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01" windowWidth="9000" windowHeight="8490" tabRatio="987" firstSheet="23" activeTab="23"/>
  </bookViews>
  <sheets>
    <sheet name="Gas" sheetId="1" state="hidden" r:id="rId1"/>
    <sheet name="Gas LA Summary" sheetId="2" state="hidden" r:id="rId2"/>
    <sheet name="Region Filter Gas" sheetId="3" state="hidden" r:id="rId3"/>
    <sheet name="Electricity" sheetId="4" state="hidden" r:id="rId4"/>
    <sheet name="Electricity LA Summary" sheetId="5" state="hidden" r:id="rId5"/>
    <sheet name="Region filter Electricity" sheetId="6" state="hidden" r:id="rId6"/>
    <sheet name="Road" sheetId="7" state="hidden" r:id="rId7"/>
    <sheet name="Road LA Summary" sheetId="8" state="hidden" r:id="rId8"/>
    <sheet name="Region filter Road" sheetId="9" state="hidden" r:id="rId9"/>
    <sheet name="Other" sheetId="10" state="hidden" r:id="rId10"/>
    <sheet name="Other LA Summary" sheetId="11" state="hidden" r:id="rId11"/>
    <sheet name="Region Filter other" sheetId="12" state="hidden" r:id="rId12"/>
    <sheet name="GWh" sheetId="13" state="hidden" r:id="rId13"/>
    <sheet name="GWh LA Summary" sheetId="14" state="hidden" r:id="rId14"/>
    <sheet name="Region Filter Gwh" sheetId="15" state="hidden" r:id="rId15"/>
    <sheet name="Ktoe" sheetId="16" state="hidden" r:id="rId16"/>
    <sheet name="Ktoe LA Summary" sheetId="17" state="hidden" r:id="rId17"/>
    <sheet name="Region filter ktoe" sheetId="18" state="hidden" r:id="rId18"/>
    <sheet name="High" sheetId="19" state="hidden" r:id="rId19"/>
    <sheet name="High LA Summary" sheetId="20" state="hidden" r:id="rId20"/>
    <sheet name="Region Filter high" sheetId="21" state="hidden" r:id="rId21"/>
    <sheet name="User guide" sheetId="22" state="hidden" r:id="rId22"/>
    <sheet name="Hiddencomparisonlist" sheetId="23" state="hidden" r:id="rId23"/>
    <sheet name="Front Page" sheetId="24" r:id="rId24"/>
  </sheets>
  <definedNames>
    <definedName name="EEastEngland">'Electricity'!$A$228:$M$276,'Electricity'!$A$429:$M$431</definedName>
    <definedName name="EEastMidlands">'Electricity'!$A$152:$M$192,'Electricity'!$A$429:$M$431</definedName>
    <definedName name="ELondon">'Electricity'!$A$277:$M$310,'Electricity'!$A$429:$M$431</definedName>
    <definedName name="ENorthEast">'Electricity'!$A$62:$M$85,'Electricity'!$A$429:$M$431</definedName>
    <definedName name="ENorthWest">'Electricity'!$A$86:$M$129,'Electricity'!$A$429:$M$431</definedName>
    <definedName name="EScotland">'Electricity'!$A$29:$M$61,'Electricity'!$A$429:$M$431</definedName>
    <definedName name="ESouthEast">'Electricity'!$A$311:$M$378,'Electricity'!$A$429:$M$431</definedName>
    <definedName name="ESouthWest">'Electricity'!$A$379:$M$424,'Electricity'!$A$429:$M$431</definedName>
    <definedName name="EWales">'Electricity'!$A$6:$M$28,'Electricity'!$A$429:$M$431</definedName>
    <definedName name="EWestMidlands">'Electricity'!$A$193:$M$227,'Electricity'!$A$429:$M$431</definedName>
    <definedName name="EYorkshireAndHumber">'Electricity'!$A$130:$M$151,'Electricity'!$A$429:$M$431</definedName>
    <definedName name="GEastEngland">'Gas'!$A$228:$L$276,'Gas'!$A$427:$L$438</definedName>
    <definedName name="GEastMidlands">'Gas'!$A$152:$L$192,'Gas'!$A$427:$L$438</definedName>
    <definedName name="GLondon">'Gas'!$A$277:$L$310,'Gas'!$A$427:$L$438</definedName>
    <definedName name="GNorthEast">'Gas'!$A$62:$L$85,'Gas'!$A$427:$L$438</definedName>
    <definedName name="GNorthWest">'Gas'!$A$86:$L$129,'Gas'!$A$427:$L$438</definedName>
    <definedName name="GScotland">'Gas'!$A$29:$L$61,'Gas'!$A$427:$L$438</definedName>
    <definedName name="GSouthEast">'Gas'!$A$311:$L$378,'Gas'!$A$427:$L$438</definedName>
    <definedName name="GSouthWest">'Gas'!$A$379:$L$424,'Gas'!$A$427:$L$438</definedName>
    <definedName name="GWales">'Gas'!$A$6:$L$28,'Gas'!$A$427:$L$438</definedName>
    <definedName name="GWestMidlands">'Gas'!$A$193:$L$227,'Gas'!$A$427:$L$438</definedName>
    <definedName name="GWhEastEngland">'GWh'!$A$228:$AE$276</definedName>
    <definedName name="GWhEastMidlands">'GWh'!$A$152:$AE$192</definedName>
    <definedName name="GWhLondon">'GWh'!$A$277:$AE$310</definedName>
    <definedName name="GWhNorthEast">'GWh'!$A$62:$AE$85</definedName>
    <definedName name="GWhNorthernIreland">'GWh'!$A$425:$AE$451</definedName>
    <definedName name="GWhNorthWest">'GWh'!$A$86:$AE$129</definedName>
    <definedName name="GWhScotland">'GWh'!$A$29:$AE$61</definedName>
    <definedName name="GWhSouthEast">'GWh'!$A$311:$AE$378</definedName>
    <definedName name="GWhSouthWest">'GWh'!$A$379:$AE$424</definedName>
    <definedName name="GWhWales">'GWh'!$A$6:$AE$28</definedName>
    <definedName name="GWhWestMidlands">'GWh'!$A$193:$AE$227</definedName>
    <definedName name="GWhYorkshire">'GWh'!$A$130:$AE$151</definedName>
    <definedName name="GWhYorkshireAndHumber">'GWh'!$A$130:$AE$151</definedName>
    <definedName name="GYorkshireAndHumber">'Gas'!$A$130:$L$151</definedName>
    <definedName name="HighEastEngland">'High'!$A$228:$P$276</definedName>
    <definedName name="HighEastMidlands">'High'!$A$152:$P$192</definedName>
    <definedName name="HighLondon">'High'!$A$277:$P$310</definedName>
    <definedName name="HighNorthEast">'High'!$A$62:$P$85</definedName>
    <definedName name="HighNorthWest">'High'!$A$86:$P$129</definedName>
    <definedName name="HighScotland">'High'!$A$29:$P$61</definedName>
    <definedName name="HighSouthEast">'High'!$A$311:$P$378</definedName>
    <definedName name="HighSouthWest">'High'!$A$379:$P$424</definedName>
    <definedName name="HighWales">'High'!$A$6:$P$28</definedName>
    <definedName name="HighWestMidlands">'High'!$A$193:$P$227</definedName>
    <definedName name="HighYorkshireAndHumber">'High'!$A$130:$P$151</definedName>
    <definedName name="KtoeEastEngland">'Ktoe'!$A$228:$AE$276</definedName>
    <definedName name="KtoeEastMidlands">'Ktoe'!$A$152:$AE$192</definedName>
    <definedName name="KtoeLondon">'Ktoe'!$A$277:$AE$310</definedName>
    <definedName name="KtoeNorthEast">'Ktoe'!$A$62:$AE$85</definedName>
    <definedName name="KtoeNorthernIreland">'Ktoe'!$A$425:$AE$451</definedName>
    <definedName name="KtoeNorthWest">'Ktoe'!$A$86:$AE$129</definedName>
    <definedName name="KtoeScotland">'Ktoe'!$A$29:$AE$61</definedName>
    <definedName name="KtoeSouthEast">'Ktoe'!$A$311:$AE$378</definedName>
    <definedName name="KtoeSouthWest">'Ktoe'!$A$379:$AE$424</definedName>
    <definedName name="KtoeWales">'Ktoe'!$A$6:$AE$28</definedName>
    <definedName name="KtoeWestMidlands">'Ktoe'!$A$193:$AE$227</definedName>
    <definedName name="KtoeYorkshireAndHumber">'Ktoe'!$A$130:$AE$151</definedName>
    <definedName name="OtherEastEngland">'Other'!$A$229:$R$277</definedName>
    <definedName name="OtherEastMidlands">'Other'!$A$153:$R$193</definedName>
    <definedName name="OtherLondon">'Other'!$A$278:$R$311</definedName>
    <definedName name="OtherNorthEast">'Other'!$A$63:$R$86</definedName>
    <definedName name="OtherNorthernIreland">'Other'!$A$429:$R$455</definedName>
    <definedName name="OtherNorthWest">'Other'!$A$87:$R$130</definedName>
    <definedName name="OtherScotland">'Other'!$A$30:$R$62</definedName>
    <definedName name="OtherSouthEast">'Other'!$A$312:$R$379</definedName>
    <definedName name="OtherSouthWest">'Other'!$A$380:$R$425</definedName>
    <definedName name="OtherWales">'Other'!$A$7:$R$29</definedName>
    <definedName name="OtherWestMidlands">'Other'!$A$194:$R$228</definedName>
    <definedName name="OtherYorkshireAndHumber">'Other'!$A$131:$R$152</definedName>
    <definedName name="_xlnm.Print_Area" localSheetId="3">'Electricity'!$A$1:$K$428</definedName>
    <definedName name="_xlnm.Print_Area" localSheetId="0">'Gas'!$A$3:$L$14</definedName>
    <definedName name="_xlnm.Print_Area" localSheetId="12">'GWh'!$A$1:$AE$467</definedName>
    <definedName name="RAllData" localSheetId="6">'Road'!$B$5:$M$455</definedName>
    <definedName name="RAllData">'Road'!$B$5:$M$454</definedName>
    <definedName name="REastEngland">'Road'!$A$227:$M$275</definedName>
    <definedName name="REastMidlands">'Road'!$A$151:$M$191</definedName>
    <definedName name="RLondon">'Road'!$A$276:$M$309</definedName>
    <definedName name="RNorthEast">'Road'!$A$61:$M$84</definedName>
    <definedName name="RNorthernIreland">'Road'!$A$424:$M$450</definedName>
    <definedName name="RNorthWest">'Road'!$A$85:$M$128</definedName>
    <definedName name="RScotland">'Road'!$A$28:$M$60</definedName>
    <definedName name="RSouthEast">'Road'!$A$310:$M$377</definedName>
    <definedName name="RSouthWest">'Road'!$A$378:$M$423</definedName>
    <definedName name="RWales">'Road'!$A$5:$M$27</definedName>
    <definedName name="RWestMidlands">'Road'!$A$192:$M$226</definedName>
    <definedName name="RYorkshireAndHumber">'Road'!$A$129:$M$150</definedName>
  </definedNames>
  <calcPr fullCalcOnLoad="1"/>
</workbook>
</file>

<file path=xl/sharedStrings.xml><?xml version="1.0" encoding="utf-8"?>
<sst xmlns="http://schemas.openxmlformats.org/spreadsheetml/2006/main" count="9292" uniqueCount="1138">
  <si>
    <t>Domestic consumers (1)</t>
  </si>
  <si>
    <t>Commercial and industrial consumers</t>
  </si>
  <si>
    <t>All consumers</t>
  </si>
  <si>
    <t>Sales per consumer</t>
  </si>
  <si>
    <t>Number of consumers (thousands)</t>
  </si>
  <si>
    <t>Domestic-kWh</t>
  </si>
  <si>
    <t>Commercial and industrial - kWh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</si>
  <si>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</si>
  <si>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</si>
  <si>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</si>
  <si>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</si>
  <si>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</si>
  <si>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</si>
  <si>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</si>
  <si>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Gwynedd</t>
  </si>
  <si>
    <t>Isle of Anglesey</t>
  </si>
  <si>
    <t>Merthyr Tydfil</t>
  </si>
  <si>
    <t>Monmouthshire</t>
  </si>
  <si>
    <t>Newport</t>
  </si>
  <si>
    <t>Pembrokeshire</t>
  </si>
  <si>
    <t>Powys</t>
  </si>
  <si>
    <t>Rhondda, Cynon, Taff</t>
  </si>
  <si>
    <t>Swansea</t>
  </si>
  <si>
    <t>Torfaen</t>
  </si>
  <si>
    <t>Wrexham</t>
  </si>
  <si>
    <t>Aberdeen City</t>
  </si>
  <si>
    <t>Angus</t>
  </si>
  <si>
    <t>Argyll &amp;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</si>
  <si>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</si>
  <si>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</si>
  <si>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</si>
  <si>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</si>
  <si>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</si>
  <si>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</si>
  <si>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</si>
  <si>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</si>
  <si>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</si>
  <si>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</si>
  <si>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</si>
  <si>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</si>
  <si>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</si>
  <si>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</si>
  <si>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</si>
  <si>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</si>
  <si>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</si>
  <si>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</si>
  <si>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</si>
  <si>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</si>
  <si>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</si>
  <si>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</si>
  <si>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</si>
  <si>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</si>
  <si>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Alnwick</t>
  </si>
  <si>
    <t>Berwick-upon-Tweed</t>
  </si>
  <si>
    <t>Blyth Valley</t>
  </si>
  <si>
    <t>Castle Morpeth</t>
  </si>
  <si>
    <t>Chester-le-Street</t>
  </si>
  <si>
    <t>Darlington</t>
  </si>
  <si>
    <t>Derwentside</t>
  </si>
  <si>
    <t>Durham</t>
  </si>
  <si>
    <t>Easington</t>
  </si>
  <si>
    <t>Gateshead</t>
  </si>
  <si>
    <t>Hartlepool</t>
  </si>
  <si>
    <t>Newcastle upon Tyne</t>
  </si>
  <si>
    <t>North Tyneside</t>
  </si>
  <si>
    <t>Redcar and Cleveland</t>
  </si>
  <si>
    <t>Sedgefield</t>
  </si>
  <si>
    <t>South Tyneside</t>
  </si>
  <si>
    <t>Sunderland</t>
  </si>
  <si>
    <t>Teesdale</t>
  </si>
  <si>
    <t>Tynedale</t>
  </si>
  <si>
    <t>Wansbeck</t>
  </si>
  <si>
    <t>Wear Valley</t>
  </si>
  <si>
    <t>Allerdale</t>
  </si>
  <si>
    <t>Blackpool</t>
  </si>
  <si>
    <t>Bolton</t>
  </si>
  <si>
    <t>Burnley</t>
  </si>
  <si>
    <t>Bury</t>
  </si>
  <si>
    <t>Carlisle</t>
  </si>
  <si>
    <t>Chester</t>
  </si>
  <si>
    <t>Chorley</t>
  </si>
  <si>
    <t>Crewe and Nantwich</t>
  </si>
  <si>
    <t>Eden</t>
  </si>
  <si>
    <t>Fylde</t>
  </si>
  <si>
    <t>Hyndburn</t>
  </si>
  <si>
    <t>Knowsley</t>
  </si>
  <si>
    <t>Lancaster</t>
  </si>
  <si>
    <t>Liverpool</t>
  </si>
  <si>
    <t>Macclesfield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</si>
  <si>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</si>
  <si>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</si>
  <si>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</si>
  <si>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</si>
  <si>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</si>
  <si>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</si>
  <si>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</si>
  <si>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</si>
  <si>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</si>
  <si>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</si>
  <si>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</si>
  <si>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</si>
  <si>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</si>
  <si>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</si>
  <si>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</si>
  <si>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</si>
  <si>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Wigan</t>
  </si>
  <si>
    <t>Wirral</t>
  </si>
  <si>
    <t>Wyre</t>
  </si>
  <si>
    <t>Barnsley</t>
  </si>
  <si>
    <t>Bradford</t>
  </si>
  <si>
    <t>Calderdale</t>
  </si>
  <si>
    <t>Craven</t>
  </si>
  <si>
    <t>Doncaster</t>
  </si>
  <si>
    <t>Hambleton</t>
  </si>
  <si>
    <t>Harrogate</t>
  </si>
  <si>
    <t>Kirklees</t>
  </si>
  <si>
    <t>Leeds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</si>
  <si>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</si>
  <si>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</si>
  <si>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</si>
  <si>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</si>
  <si>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</si>
  <si>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</si>
  <si>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</si>
  <si>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</si>
  <si>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Amber Valley</t>
  </si>
  <si>
    <t>Ashfield</t>
  </si>
  <si>
    <t>Blaby</t>
  </si>
  <si>
    <t>Bolsover</t>
  </si>
  <si>
    <t>Boston</t>
  </si>
  <si>
    <t>Broxtowe</t>
  </si>
  <si>
    <t>Charnwood</t>
  </si>
  <si>
    <t>Chesterfield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</si>
  <si>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</si>
  <si>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</si>
  <si>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</si>
  <si>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</si>
  <si>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</si>
  <si>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</si>
  <si>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</si>
  <si>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</si>
  <si>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</si>
  <si>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</si>
  <si>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</si>
  <si>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</si>
  <si>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</si>
  <si>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</si>
  <si>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</si>
  <si>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</si>
  <si>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</si>
  <si>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</si>
  <si>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</si>
  <si>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</si>
  <si>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</si>
  <si>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</si>
  <si>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</si>
  <si>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</si>
  <si>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</si>
  <si>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Kesteven</t>
  </si>
  <si>
    <t>South Northamptonshire</t>
  </si>
  <si>
    <t>Wellingborough</t>
  </si>
  <si>
    <t>West Lindsey</t>
  </si>
  <si>
    <t>Birmingham</t>
  </si>
  <si>
    <t>Bridgnorth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</si>
  <si>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</si>
  <si>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</si>
  <si>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</si>
  <si>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</si>
  <si>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</si>
  <si>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</si>
  <si>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</si>
  <si>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</si>
  <si>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</si>
  <si>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Shropshire</t>
  </si>
  <si>
    <t>North Warwickshire</t>
  </si>
  <si>
    <t>Nuneaton and Bedworth</t>
  </si>
  <si>
    <t>Oswestry</t>
  </si>
  <si>
    <t>Redditch</t>
  </si>
  <si>
    <t>Rugby</t>
  </si>
  <si>
    <t>Sandwell</t>
  </si>
  <si>
    <t>Shrewsbury and Atcham</t>
  </si>
  <si>
    <t>Solihull</t>
  </si>
  <si>
    <t>South Shropshire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</si>
  <si>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</si>
  <si>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</si>
  <si>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</si>
  <si>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</si>
  <si>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</si>
  <si>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</si>
  <si>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</si>
  <si>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</si>
  <si>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</si>
  <si>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</si>
  <si>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</si>
  <si>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</si>
  <si>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</si>
  <si>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Babergh</t>
  </si>
  <si>
    <t>Basildon</t>
  </si>
  <si>
    <t>Bedford</t>
  </si>
  <si>
    <t>Braintree</t>
  </si>
  <si>
    <t>Breckland</t>
  </si>
  <si>
    <t>Brentwood</t>
  </si>
  <si>
    <t>Broadland</t>
  </si>
  <si>
    <t>Cambridge</t>
  </si>
  <si>
    <t>Castle Point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</si>
  <si>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</si>
  <si>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</si>
  <si>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</si>
  <si>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</si>
  <si>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</si>
  <si>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</si>
  <si>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</si>
  <si>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</si>
  <si>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Harlow</t>
  </si>
  <si>
    <t xml:space="preserve">Hertsmere </t>
  </si>
  <si>
    <t>Ipswich</t>
  </si>
  <si>
    <t>Luton</t>
  </si>
  <si>
    <t>Maldon</t>
  </si>
  <si>
    <t>Mid Bedfordshire</t>
  </si>
  <si>
    <t>Mid Suffolk</t>
  </si>
  <si>
    <t>North Hertfordshire</t>
  </si>
  <si>
    <t>North Norfolk</t>
  </si>
  <si>
    <t>Norwich</t>
  </si>
  <si>
    <t>Rochford</t>
  </si>
  <si>
    <t>South Bedfordshire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</si>
  <si>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</si>
  <si>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</si>
  <si>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</si>
  <si>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</si>
  <si>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</si>
  <si>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</si>
  <si>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</si>
  <si>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</si>
  <si>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</si>
  <si>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Uttlesford</t>
  </si>
  <si>
    <t>Watford</t>
  </si>
  <si>
    <t>Waveney</t>
  </si>
  <si>
    <t>Welwyn Hatfield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</si>
  <si>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</si>
  <si>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</si>
  <si>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</si>
  <si>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</si>
  <si>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</si>
  <si>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</si>
  <si>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</si>
  <si>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</si>
  <si>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</si>
  <si>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</si>
  <si>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</si>
  <si>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</si>
  <si>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</si>
  <si>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</si>
  <si>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</si>
  <si>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</si>
  <si>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</si>
  <si>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</si>
  <si>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</si>
  <si>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</si>
  <si>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</si>
  <si>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</si>
  <si>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</si>
  <si>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</si>
  <si>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</si>
  <si>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</si>
  <si>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</si>
  <si>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</si>
  <si>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</si>
  <si>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</si>
  <si>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</si>
  <si>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</si>
  <si>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</si>
  <si>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</si>
  <si>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</si>
  <si>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</si>
  <si>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</si>
  <si>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</si>
  <si>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</si>
  <si>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</si>
  <si>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</si>
  <si>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</si>
  <si>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</si>
  <si>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</si>
  <si>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</si>
  <si>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</si>
  <si>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</si>
  <si>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</si>
  <si>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</si>
  <si>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</si>
  <si>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</si>
  <si>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</si>
  <si>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</si>
  <si>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</si>
  <si>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</si>
  <si>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</si>
  <si>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</si>
  <si>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</si>
  <si>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</si>
  <si>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</si>
  <si>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</si>
  <si>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</si>
  <si>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</si>
  <si>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</si>
  <si>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</si>
  <si>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</si>
  <si>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</si>
  <si>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</si>
  <si>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</si>
  <si>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</si>
  <si>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</si>
  <si>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</si>
  <si>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</si>
  <si>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</si>
  <si>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</si>
  <si>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</si>
  <si>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</si>
  <si>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</si>
  <si>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</si>
  <si>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</si>
  <si>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</si>
  <si>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</si>
  <si>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</si>
  <si>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</si>
  <si>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</si>
  <si>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</si>
  <si>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</si>
  <si>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</si>
  <si>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</si>
  <si>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</si>
  <si>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</si>
  <si>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</si>
  <si>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</si>
  <si>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</si>
  <si>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</si>
  <si>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</si>
  <si>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Bath and North East Somerset</t>
  </si>
  <si>
    <t>Bournemouth</t>
  </si>
  <si>
    <t>Bristol, City of</t>
  </si>
  <si>
    <t>Caradon</t>
  </si>
  <si>
    <t>Carrick</t>
  </si>
  <si>
    <t>Cheltenham</t>
  </si>
  <si>
    <t>Christchurch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</si>
  <si>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</si>
  <si>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</si>
  <si>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</si>
  <si>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</si>
  <si>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</si>
  <si>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</si>
  <si>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</si>
  <si>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Kennet</t>
  </si>
  <si>
    <t>Kerrier</t>
  </si>
  <si>
    <t>Mendip</t>
  </si>
  <si>
    <t>Mid Devon</t>
  </si>
  <si>
    <t>North Cornwall</t>
  </si>
  <si>
    <t>North Devon</t>
  </si>
  <si>
    <t>North Dorset</t>
  </si>
  <si>
    <t>North Somerset</t>
  </si>
  <si>
    <t>North Wiltshire</t>
  </si>
  <si>
    <t>Penwith</t>
  </si>
  <si>
    <t>Plymouth</t>
  </si>
  <si>
    <t>Poole</t>
  </si>
  <si>
    <t>Purbeck</t>
  </si>
  <si>
    <t>Restormel</t>
  </si>
  <si>
    <t>Salisbury</t>
  </si>
  <si>
    <t>Sedgemoor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</si>
  <si>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</si>
  <si>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</si>
  <si>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</si>
  <si>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</si>
  <si>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</si>
  <si>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</si>
  <si>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</si>
  <si>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</si>
  <si>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</si>
  <si>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</si>
  <si>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</si>
  <si>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</si>
  <si>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West Wiltshire</t>
  </si>
  <si>
    <t>Weymouth and Portland</t>
  </si>
  <si>
    <t>Unallocated</t>
  </si>
  <si>
    <t>GREAT BRITAIN</t>
  </si>
  <si>
    <t>(1) Customers with an annual consumption of 73,200 kWh or lower which will include some small industrial and commercial consumers</t>
  </si>
  <si>
    <t>..</t>
  </si>
  <si>
    <t>UKL</t>
  </si>
  <si>
    <t>UKM</t>
  </si>
  <si>
    <t>UKC</t>
  </si>
  <si>
    <t>UKD</t>
  </si>
  <si>
    <t>Gas sales and number of customers by region and area</t>
  </si>
  <si>
    <t>UKE</t>
  </si>
  <si>
    <t>UKF</t>
  </si>
  <si>
    <t>UKG</t>
  </si>
  <si>
    <t>UKH</t>
  </si>
  <si>
    <t>UKI</t>
  </si>
  <si>
    <t>UKJ</t>
  </si>
  <si>
    <t>UKK</t>
  </si>
  <si>
    <t>UKN</t>
  </si>
  <si>
    <t>UKM1001</t>
  </si>
  <si>
    <t>UKM1002</t>
  </si>
  <si>
    <t>UKJ2401</t>
  </si>
  <si>
    <t>UKD1101</t>
  </si>
  <si>
    <t>UKC2101</t>
  </si>
  <si>
    <t>UKF1301</t>
  </si>
  <si>
    <t>UKM2101</t>
  </si>
  <si>
    <t>Antrim</t>
  </si>
  <si>
    <t>UKN0301</t>
  </si>
  <si>
    <t>Ards</t>
  </si>
  <si>
    <t>UKN0302</t>
  </si>
  <si>
    <t>UKM4303</t>
  </si>
  <si>
    <t>Armagh</t>
  </si>
  <si>
    <t>UKN0501</t>
  </si>
  <si>
    <t>UKJ2402</t>
  </si>
  <si>
    <t>UKF1501</t>
  </si>
  <si>
    <t>UKJ4201</t>
  </si>
  <si>
    <t>UKJ1301</t>
  </si>
  <si>
    <t>UKH1401</t>
  </si>
  <si>
    <t>Ballymena</t>
  </si>
  <si>
    <t>UKN0303</t>
  </si>
  <si>
    <t>Ballymoney</t>
  </si>
  <si>
    <t>UKN0401</t>
  </si>
  <si>
    <t>Banbridge</t>
  </si>
  <si>
    <t>UKN0304</t>
  </si>
  <si>
    <t>Barking and Dagenham</t>
  </si>
  <si>
    <t>UKI2101</t>
  </si>
  <si>
    <t>UKI2301</t>
  </si>
  <si>
    <t>UKE3101</t>
  </si>
  <si>
    <t>UKD1102</t>
  </si>
  <si>
    <t>UKH3301</t>
  </si>
  <si>
    <t>UKJ3301</t>
  </si>
  <si>
    <t>UKF1502</t>
  </si>
  <si>
    <t>UKK1201</t>
  </si>
  <si>
    <t>UKH2203</t>
  </si>
  <si>
    <t>Belfast</t>
  </si>
  <si>
    <t>UKN0100</t>
  </si>
  <si>
    <t>UKC2102</t>
  </si>
  <si>
    <t>UKI2102</t>
  </si>
  <si>
    <t>UKG3100</t>
  </si>
  <si>
    <t>UKF2201</t>
  </si>
  <si>
    <t>UKD4100</t>
  </si>
  <si>
    <t>UKD4200</t>
  </si>
  <si>
    <t xml:space="preserve">Blaenau Gwent                 </t>
  </si>
  <si>
    <t>UKL1605</t>
  </si>
  <si>
    <t>UKC2103</t>
  </si>
  <si>
    <t>UKF1201</t>
  </si>
  <si>
    <t>UKD3201</t>
  </si>
  <si>
    <t>UKF3001</t>
  </si>
  <si>
    <t>UKK2101</t>
  </si>
  <si>
    <t>UKJ1101</t>
  </si>
  <si>
    <t>UKE4100</t>
  </si>
  <si>
    <t>UKH3302</t>
  </si>
  <si>
    <t>UKH1301</t>
  </si>
  <si>
    <t>UKI2302</t>
  </si>
  <si>
    <t>UKH3303</t>
  </si>
  <si>
    <t>UKL1705</t>
  </si>
  <si>
    <t>UKG2201</t>
  </si>
  <si>
    <t>UKJ2100</t>
  </si>
  <si>
    <t>UKK1100</t>
  </si>
  <si>
    <t>UKH1302</t>
  </si>
  <si>
    <t>UKI2201</t>
  </si>
  <si>
    <t>UKG1201</t>
  </si>
  <si>
    <t>Broxbourne</t>
  </si>
  <si>
    <t>UKH2301</t>
  </si>
  <si>
    <t>UKF1601</t>
  </si>
  <si>
    <t>UKD4301</t>
  </si>
  <si>
    <t>UKD3202</t>
  </si>
  <si>
    <t>UKL1604</t>
  </si>
  <si>
    <t>UKE4301</t>
  </si>
  <si>
    <t>UKH1201</t>
  </si>
  <si>
    <t>UKI1102</t>
  </si>
  <si>
    <t>UKG2401</t>
  </si>
  <si>
    <t>UKJ4202</t>
  </si>
  <si>
    <t>UKK3001</t>
  </si>
  <si>
    <t>UKL2207</t>
  </si>
  <si>
    <t>UKD1201</t>
  </si>
  <si>
    <t>UKL1409</t>
  </si>
  <si>
    <t>UKK3002</t>
  </si>
  <si>
    <t>Carrickfergus</t>
  </si>
  <si>
    <t>UKN0201</t>
  </si>
  <si>
    <t>UKC2104</t>
  </si>
  <si>
    <t>UKH3304</t>
  </si>
  <si>
    <t>Castlereagh</t>
  </si>
  <si>
    <t>UKN0203</t>
  </si>
  <si>
    <t>UKL1407</t>
  </si>
  <si>
    <t>UKF2202</t>
  </si>
  <si>
    <t>UKH3305</t>
  </si>
  <si>
    <t>UKK1301</t>
  </si>
  <si>
    <t>UKJ1401</t>
  </si>
  <si>
    <t>UKD2201</t>
  </si>
  <si>
    <t>UKF1202</t>
  </si>
  <si>
    <t>UKC1409</t>
  </si>
  <si>
    <t>UKJ2403</t>
  </si>
  <si>
    <t>UKJ1302</t>
  </si>
  <si>
    <t>UKD4302</t>
  </si>
  <si>
    <t>UKK2202</t>
  </si>
  <si>
    <t>UKI1101</t>
  </si>
  <si>
    <t>UKM2201</t>
  </si>
  <si>
    <t>UKH3306</t>
  </si>
  <si>
    <t>Coleraine</t>
  </si>
  <si>
    <t>UKN0402</t>
  </si>
  <si>
    <t>Congleton</t>
  </si>
  <si>
    <t>UKD2202</t>
  </si>
  <si>
    <t>UKL1304</t>
  </si>
  <si>
    <t>Cookstown</t>
  </si>
  <si>
    <t>UKN0502</t>
  </si>
  <si>
    <t>Copeland</t>
  </si>
  <si>
    <t>UKD1103</t>
  </si>
  <si>
    <t>UKF2301</t>
  </si>
  <si>
    <t>UKK1302</t>
  </si>
  <si>
    <t>UKG3300</t>
  </si>
  <si>
    <t>Craigavon</t>
  </si>
  <si>
    <t>UKN0305</t>
  </si>
  <si>
    <t>UKE2201</t>
  </si>
  <si>
    <t>UKJ2404</t>
  </si>
  <si>
    <t>UKD2203</t>
  </si>
  <si>
    <t>UKI2202</t>
  </si>
  <si>
    <t>UKH2302</t>
  </si>
  <si>
    <t>UKC1300</t>
  </si>
  <si>
    <t>UKJ4203</t>
  </si>
  <si>
    <t>UKF2302</t>
  </si>
  <si>
    <t>UKL1305</t>
  </si>
  <si>
    <t>UKF1100</t>
  </si>
  <si>
    <t>UKF1303</t>
  </si>
  <si>
    <t>Derry</t>
  </si>
  <si>
    <t>UKN0403</t>
  </si>
  <si>
    <t>UKC1403</t>
  </si>
  <si>
    <t>UKE3102</t>
  </si>
  <si>
    <t>UKJ4204</t>
  </si>
  <si>
    <t>Down</t>
  </si>
  <si>
    <t>UKN0306</t>
  </si>
  <si>
    <t>UKG3401</t>
  </si>
  <si>
    <t>UKM3200</t>
  </si>
  <si>
    <t>UKM2102</t>
  </si>
  <si>
    <t>Dungannon</t>
  </si>
  <si>
    <t>UKN0503</t>
  </si>
  <si>
    <t>UKC1410</t>
  </si>
  <si>
    <t>UKI2303</t>
  </si>
  <si>
    <t>UKC1411</t>
  </si>
  <si>
    <t>UKM3301</t>
  </si>
  <si>
    <t>UKH1202</t>
  </si>
  <si>
    <t>UKK4301</t>
  </si>
  <si>
    <t>UKK2203</t>
  </si>
  <si>
    <t>UKM3103</t>
  </si>
  <si>
    <t>UKJ3302</t>
  </si>
  <si>
    <t>UKH2303</t>
  </si>
  <si>
    <t>UKF3002</t>
  </si>
  <si>
    <t>UKM2301</t>
  </si>
  <si>
    <t>UKF2303</t>
  </si>
  <si>
    <t>UKM3501</t>
  </si>
  <si>
    <t>East Riding of Yorkshire</t>
  </si>
  <si>
    <t>UKE1200</t>
  </si>
  <si>
    <t>UKG2402</t>
  </si>
  <si>
    <t>UKJ2202</t>
  </si>
  <si>
    <t>UKJ3303</t>
  </si>
  <si>
    <t>UKD1202</t>
  </si>
  <si>
    <t>UKM2500</t>
  </si>
  <si>
    <t>Eilean Siar (Western Isles)</t>
  </si>
  <si>
    <t>UKM4400</t>
  </si>
  <si>
    <t>UKD2204</t>
  </si>
  <si>
    <t>UKJ2301</t>
  </si>
  <si>
    <t>Enfield</t>
  </si>
  <si>
    <t>UKI2103</t>
  </si>
  <si>
    <t>UKH3307</t>
  </si>
  <si>
    <t>UKJ2302</t>
  </si>
  <si>
    <t>UKF1304</t>
  </si>
  <si>
    <t>UKK4302</t>
  </si>
  <si>
    <t>UKM2600</t>
  </si>
  <si>
    <t>UKJ3304</t>
  </si>
  <si>
    <t>UKH1203</t>
  </si>
  <si>
    <t>Fermanagh</t>
  </si>
  <si>
    <t>UKN0504</t>
  </si>
  <si>
    <t>UKM2202</t>
  </si>
  <si>
    <t>UKL2304</t>
  </si>
  <si>
    <t>UKH1402</t>
  </si>
  <si>
    <t>UKK1303</t>
  </si>
  <si>
    <t>UKD4303</t>
  </si>
  <si>
    <t>UKC2201</t>
  </si>
  <si>
    <t>UKF1602</t>
  </si>
  <si>
    <t>UKM3400</t>
  </si>
  <si>
    <t>UKK1304</t>
  </si>
  <si>
    <t>UKJ3305</t>
  </si>
  <si>
    <t>UKJ4205</t>
  </si>
  <si>
    <t>UKH1303</t>
  </si>
  <si>
    <t>UKI2104</t>
  </si>
  <si>
    <t>UKJ2303</t>
  </si>
  <si>
    <t>UKL1200</t>
  </si>
  <si>
    <t>UKI1201</t>
  </si>
  <si>
    <t>UKD2101</t>
  </si>
  <si>
    <t>UKE2202</t>
  </si>
  <si>
    <t>UKI1103</t>
  </si>
  <si>
    <t>UKF2203</t>
  </si>
  <si>
    <t>UKI1202</t>
  </si>
  <si>
    <t>UKH3308</t>
  </si>
  <si>
    <t>UKE2203</t>
  </si>
  <si>
    <t>UKI2304</t>
  </si>
  <si>
    <t>UKJ3306</t>
  </si>
  <si>
    <t>UKC1101</t>
  </si>
  <si>
    <t>UKJ2203</t>
  </si>
  <si>
    <t>UKJ3307</t>
  </si>
  <si>
    <t>UKI2105</t>
  </si>
  <si>
    <t>UKG1100</t>
  </si>
  <si>
    <t>UKH2304</t>
  </si>
  <si>
    <t>UKF1305</t>
  </si>
  <si>
    <t>Highland</t>
  </si>
  <si>
    <t>UKM4101, UKM4102, UKM4201, UKM4202</t>
  </si>
  <si>
    <t>UKI2305</t>
  </si>
  <si>
    <t>UKF2204</t>
  </si>
  <si>
    <t>UKJ2405</t>
  </si>
  <si>
    <t>UKI2306</t>
  </si>
  <si>
    <t>Huntingdonshire</t>
  </si>
  <si>
    <t>UKH1204</t>
  </si>
  <si>
    <t>UKD4304</t>
  </si>
  <si>
    <t>UKM3503</t>
  </si>
  <si>
    <t>UKH1403</t>
  </si>
  <si>
    <t>UKL1100</t>
  </si>
  <si>
    <t>UKJ3400</t>
  </si>
  <si>
    <t>UKK3007</t>
  </si>
  <si>
    <t>UKI1203</t>
  </si>
  <si>
    <t>UKK1501</t>
  </si>
  <si>
    <t>UKI1104</t>
  </si>
  <si>
    <t>UKK3003</t>
  </si>
  <si>
    <t>UKF2304</t>
  </si>
  <si>
    <t>UKH1308</t>
  </si>
  <si>
    <t>UKE1100</t>
  </si>
  <si>
    <t>UKI2203</t>
  </si>
  <si>
    <t>UKE4302</t>
  </si>
  <si>
    <t>UKD5101</t>
  </si>
  <si>
    <t>UKI1204</t>
  </si>
  <si>
    <t>UKD4305</t>
  </si>
  <si>
    <t>Larne</t>
  </si>
  <si>
    <t>UKN0307</t>
  </si>
  <si>
    <t>UKE4200</t>
  </si>
  <si>
    <t>UKF2100</t>
  </si>
  <si>
    <t>UKJ2205</t>
  </si>
  <si>
    <t>UKI1205</t>
  </si>
  <si>
    <t>UKG2403</t>
  </si>
  <si>
    <t>Limavady</t>
  </si>
  <si>
    <t>UKN0404</t>
  </si>
  <si>
    <t>UKF3003</t>
  </si>
  <si>
    <t>Lisburn</t>
  </si>
  <si>
    <t>UKN0204</t>
  </si>
  <si>
    <t>UKD5200</t>
  </si>
  <si>
    <t>UKH2100</t>
  </si>
  <si>
    <t>UKD2205</t>
  </si>
  <si>
    <t>Magherafelt</t>
  </si>
  <si>
    <t>UKN0505</t>
  </si>
  <si>
    <t>UKJ4206</t>
  </si>
  <si>
    <t>UKH3309</t>
  </si>
  <si>
    <t>UKG1202</t>
  </si>
  <si>
    <t>UKD3101</t>
  </si>
  <si>
    <t>UKF1503</t>
  </si>
  <si>
    <t>Medway</t>
  </si>
  <si>
    <t>UKJ4100</t>
  </si>
  <si>
    <t>UKF2205</t>
  </si>
  <si>
    <t>UKK2301</t>
  </si>
  <si>
    <t>UKL1504</t>
  </si>
  <si>
    <t>UKI2204</t>
  </si>
  <si>
    <t>UKH2202</t>
  </si>
  <si>
    <t>UKK4303</t>
  </si>
  <si>
    <t>UKH1408</t>
  </si>
  <si>
    <t>UKJ2406</t>
  </si>
  <si>
    <t>Middlesbrough</t>
  </si>
  <si>
    <t>UKC1201</t>
  </si>
  <si>
    <t>UKM2302</t>
  </si>
  <si>
    <t>UKJ1200</t>
  </si>
  <si>
    <t>UKJ2304</t>
  </si>
  <si>
    <t>UKL2103</t>
  </si>
  <si>
    <t>UKM4203, UKM1003</t>
  </si>
  <si>
    <t>Moyle</t>
  </si>
  <si>
    <t>UKN0405</t>
  </si>
  <si>
    <t>UKL1704</t>
  </si>
  <si>
    <t>UKJ3308</t>
  </si>
  <si>
    <t>UKF1504</t>
  </si>
  <si>
    <t>UKC2202</t>
  </si>
  <si>
    <t>UKG2404</t>
  </si>
  <si>
    <t>UKI1206</t>
  </si>
  <si>
    <t>UKL2104</t>
  </si>
  <si>
    <t>Newry and Mourne</t>
  </si>
  <si>
    <t>UKN0506</t>
  </si>
  <si>
    <t>Newtownabbey</t>
  </si>
  <si>
    <t>UKN0202</t>
  </si>
  <si>
    <t>UKM3302</t>
  </si>
  <si>
    <t>UKK3004</t>
  </si>
  <si>
    <t>UKK4304</t>
  </si>
  <si>
    <t>UKK2204</t>
  </si>
  <si>
    <t>North Down</t>
  </si>
  <si>
    <t>UKN0205</t>
  </si>
  <si>
    <t>UKF1203</t>
  </si>
  <si>
    <t>North East Lincolnshire</t>
  </si>
  <si>
    <t>UKE1301</t>
  </si>
  <si>
    <t>UKH2305</t>
  </si>
  <si>
    <t>UKF3004</t>
  </si>
  <si>
    <t>UKM3600</t>
  </si>
  <si>
    <t>UKE1302</t>
  </si>
  <si>
    <t>UKH1305</t>
  </si>
  <si>
    <t>UKG2202</t>
  </si>
  <si>
    <t>UKK1202</t>
  </si>
  <si>
    <t>UKC2203</t>
  </si>
  <si>
    <t>UKG1301</t>
  </si>
  <si>
    <t>UKF2206</t>
  </si>
  <si>
    <t>UKK1502</t>
  </si>
  <si>
    <t>UKF2305</t>
  </si>
  <si>
    <t>UKH1306</t>
  </si>
  <si>
    <t>UKF1400</t>
  </si>
  <si>
    <t>UKG1302</t>
  </si>
  <si>
    <t>UKF2207</t>
  </si>
  <si>
    <t>UKD3203</t>
  </si>
  <si>
    <t>Omagh</t>
  </si>
  <si>
    <t>UKN0507</t>
  </si>
  <si>
    <t>UKM4500</t>
  </si>
  <si>
    <t>UKG2203</t>
  </si>
  <si>
    <t>UKJ1402</t>
  </si>
  <si>
    <t>UKL1408</t>
  </si>
  <si>
    <t>UKD4306</t>
  </si>
  <si>
    <t>UKK3005</t>
  </si>
  <si>
    <t>UKM2701</t>
  </si>
  <si>
    <t>Peterborough</t>
  </si>
  <si>
    <t>UKH1100</t>
  </si>
  <si>
    <t>UKK4100</t>
  </si>
  <si>
    <t>UKK2102</t>
  </si>
  <si>
    <t>UKJ3100</t>
  </si>
  <si>
    <t>UKL2400</t>
  </si>
  <si>
    <t>UKD4307</t>
  </si>
  <si>
    <t>UKK2206</t>
  </si>
  <si>
    <t>UKJ1103</t>
  </si>
  <si>
    <t>UKI2106</t>
  </si>
  <si>
    <t>UKC1202</t>
  </si>
  <si>
    <t>UKG1203</t>
  </si>
  <si>
    <t>UKJ2305</t>
  </si>
  <si>
    <t>UKM3502</t>
  </si>
  <si>
    <t>UKK3006</t>
  </si>
  <si>
    <t>UKL1503</t>
  </si>
  <si>
    <t>UKD4308</t>
  </si>
  <si>
    <t>UKI2307</t>
  </si>
  <si>
    <t>UKE2204</t>
  </si>
  <si>
    <t>UKD3204</t>
  </si>
  <si>
    <t>UKH3310</t>
  </si>
  <si>
    <t>UKD4309</t>
  </si>
  <si>
    <t>UKJ2206</t>
  </si>
  <si>
    <t>UKE3103</t>
  </si>
  <si>
    <t>UKG1303</t>
  </si>
  <si>
    <t>UKJ2312</t>
  </si>
  <si>
    <t>UKF1603</t>
  </si>
  <si>
    <t>UKJ3310</t>
  </si>
  <si>
    <t>UKF2208</t>
  </si>
  <si>
    <t>UKE2205</t>
  </si>
  <si>
    <t>UKD3102</t>
  </si>
  <si>
    <t>UKK1503</t>
  </si>
  <si>
    <t>UKG3402</t>
  </si>
  <si>
    <t>UKE2206</t>
  </si>
  <si>
    <t>UKM2400</t>
  </si>
  <si>
    <t>UKC1406</t>
  </si>
  <si>
    <t>UKK2302</t>
  </si>
  <si>
    <t>UKD5300</t>
  </si>
  <si>
    <t>UKE2207</t>
  </si>
  <si>
    <t>UKJ4207</t>
  </si>
  <si>
    <t>UKE3200</t>
  </si>
  <si>
    <t>UKJ4208</t>
  </si>
  <si>
    <t>UKM4600</t>
  </si>
  <si>
    <t>UKG2204</t>
  </si>
  <si>
    <t>UKJ1104</t>
  </si>
  <si>
    <t>UKG3200</t>
  </si>
  <si>
    <t>UKM3700</t>
  </si>
  <si>
    <t>UKH2204</t>
  </si>
  <si>
    <t>UKJ1304</t>
  </si>
  <si>
    <t>UKH1205</t>
  </si>
  <si>
    <t>UKF1302</t>
  </si>
  <si>
    <t>South Gloucestershire</t>
  </si>
  <si>
    <t>UKK1203</t>
  </si>
  <si>
    <t>UKK4305</t>
  </si>
  <si>
    <t>South Holland</t>
  </si>
  <si>
    <t>UKF3005</t>
  </si>
  <si>
    <t>UKF3006</t>
  </si>
  <si>
    <t>UKD1203</t>
  </si>
  <si>
    <t>UKM3800</t>
  </si>
  <si>
    <t>UKH1309</t>
  </si>
  <si>
    <t>UKF2306</t>
  </si>
  <si>
    <t>UKJ1403</t>
  </si>
  <si>
    <t>UKD4310</t>
  </si>
  <si>
    <t>UKG2205</t>
  </si>
  <si>
    <t>UKK2303</t>
  </si>
  <si>
    <t>UKG2405</t>
  </si>
  <si>
    <t>UKC2204</t>
  </si>
  <si>
    <t>UKJ3200</t>
  </si>
  <si>
    <t>UKH3100</t>
  </si>
  <si>
    <t>UKI1207</t>
  </si>
  <si>
    <t>UKJ2313</t>
  </si>
  <si>
    <t>UKH2306</t>
  </si>
  <si>
    <t>UKH1409</t>
  </si>
  <si>
    <t>UKD5102</t>
  </si>
  <si>
    <t>UKG2406</t>
  </si>
  <si>
    <t>UKG2407</t>
  </si>
  <si>
    <t>UKH2307</t>
  </si>
  <si>
    <t>UKM2702</t>
  </si>
  <si>
    <t>UKD3103</t>
  </si>
  <si>
    <t>UKC1102</t>
  </si>
  <si>
    <t>UKG2300</t>
  </si>
  <si>
    <t>Strabane</t>
  </si>
  <si>
    <t>UKN0406</t>
  </si>
  <si>
    <t>UKG1304</t>
  </si>
  <si>
    <t>UKK1305</t>
  </si>
  <si>
    <t>UKH1406</t>
  </si>
  <si>
    <t>UKC2300</t>
  </si>
  <si>
    <t>UKJ2308</t>
  </si>
  <si>
    <t>UKI2205</t>
  </si>
  <si>
    <t>UKJ4209</t>
  </si>
  <si>
    <t>UKL1800</t>
  </si>
  <si>
    <t>UKK1400</t>
  </si>
  <si>
    <t>UKD3104</t>
  </si>
  <si>
    <t>UKG2408</t>
  </si>
  <si>
    <t>UKJ2309</t>
  </si>
  <si>
    <t>UKK2304</t>
  </si>
  <si>
    <t>UKC1407</t>
  </si>
  <si>
    <t>UKK4306</t>
  </si>
  <si>
    <t>UKG2100</t>
  </si>
  <si>
    <t>UKH3311</t>
  </si>
  <si>
    <t>UKJ3312</t>
  </si>
  <si>
    <t>UKK1306</t>
  </si>
  <si>
    <t>UKJ4210</t>
  </si>
  <si>
    <t>UKH2308</t>
  </si>
  <si>
    <t>UKH3200</t>
  </si>
  <si>
    <t>UKJ4211</t>
  </si>
  <si>
    <t>UKK4200</t>
  </si>
  <si>
    <t>UKL2206</t>
  </si>
  <si>
    <t>UKK4307</t>
  </si>
  <si>
    <t>UKI1208</t>
  </si>
  <si>
    <t>UKD3105</t>
  </si>
  <si>
    <t>UKJ4212</t>
  </si>
  <si>
    <t>UKC2105</t>
  </si>
  <si>
    <t>UKH3312</t>
  </si>
  <si>
    <t>Vale of Glamorgan, The</t>
  </si>
  <si>
    <t>UKL1606</t>
  </si>
  <si>
    <t>UKJ1404</t>
  </si>
  <si>
    <t>UKD2206</t>
  </si>
  <si>
    <t>UKE4303</t>
  </si>
  <si>
    <t>UKG3501</t>
  </si>
  <si>
    <t>UKI2107</t>
  </si>
  <si>
    <t>UKI1105</t>
  </si>
  <si>
    <t>UKC2106</t>
  </si>
  <si>
    <t>UKD2102</t>
  </si>
  <si>
    <t>UKG1305</t>
  </si>
  <si>
    <t>UKH2309</t>
  </si>
  <si>
    <t>UKH1407</t>
  </si>
  <si>
    <t>UKJ2310</t>
  </si>
  <si>
    <t>UKJ2207</t>
  </si>
  <si>
    <t>UKC1408</t>
  </si>
  <si>
    <t>UKF2307</t>
  </si>
  <si>
    <t>UKH2310</t>
  </si>
  <si>
    <t>UKJ1102</t>
  </si>
  <si>
    <t>UKK4308</t>
  </si>
  <si>
    <t>UKK2207</t>
  </si>
  <si>
    <t>UKM3102</t>
  </si>
  <si>
    <t>West Lancashire</t>
  </si>
  <si>
    <t>UKD4311</t>
  </si>
  <si>
    <t>UKF3007</t>
  </si>
  <si>
    <t>UKM2800</t>
  </si>
  <si>
    <t>UKJ1405</t>
  </si>
  <si>
    <t>UKK2305</t>
  </si>
  <si>
    <t>UKK1505</t>
  </si>
  <si>
    <t>UKI1106</t>
  </si>
  <si>
    <t>UKK2208</t>
  </si>
  <si>
    <t>UKD3205</t>
  </si>
  <si>
    <t>UKJ3313</t>
  </si>
  <si>
    <t>UKJ1105</t>
  </si>
  <si>
    <t>UKD5400</t>
  </si>
  <si>
    <t>UKJ2311</t>
  </si>
  <si>
    <t>UKJ1106</t>
  </si>
  <si>
    <t>UKG3502</t>
  </si>
  <si>
    <t>UKG1204</t>
  </si>
  <si>
    <t>UKJ2407</t>
  </si>
  <si>
    <t>UKL2305</t>
  </si>
  <si>
    <t>UKG1205</t>
  </si>
  <si>
    <t>UKJ1305</t>
  </si>
  <si>
    <t>UKD4312</t>
  </si>
  <si>
    <t>UKG1206</t>
  </si>
  <si>
    <t>UKE2100</t>
  </si>
  <si>
    <t>NUTS4 Code</t>
  </si>
  <si>
    <t>(4)</t>
  </si>
  <si>
    <t>Aberdeenshire</t>
  </si>
  <si>
    <t>(7)</t>
  </si>
  <si>
    <t>(8)</t>
  </si>
  <si>
    <t>Yellow shading indicates the presence of both power stations and large industrial consumers</t>
  </si>
  <si>
    <t>Domestic consumers</t>
  </si>
  <si>
    <t>Number of MPANs (thousands)</t>
  </si>
  <si>
    <t>Average domestic consumption kWh</t>
  </si>
  <si>
    <t>Average industrial and commercial consumption kWh</t>
  </si>
  <si>
    <t>Flintshire</t>
  </si>
  <si>
    <t>Neath Port Talbot</t>
  </si>
  <si>
    <t>Falkirk</t>
  </si>
  <si>
    <t>Fife</t>
  </si>
  <si>
    <t>Stockton-on-Tees</t>
  </si>
  <si>
    <t>Barrow-in-Furness</t>
  </si>
  <si>
    <t>Blackburn with Darwen</t>
  </si>
  <si>
    <t>Ellesmere Port &amp; Neston</t>
  </si>
  <si>
    <t>Halton</t>
  </si>
  <si>
    <t>Vale Royal</t>
  </si>
  <si>
    <t>Kingston upon Hull, City of</t>
  </si>
  <si>
    <t>North Lincolnshire</t>
  </si>
  <si>
    <t>Bassetlaw</t>
  </si>
  <si>
    <t>Corby</t>
  </si>
  <si>
    <t>Great Yarmouth</t>
  </si>
  <si>
    <t>King's Lynn and West Norfolk</t>
  </si>
  <si>
    <t>Thurrock</t>
  </si>
  <si>
    <t>Vale of White Horse</t>
  </si>
  <si>
    <t>(3)(7)</t>
  </si>
  <si>
    <t>Highland and Western Isles</t>
  </si>
  <si>
    <t>UKM4101, UKM4102, UKM4201, UKM4202, UKM4400</t>
  </si>
  <si>
    <t>statistics. It allows you to view any of our published spreadsheets in one place whilst making this data easier to access</t>
  </si>
  <si>
    <t>their original form, pick and choose from all UK LAs to directly compare their data or filter by region using the</t>
  </si>
  <si>
    <t>interactive map or associated buttons. For a more detailed user guide, click</t>
  </si>
  <si>
    <t>Please select which dataset you would like to view:</t>
  </si>
  <si>
    <t>Go straight to complete data:</t>
  </si>
  <si>
    <t>Compare Local Authorities:</t>
  </si>
  <si>
    <t>Select Region to filter by Local</t>
  </si>
  <si>
    <t>Authority of entire region:</t>
  </si>
  <si>
    <t>Regional Energy Consumption Statistics User Guide</t>
  </si>
  <si>
    <t>This page takes you through all the extra functionality provided in this workbook along with other potential sources of information.</t>
  </si>
  <si>
    <t>Selecting a dataset:</t>
  </si>
  <si>
    <t>The first thing to do when filtering for information you require is to select which dataset you wish the information to come from. To do</t>
  </si>
  <si>
    <t>Complete data:</t>
  </si>
  <si>
    <t>After selecting which dataset you wish to view, clicking complete data will take you directly to the datasheet with information on all</t>
  </si>
  <si>
    <t>local authorities (LAs) in the UK. After viewing the data, to return to the frontpage just click on the button with "Go Back" written next</t>
  </si>
  <si>
    <t>to it (similar to the button listed above). Note, such buttons are available on ALL sheets and are the only way to return to the frontpage.</t>
  </si>
  <si>
    <t>Compare local authorities:</t>
  </si>
  <si>
    <t>Clicking "Compare" brings up a form with options to compare data for up to three LAs or government office regions (GORs).</t>
  </si>
  <si>
    <t>To choose which areas you want to compare, either select them from the drop down lists (the Great Britain total and GORs are listed</t>
  </si>
  <si>
    <t>This will take you to a page set out in the same manner as the complete datasets but only your selected areas will be displayed.</t>
  </si>
  <si>
    <t>Region filter:</t>
  </si>
  <si>
    <t>There are two ways to access the regional filter options - you can either click on the buttons labelled by your region of interest, or you</t>
  </si>
  <si>
    <t>can click on the interactive map, both of which will bring up a form relating to your region of choice. From here you have the option to</t>
  </si>
  <si>
    <t>simply view all of the data for that region by clicking on the "View All" tab in the bottom left of the form, or pick out data for a specific</t>
  </si>
  <si>
    <t>This will take you to a page showing your desired results. As before, click on "Go Back" to return to the frontpage.</t>
  </si>
  <si>
    <t>Please do not attempt to access a page via any other means as this will interfere with the functionality of the workbook.</t>
  </si>
  <si>
    <t>first with all LAs following in alphabetical order) . To cancel the action simply click the "x" in the right hand corner</t>
  </si>
  <si>
    <t>(this applies to all forms in the workbook). Once you have chosen your desired areas, click "OK".</t>
  </si>
  <si>
    <t>LA. To do this select your chosen area from the drop down list (as with the compare function).</t>
  </si>
  <si>
    <t>Blaenau Gwent</t>
  </si>
  <si>
    <t>TOTAL WALES</t>
  </si>
  <si>
    <t>UKM3101, UKM4303, UKM4302</t>
  </si>
  <si>
    <t>Dumfries &amp; Galloway</t>
  </si>
  <si>
    <t>UKM4101, UKM4102, UKM4201,UKM4202, UKM4304, UKM4305</t>
  </si>
  <si>
    <t>UKM1003, UKM4203</t>
  </si>
  <si>
    <t>UKM3302, UKM4301</t>
  </si>
  <si>
    <t>Perth &amp; Kinross</t>
  </si>
  <si>
    <t>TOTAL SCOTLAND</t>
  </si>
  <si>
    <t>TOTAL NORTH EAST</t>
  </si>
  <si>
    <t>TOTAL NORTH WEST</t>
  </si>
  <si>
    <t>TOTAL YORKSHIRE AND THE HUMBER</t>
  </si>
  <si>
    <t>TOTAL EAST MIDLANDS</t>
  </si>
  <si>
    <t>TOTAL WEST MIDLANDS</t>
  </si>
  <si>
    <t>Hertsmere</t>
  </si>
  <si>
    <t>TOTAL EAST OF ENGLAND</t>
  </si>
  <si>
    <t>TOTAL GREATER LONDON</t>
  </si>
  <si>
    <t>TOTAL SOUTH EAST</t>
  </si>
  <si>
    <t>TOTAL SOUTH WEST</t>
  </si>
  <si>
    <t>NORTHERN IRELAND</t>
  </si>
  <si>
    <t>(3)</t>
  </si>
  <si>
    <t>UKM3101, UKM4303</t>
  </si>
  <si>
    <t>UKM4101, UKM4102, UKM4201</t>
  </si>
  <si>
    <t>(3)(9)</t>
  </si>
  <si>
    <t>(3)(8)</t>
  </si>
  <si>
    <t>Gas</t>
  </si>
  <si>
    <t/>
  </si>
  <si>
    <t>Regional and local road transport consumption</t>
  </si>
  <si>
    <t>Regional and local estimates of non-gas, non-electricity and non-road  transport fuels</t>
  </si>
  <si>
    <t>Total final regional and local energy consumption (GWh)</t>
  </si>
  <si>
    <t>Total final regional and local energy consumption (ktoe)</t>
  </si>
  <si>
    <t>High level indicators of energy use and CO2 emissions</t>
  </si>
  <si>
    <t>Thousands of tonnes of fuel</t>
  </si>
  <si>
    <t>NUTS4 Area</t>
  </si>
  <si>
    <t>Buses</t>
  </si>
  <si>
    <t>Diesel Cars</t>
  </si>
  <si>
    <t>Petrol Cars</t>
  </si>
  <si>
    <t>Motor-cycles</t>
  </si>
  <si>
    <t>HGV</t>
  </si>
  <si>
    <t>Diesel LGV</t>
  </si>
  <si>
    <t>Petrol LGV</t>
  </si>
  <si>
    <t>Total</t>
  </si>
  <si>
    <t>(2) Freight includes HGV, diesel LGV and petrol LGV</t>
  </si>
  <si>
    <r>
      <t xml:space="preserve">Personal </t>
    </r>
    <r>
      <rPr>
        <vertAlign val="superscript"/>
        <sz val="10"/>
        <rFont val="Arial"/>
        <family val="2"/>
      </rPr>
      <t>(1)</t>
    </r>
  </si>
  <si>
    <r>
      <t xml:space="preserve">Freight </t>
    </r>
    <r>
      <rPr>
        <vertAlign val="superscript"/>
        <sz val="10"/>
        <rFont val="Arial"/>
        <family val="2"/>
      </rPr>
      <t>(2)</t>
    </r>
  </si>
  <si>
    <t>(1) Personal travel includes buses, diesel cars, petrol cars and motor cycles</t>
  </si>
  <si>
    <t>UKM3101, UKM4302, UKM4303</t>
  </si>
  <si>
    <t>UKM4101, UKM4102, UKM4201, UKM4202, UKM4304, UKM4305</t>
  </si>
  <si>
    <t>UKM3302,  UKM4301</t>
  </si>
  <si>
    <t>TOTAL NORTHERN IRELAND</t>
  </si>
  <si>
    <t>UK</t>
  </si>
  <si>
    <r>
      <t>Personal</t>
    </r>
    <r>
      <rPr>
        <vertAlign val="superscript"/>
        <sz val="10"/>
        <rFont val="Arial"/>
        <family val="2"/>
      </rPr>
      <t xml:space="preserve"> (1)</t>
    </r>
  </si>
  <si>
    <r>
      <t>Freight</t>
    </r>
    <r>
      <rPr>
        <vertAlign val="superscript"/>
        <sz val="10"/>
        <rFont val="Arial"/>
        <family val="2"/>
      </rPr>
      <t xml:space="preserve"> (2)</t>
    </r>
  </si>
  <si>
    <t>Natural gas</t>
  </si>
  <si>
    <t>Electricity</t>
  </si>
  <si>
    <t>Renewables &amp; waste</t>
  </si>
  <si>
    <t>Consuming Sector</t>
  </si>
  <si>
    <t>Industry &amp; Commercial</t>
  </si>
  <si>
    <t>Domestic</t>
  </si>
  <si>
    <t xml:space="preserve">Industry </t>
  </si>
  <si>
    <t>Road transport</t>
  </si>
  <si>
    <t>Rail</t>
  </si>
  <si>
    <t>Transport</t>
  </si>
  <si>
    <t>Great Britain</t>
  </si>
  <si>
    <t>Northern Ireland and Unallocated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</si>
  <si>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</si>
  <si>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(7) Includes only manufactured solid fuels and not derived gases</t>
  </si>
  <si>
    <t xml:space="preserve">      Thousand tonnes of oil equivalent</t>
  </si>
  <si>
    <t>Petroleum</t>
  </si>
  <si>
    <t>Coal</t>
  </si>
  <si>
    <t>Manufactured Solid Fuels</t>
  </si>
  <si>
    <t>All Fuels</t>
  </si>
  <si>
    <t>Public Administration</t>
  </si>
  <si>
    <t>Commercial</t>
  </si>
  <si>
    <t>Industrial</t>
  </si>
  <si>
    <t>All Sources</t>
  </si>
  <si>
    <t>UNITED KINGDOM</t>
  </si>
  <si>
    <t>(1) Includes consumption within industry and the energy sectors including oil refineries, of which 8,363 ktoe is consumed by industry and 5,198 ktoe by the energy sector for the UK as a whole.</t>
  </si>
  <si>
    <t>(2) No information available for Northern Ireland.</t>
  </si>
  <si>
    <t>(3) Excludes the consumption of propane.</t>
  </si>
  <si>
    <t>(4) Includes some coal consumption by auto-generators. For the UK as a whole 2,572 ktoe is consumed by the industrial and commercial sectors and 186 ktoe by auto-generators.</t>
  </si>
  <si>
    <t>(5) Includes some consumption within the energy sector. For the UK as a whole 730 ktoe is consumed by the energy sector and 1,443 ktoe by the industrial, commercial and domestic sectors.</t>
  </si>
  <si>
    <t>Total final energy consumption/ Capita (kWh)</t>
  </si>
  <si>
    <t>Total domestic energy consumption/ household (kWh)</t>
  </si>
  <si>
    <t>Total domestic energy consumption/ capita (kWh)</t>
  </si>
  <si>
    <t>Total domestic electricity Consumption/meter point. (kWh)</t>
  </si>
  <si>
    <t>Total domestic gas consumption/ consumer (kWh)</t>
  </si>
  <si>
    <t>Total domestic gas consumption/per room (kWh)</t>
  </si>
  <si>
    <t>Total industrial and commercial energy consumption/employee (kWh)</t>
  </si>
  <si>
    <t xml:space="preserve">Total industrial and commercial energy consumption/ Number employed in Manufacturing (kWh) </t>
  </si>
  <si>
    <t>Total Industrial and commercial gas consumption /meterpoint(kWh)</t>
  </si>
  <si>
    <t>Total Industrial and Commercial Gas consumption/employee (kWh)</t>
  </si>
  <si>
    <t>Total Industrial and Commercial electricity Consumption/ meter point (kWh)</t>
  </si>
  <si>
    <t>Total Industrial and Commercial electricity consumption/ employee (kWh)</t>
  </si>
  <si>
    <t>Total vehicle consumption/ capita (tonnes of fuel)</t>
  </si>
  <si>
    <t>CO2 emmissions/ Capita (tCO2)</t>
  </si>
  <si>
    <t>Quartile information</t>
  </si>
  <si>
    <t>Lower quartile</t>
  </si>
  <si>
    <t>Median</t>
  </si>
  <si>
    <t>Upper quartile</t>
  </si>
  <si>
    <r>
      <t>Coal</t>
    </r>
    <r>
      <rPr>
        <vertAlign val="superscript"/>
        <sz val="10"/>
        <rFont val="Arial"/>
        <family val="2"/>
      </rPr>
      <t>(6)</t>
    </r>
  </si>
  <si>
    <r>
      <t>Manufactured fuels</t>
    </r>
    <r>
      <rPr>
        <vertAlign val="superscript"/>
        <sz val="10"/>
        <rFont val="Arial"/>
        <family val="2"/>
      </rPr>
      <t>(7)</t>
    </r>
  </si>
  <si>
    <r>
      <t>Petroleum products</t>
    </r>
    <r>
      <rPr>
        <vertAlign val="superscript"/>
        <sz val="10"/>
        <rFont val="Arial"/>
        <family val="2"/>
      </rPr>
      <t>(6)</t>
    </r>
  </si>
  <si>
    <r>
      <t>Coal</t>
    </r>
    <r>
      <rPr>
        <vertAlign val="superscript"/>
        <sz val="11"/>
        <rFont val="Arial"/>
        <family val="2"/>
      </rPr>
      <t>(6)</t>
    </r>
  </si>
  <si>
    <r>
      <t>Manufactured fuels</t>
    </r>
    <r>
      <rPr>
        <vertAlign val="superscript"/>
        <sz val="11"/>
        <rFont val="Arial"/>
        <family val="2"/>
      </rPr>
      <t>(7)</t>
    </r>
  </si>
  <si>
    <r>
      <t>Petroleum products</t>
    </r>
    <r>
      <rPr>
        <vertAlign val="superscript"/>
        <sz val="11"/>
        <rFont val="Arial"/>
        <family val="2"/>
      </rPr>
      <t>(6)</t>
    </r>
  </si>
  <si>
    <r>
      <t>Renewables &amp; Wastes</t>
    </r>
    <r>
      <rPr>
        <b/>
        <vertAlign val="superscript"/>
        <sz val="10"/>
        <rFont val="Arial"/>
        <family val="2"/>
      </rPr>
      <t xml:space="preserve"> (5)</t>
    </r>
  </si>
  <si>
    <r>
      <t>Industrial</t>
    </r>
    <r>
      <rPr>
        <b/>
        <vertAlign val="superscript"/>
        <sz val="10"/>
        <rFont val="Arial"/>
        <family val="2"/>
      </rPr>
      <t xml:space="preserve"> (1)</t>
    </r>
  </si>
  <si>
    <r>
      <t>Rail</t>
    </r>
    <r>
      <rPr>
        <b/>
        <vertAlign val="superscript"/>
        <sz val="10"/>
        <rFont val="Arial"/>
        <family val="2"/>
      </rPr>
      <t xml:space="preserve"> (2)</t>
    </r>
  </si>
  <si>
    <r>
      <t>Agriculture</t>
    </r>
    <r>
      <rPr>
        <b/>
        <vertAlign val="superscript"/>
        <sz val="10"/>
        <rFont val="Arial"/>
        <family val="2"/>
      </rPr>
      <t xml:space="preserve"> (3)</t>
    </r>
  </si>
  <si>
    <r>
      <t>Industrial &amp; Commercial</t>
    </r>
    <r>
      <rPr>
        <b/>
        <vertAlign val="superscript"/>
        <sz val="10"/>
        <rFont val="Arial"/>
        <family val="2"/>
      </rPr>
      <t xml:space="preserve"> (4)</t>
    </r>
  </si>
  <si>
    <r>
      <t xml:space="preserve">Renewables &amp; Wastes </t>
    </r>
    <r>
      <rPr>
        <b/>
        <vertAlign val="superscript"/>
        <sz val="10"/>
        <rFont val="Arial"/>
        <family val="2"/>
      </rPr>
      <t>(5)</t>
    </r>
  </si>
  <si>
    <r>
      <t>Shaded cells show if a particular indicator value is in the upper</t>
    </r>
    <r>
      <rPr>
        <b/>
        <sz val="12"/>
        <color indexed="13"/>
        <rFont val="Arial"/>
        <family val="2"/>
      </rPr>
      <t xml:space="preserve"> (yellow) </t>
    </r>
    <r>
      <rPr>
        <sz val="12"/>
        <rFont val="Arial"/>
        <family val="0"/>
      </rPr>
      <t xml:space="preserve">or lower </t>
    </r>
    <r>
      <rPr>
        <b/>
        <sz val="12"/>
        <color indexed="12"/>
        <rFont val="Arial"/>
        <family val="2"/>
      </rPr>
      <t>(blue)</t>
    </r>
    <r>
      <rPr>
        <sz val="12"/>
        <rFont val="Arial"/>
        <family val="0"/>
      </rPr>
      <t xml:space="preserve"> quartile.</t>
    </r>
  </si>
  <si>
    <t xml:space="preserve">         statistics team using the contact details available</t>
  </si>
  <si>
    <t>(6) Includes coal/petroleum (as appropriate) consumed in Autogenerators, Heat Generation, Energy Industry use, Industry, Public administration, Commercial, Agriculture, Miscellaneous.</t>
  </si>
  <si>
    <t>Non-gas</t>
  </si>
  <si>
    <t>United Kingdom</t>
  </si>
  <si>
    <r>
      <t xml:space="preserve">Domestic consumers </t>
    </r>
    <r>
      <rPr>
        <vertAlign val="superscript"/>
        <sz val="10"/>
        <rFont val="Arial"/>
        <family val="2"/>
      </rPr>
      <t>(1)</t>
    </r>
  </si>
  <si>
    <t>(6) Includes coal/petroleum (as appropriate) consumed in all sectors mentioned in footnote (1)</t>
  </si>
  <si>
    <t>The purpose of this document is to allow greater functionality and flexibility regarding the DECC's regional energy consumption</t>
  </si>
  <si>
    <t>(3)(10)</t>
  </si>
  <si>
    <t>(9)</t>
  </si>
  <si>
    <t>(6)(7)</t>
  </si>
  <si>
    <t>(7) Area also contains 1 large industrial consumer whose consumption is not included in the data</t>
  </si>
  <si>
    <t>(8) Area also contains 2 large industrial consumers whose consumption is not included in the data</t>
  </si>
  <si>
    <t>(9) Area also contains 3 large industrial consumers whose consumption is not included in the data</t>
  </si>
  <si>
    <t>(10) Area also contains 4 large industrial consumers whose consumption is not included in the data</t>
  </si>
  <si>
    <t>(3) Area also contains 1 major power station, as defined in chapter 5 of the Digest of UK Energy Statistics, whose consumption is not included in the data</t>
  </si>
  <si>
    <t>(4) Area also contains 2 major power stations whose consumption is not included in the data</t>
  </si>
  <si>
    <t>(5) Area also contains 3 major power stations whose consumption is not included in the data</t>
  </si>
  <si>
    <t>(6) Area also contains 4 major power stations whose consumption is not included in the data</t>
  </si>
  <si>
    <t>Sales per household (1)</t>
  </si>
  <si>
    <t>(1) Household figures based on various sources; household estimates in Scotland 2007 by General Register Office for Scotland; houshold estimates in Wales 2004</t>
  </si>
  <si>
    <t xml:space="preserve">      by Welsh Assembly Government; and household projections in England 2006 by Communities and Local Government.</t>
  </si>
  <si>
    <t xml:space="preserve">available in it's complete format or in the form of a separate frontend document via the regional energy             ). </t>
  </si>
  <si>
    <t xml:space="preserve">(1) Includes consumption within industry and the energy sectors including oil refineries, of which 7,109.6 ktoe is consumed by industry and 5,336.0 ktoe by the energy sector. </t>
  </si>
  <si>
    <t>(2) Excludes the consumption of propane.</t>
  </si>
  <si>
    <t>(4) Excludes renewables and wastes used for electricity generation.</t>
  </si>
  <si>
    <t xml:space="preserve">Rail </t>
  </si>
  <si>
    <r>
      <t>Renewables &amp; Wastes</t>
    </r>
    <r>
      <rPr>
        <b/>
        <vertAlign val="superscript"/>
        <sz val="9"/>
        <rFont val="Arial"/>
        <family val="2"/>
      </rPr>
      <t xml:space="preserve"> (4)</t>
    </r>
  </si>
  <si>
    <r>
      <t xml:space="preserve">Industrial </t>
    </r>
    <r>
      <rPr>
        <b/>
        <vertAlign val="superscript"/>
        <sz val="9"/>
        <rFont val="Arial"/>
        <family val="2"/>
      </rPr>
      <t>(1)</t>
    </r>
  </si>
  <si>
    <r>
      <t xml:space="preserve">Agriculture </t>
    </r>
    <r>
      <rPr>
        <b/>
        <vertAlign val="superscript"/>
        <sz val="9"/>
        <rFont val="Arial"/>
        <family val="2"/>
      </rPr>
      <t>(2)</t>
    </r>
  </si>
  <si>
    <r>
      <t xml:space="preserve">Industrial &amp; Commercial </t>
    </r>
    <r>
      <rPr>
        <b/>
        <vertAlign val="superscript"/>
        <sz val="9"/>
        <rFont val="Arial"/>
        <family val="2"/>
      </rPr>
      <t>(3)</t>
    </r>
  </si>
  <si>
    <t xml:space="preserve">(1) As converted from ktoe shown in table 1.1 of DUKES 2008. Includes Autogenerators, Heat Generation, Energy Industry use, Industry, Public administration, Commercial, Agriculture, Miscellaneous </t>
  </si>
  <si>
    <t xml:space="preserve">(2) As converted from thousand tonnes of fuel shown in table 2.4 of DUKES 2008. Includes Unclassified, and Iron and steel  </t>
  </si>
  <si>
    <t>(3) As shown in table 4.3 of DUKES 2008</t>
  </si>
  <si>
    <t>(4) As shown in table 5.5 of DUKES 2008</t>
  </si>
  <si>
    <t>(5) Figures from table 1.1 of DUKES 2008 unless otherwise stated</t>
  </si>
  <si>
    <r>
      <t xml:space="preserve">Coal </t>
    </r>
    <r>
      <rPr>
        <vertAlign val="superscript"/>
        <sz val="9"/>
        <rFont val="Arial"/>
        <family val="2"/>
      </rPr>
      <t>(6)</t>
    </r>
  </si>
  <si>
    <r>
      <t xml:space="preserve">Manufactured fuels </t>
    </r>
    <r>
      <rPr>
        <vertAlign val="superscript"/>
        <sz val="9"/>
        <rFont val="Arial"/>
        <family val="2"/>
      </rPr>
      <t>(7)</t>
    </r>
  </si>
  <si>
    <r>
      <t xml:space="preserve">Petroleum products </t>
    </r>
    <r>
      <rPr>
        <vertAlign val="superscript"/>
        <sz val="9"/>
        <rFont val="Arial"/>
        <family val="2"/>
      </rPr>
      <t>(6)</t>
    </r>
  </si>
  <si>
    <r>
      <t xml:space="preserve">Energy Consumption as in DUKES </t>
    </r>
    <r>
      <rPr>
        <b/>
        <vertAlign val="superscript"/>
        <sz val="9"/>
        <rFont val="Arial"/>
        <family val="2"/>
      </rPr>
      <t>(5)</t>
    </r>
  </si>
  <si>
    <t xml:space="preserve">(1) As shown in table 1.1 of DUKES 2008. Includes Autogenerators, Heat Generation, Energy Industry use, Industry, Public administration, Commercial, Agriculture, Miscellaneous </t>
  </si>
  <si>
    <t>(3) As converted from GWh shown in table 4.3 of DUKES 2008</t>
  </si>
  <si>
    <t>(4) As converted from GWh shown in table 5.5 of DUKES 2008</t>
  </si>
  <si>
    <t>LAU1 Code</t>
  </si>
  <si>
    <t>LAU1 Area and Government Office Region</t>
  </si>
  <si>
    <t>LAU1 Area</t>
  </si>
  <si>
    <t xml:space="preserve">LAU1 Areas </t>
  </si>
  <si>
    <t>(3) Includes some coal consumption by auto-generators. Here 617 ktoe is consumed by the industrial and commercial sectors and 933 ktoe by auto-generators.</t>
  </si>
  <si>
    <t xml:space="preserve">         If you require further information on how the data were collected or have any comments regarding this workbook, please contact the regional energy</t>
  </si>
  <si>
    <r>
      <t xml:space="preserve">LAU1 Area </t>
    </r>
    <r>
      <rPr>
        <sz val="10"/>
        <color indexed="8"/>
        <rFont val="Arial"/>
        <family val="2"/>
      </rPr>
      <t>(2)</t>
    </r>
    <r>
      <rPr>
        <b/>
        <sz val="10"/>
        <color indexed="8"/>
        <rFont val="Arial"/>
        <family val="2"/>
      </rPr>
      <t xml:space="preserve"> and Government Office Region</t>
    </r>
  </si>
  <si>
    <r>
      <t xml:space="preserve">LAU1 Area </t>
    </r>
    <r>
      <rPr>
        <vertAlign val="superscript"/>
        <sz val="10"/>
        <color indexed="8"/>
        <rFont val="Arial"/>
        <family val="2"/>
      </rPr>
      <t>(2)</t>
    </r>
    <r>
      <rPr>
        <b/>
        <sz val="10"/>
        <color indexed="8"/>
        <rFont val="Arial"/>
        <family val="2"/>
      </rPr>
      <t xml:space="preserve"> and Government Office Region</t>
    </r>
  </si>
  <si>
    <t>LAU1 code</t>
  </si>
  <si>
    <t>UKL1706</t>
  </si>
  <si>
    <t>Regional and local electricity consumption</t>
  </si>
  <si>
    <t>Regional Energy Consumption Statistics 2009</t>
  </si>
  <si>
    <t>Sub-national road transport consumption statistics 2009</t>
  </si>
  <si>
    <t>these data are due to be published on 30th June 2011</t>
  </si>
  <si>
    <t>Sub-national estimates of non gas, non electricity and non road transport fuels in 2009</t>
  </si>
  <si>
    <t>These data are due to be published in December 2011</t>
  </si>
  <si>
    <t>Total sub-national final energy consumption: 2009 in GWh</t>
  </si>
  <si>
    <t>These data wil be available in December 2011</t>
  </si>
  <si>
    <t>High Level Indicators of energy use and CO2 emissions 2009</t>
  </si>
  <si>
    <t>Sales 2009 - GWh</t>
  </si>
  <si>
    <t>Total sub-national final energy consumption: 2009 in ktoe</t>
  </si>
  <si>
    <t>Gas sales and numbers of customers by region and area, 2009</t>
  </si>
  <si>
    <t>Regional and local electricity consumption statistics, 2009</t>
  </si>
  <si>
    <t>Regional and local road transport consumption statistics 2009</t>
  </si>
  <si>
    <t>Regional and local estimates of non gas, non electricity and non road transport fuels in 2009</t>
  </si>
  <si>
    <t>Total final energy consumption at regional and local authority level: 2009 in GWh</t>
  </si>
  <si>
    <t>Total final energy consumption at regional and local authority level: 2009 in ktoe</t>
  </si>
  <si>
    <t>by filtering out just the data which you require. You can either view the entire datasets (all data for 2009 figures) in</t>
  </si>
  <si>
    <t>Please note that at the time being only available datasets are sub - national gas and electricity consumption.</t>
  </si>
  <si>
    <t>This workbook will be updated when additional datasets are published.</t>
  </si>
  <si>
    <t>this simply click on your desired dataset from the list shown. All data given is for the year 2009 (information for other years is either</t>
  </si>
  <si>
    <r>
      <t xml:space="preserve">Publication URN: </t>
    </r>
    <r>
      <rPr>
        <b/>
        <sz val="10"/>
        <rFont val="Arial"/>
        <family val="2"/>
      </rPr>
      <t>11D/0006</t>
    </r>
  </si>
  <si>
    <t>Sub-national gas sales and numbers of customers, 2009*</t>
  </si>
  <si>
    <r>
      <t>Domestic consumers</t>
    </r>
    <r>
      <rPr>
        <vertAlign val="superscript"/>
        <sz val="10"/>
        <rFont val="Arial"/>
        <family val="2"/>
      </rPr>
      <t xml:space="preserve"> (1)</t>
    </r>
  </si>
  <si>
    <t>Sales per consumer (kWh)</t>
  </si>
  <si>
    <t>LAU1 Area (2)</t>
  </si>
  <si>
    <t>Average domestic consumption</t>
  </si>
  <si>
    <t>Average commercial and industrial consumption</t>
  </si>
  <si>
    <t>(5) (7)</t>
  </si>
  <si>
    <t>UKL1706,UKL1704</t>
  </si>
  <si>
    <t>(3) (7)</t>
  </si>
  <si>
    <t>(2b)</t>
  </si>
  <si>
    <t>(*) These data cover the gas year – the period covering 1 October through to the following 30 September. Please note that the gas data are weather normalised.</t>
  </si>
  <si>
    <t>(2) The LAU1 name has replaced the previous term NUTS4 but covers the same level of administrative geography</t>
  </si>
  <si>
    <t>(2b) In Scotland the Areas shown are Local Authorities rather than NUTS4 areas</t>
  </si>
  <si>
    <t>Electricity consumption at regional and local authority level, 2009</t>
  </si>
  <si>
    <t>Average commercial and industrial consumption kWh</t>
  </si>
  <si>
    <t>(1) Household figures based on various sources; household estimates in Scotland 2009 by General Register Office for Scotland; household estimates in Wales 2008</t>
  </si>
  <si>
    <t xml:space="preserve">      by Welsh Assembly Government; and household projections in England 2006 (revised) by Communities and Local Government.</t>
  </si>
  <si>
    <t>This workbook was updated in March 2011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</si>
</sst>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  <numFmt numFmtId="167" formatCode="0.0"/>
    <numFmt numFmtId="168" formatCode="_-* #,##0.0_-;\-* #,##0.0_-;_-* &quot;-&quot;?_-;_-@_-"/>
  </numFmts>
  <fonts count="91">
    <font>
      <sz val="12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Verdana"/>
      <family val="2"/>
    </font>
    <font>
      <sz val="12"/>
      <color indexed="21"/>
      <name val="Arial"/>
      <family val="2"/>
    </font>
    <font>
      <sz val="10"/>
      <color indexed="49"/>
      <name val="Verdana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sz val="12"/>
      <color indexed="13"/>
      <name val="Arial"/>
      <family val="2"/>
    </font>
    <font>
      <vertAlign val="superscript"/>
      <sz val="10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49"/>
      <name val="Arial"/>
      <family val="2"/>
    </font>
    <font>
      <b/>
      <sz val="10"/>
      <color indexed="14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53"/>
      <name val="Arial"/>
      <family val="2"/>
    </font>
    <font>
      <b/>
      <sz val="10"/>
      <color indexed="46"/>
      <name val="Arial"/>
      <family val="2"/>
    </font>
    <font>
      <b/>
      <sz val="10"/>
      <color indexed="29"/>
      <name val="Arial"/>
      <family val="2"/>
    </font>
    <font>
      <b/>
      <sz val="10"/>
      <color indexed="19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thin"/>
      <bottom style="double"/>
    </border>
    <border>
      <left style="double">
        <color indexed="9"/>
      </left>
      <right/>
      <top/>
      <bottom/>
    </border>
    <border>
      <left style="double">
        <color indexed="9"/>
      </left>
      <right/>
      <top style="thin"/>
      <bottom/>
    </border>
    <border>
      <left style="thin">
        <color indexed="9"/>
      </left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left" vertical="center"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43" fontId="2" fillId="0" borderId="0" xfId="42" applyNumberFormat="1" applyFont="1" applyFill="1" applyBorder="1" applyAlignment="1">
      <alignment/>
    </xf>
    <xf numFmtId="43" fontId="3" fillId="0" borderId="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0" fillId="0" borderId="0" xfId="0" applyNumberFormat="1" applyAlignment="1">
      <alignment/>
    </xf>
    <xf numFmtId="0" fontId="6" fillId="33" borderId="0" xfId="0" applyNumberFormat="1" applyFont="1" applyFill="1" applyBorder="1" applyAlignment="1" quotePrefix="1">
      <alignment/>
    </xf>
    <xf numFmtId="0" fontId="6" fillId="34" borderId="0" xfId="0" applyNumberFormat="1" applyFont="1" applyFill="1" applyBorder="1" applyAlignment="1" quotePrefix="1">
      <alignment/>
    </xf>
    <xf numFmtId="0" fontId="4" fillId="35" borderId="0" xfId="0" applyNumberFormat="1" applyFont="1" applyFill="1" applyBorder="1" applyAlignment="1" quotePrefix="1">
      <alignment/>
    </xf>
    <xf numFmtId="0" fontId="4" fillId="34" borderId="0" xfId="0" applyNumberFormat="1" applyFont="1" applyFill="1" applyBorder="1" applyAlignment="1" quotePrefix="1">
      <alignment/>
    </xf>
    <xf numFmtId="0" fontId="4" fillId="33" borderId="0" xfId="0" applyNumberFormat="1" applyFont="1" applyFill="1" applyBorder="1" applyAlignment="1" quotePrefix="1">
      <alignment/>
    </xf>
    <xf numFmtId="0" fontId="5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wrapText="1"/>
    </xf>
    <xf numFmtId="43" fontId="1" fillId="0" borderId="12" xfId="42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3" fontId="10" fillId="0" borderId="0" xfId="42" applyNumberFormat="1" applyFont="1" applyFill="1" applyBorder="1" applyAlignment="1">
      <alignment/>
    </xf>
    <xf numFmtId="4" fontId="10" fillId="0" borderId="0" xfId="42" applyNumberFormat="1" applyFont="1" applyFill="1" applyBorder="1" applyAlignment="1">
      <alignment/>
    </xf>
    <xf numFmtId="4" fontId="8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1" fillId="0" borderId="12" xfId="42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49" fontId="0" fillId="0" borderId="0" xfId="0" applyNumberFormat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2" fillId="0" borderId="0" xfId="60" applyFont="1" applyFill="1" applyBorder="1">
      <alignment/>
      <protection/>
    </xf>
    <xf numFmtId="0" fontId="16" fillId="36" borderId="13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Alignment="1">
      <alignment/>
    </xf>
    <xf numFmtId="0" fontId="10" fillId="36" borderId="13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3" xfId="0" applyFont="1" applyFill="1" applyBorder="1" applyAlignment="1">
      <alignment wrapText="1"/>
    </xf>
    <xf numFmtId="0" fontId="18" fillId="0" borderId="0" xfId="0" applyFont="1" applyAlignment="1">
      <alignment/>
    </xf>
    <xf numFmtId="0" fontId="8" fillId="36" borderId="13" xfId="0" applyFont="1" applyFill="1" applyBorder="1" applyAlignment="1">
      <alignment/>
    </xf>
    <xf numFmtId="165" fontId="8" fillId="36" borderId="13" xfId="42" applyNumberFormat="1" applyFont="1" applyFill="1" applyBorder="1" applyAlignment="1">
      <alignment/>
    </xf>
    <xf numFmtId="166" fontId="19" fillId="36" borderId="13" xfId="0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7" fillId="36" borderId="13" xfId="0" applyFont="1" applyFill="1" applyBorder="1" applyAlignment="1">
      <alignment/>
    </xf>
    <xf numFmtId="0" fontId="13" fillId="36" borderId="13" xfId="53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66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66" fontId="8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2" fillId="0" borderId="0" xfId="0" applyNumberFormat="1" applyFont="1" applyFill="1" applyBorder="1" applyAlignment="1" quotePrefix="1">
      <alignment/>
    </xf>
    <xf numFmtId="165" fontId="8" fillId="0" borderId="0" xfId="42" applyNumberFormat="1" applyFont="1" applyFill="1" applyAlignment="1">
      <alignment/>
    </xf>
    <xf numFmtId="0" fontId="23" fillId="0" borderId="0" xfId="0" applyNumberFormat="1" applyFont="1" applyFill="1" applyBorder="1" applyAlignment="1" quotePrefix="1">
      <alignment/>
    </xf>
    <xf numFmtId="0" fontId="23" fillId="33" borderId="0" xfId="0" applyNumberFormat="1" applyFont="1" applyFill="1" applyBorder="1" applyAlignment="1" quotePrefix="1">
      <alignment/>
    </xf>
    <xf numFmtId="0" fontId="23" fillId="0" borderId="0" xfId="62" applyNumberFormat="1" quotePrefix="1">
      <alignment/>
      <protection/>
    </xf>
    <xf numFmtId="0" fontId="23" fillId="34" borderId="0" xfId="0" applyNumberFormat="1" applyFont="1" applyFill="1" applyBorder="1" applyAlignment="1" quotePrefix="1">
      <alignment/>
    </xf>
    <xf numFmtId="0" fontId="22" fillId="35" borderId="0" xfId="0" applyNumberFormat="1" applyFont="1" applyFill="1" applyBorder="1" applyAlignment="1" quotePrefix="1">
      <alignment/>
    </xf>
    <xf numFmtId="0" fontId="22" fillId="34" borderId="0" xfId="0" applyNumberFormat="1" applyFont="1" applyFill="1" applyBorder="1" applyAlignment="1" quotePrefix="1">
      <alignment/>
    </xf>
    <xf numFmtId="0" fontId="23" fillId="0" borderId="0" xfId="0" applyNumberFormat="1" applyFont="1" applyFill="1" applyBorder="1" applyAlignment="1">
      <alignment/>
    </xf>
    <xf numFmtId="0" fontId="22" fillId="33" borderId="0" xfId="0" applyNumberFormat="1" applyFont="1" applyFill="1" applyBorder="1" applyAlignment="1" quotePrefix="1">
      <alignment/>
    </xf>
    <xf numFmtId="0" fontId="8" fillId="33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0" borderId="0" xfId="62" applyNumberFormat="1" applyFont="1" applyFill="1">
      <alignment/>
      <protection/>
    </xf>
    <xf numFmtId="0" fontId="23" fillId="35" borderId="0" xfId="0" applyNumberFormat="1" applyFont="1" applyFill="1" applyBorder="1" applyAlignment="1" quotePrefix="1">
      <alignment/>
    </xf>
    <xf numFmtId="0" fontId="23" fillId="0" borderId="14" xfId="0" applyNumberFormat="1" applyFont="1" applyFill="1" applyBorder="1" applyAlignment="1" quotePrefix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/>
    </xf>
    <xf numFmtId="0" fontId="12" fillId="0" borderId="12" xfId="0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5" fillId="0" borderId="0" xfId="0" applyNumberFormat="1" applyFont="1" applyFill="1" applyAlignment="1">
      <alignment/>
    </xf>
    <xf numFmtId="166" fontId="5" fillId="0" borderId="0" xfId="66" applyNumberFormat="1" applyFont="1" applyFill="1" applyBorder="1">
      <alignment horizontal="left" vertical="center"/>
      <protection/>
    </xf>
    <xf numFmtId="0" fontId="5" fillId="0" borderId="0" xfId="0" applyFont="1" applyFill="1" applyAlignment="1">
      <alignment/>
    </xf>
    <xf numFmtId="166" fontId="7" fillId="0" borderId="14" xfId="0" applyNumberFormat="1" applyFont="1" applyFill="1" applyBorder="1" applyAlignment="1">
      <alignment/>
    </xf>
    <xf numFmtId="166" fontId="7" fillId="0" borderId="14" xfId="66" applyNumberFormat="1" applyFont="1" applyFill="1" applyBorder="1">
      <alignment horizontal="left" vertical="center"/>
      <protection/>
    </xf>
    <xf numFmtId="0" fontId="5" fillId="0" borderId="0" xfId="0" applyFont="1" applyBorder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166" fontId="5" fillId="0" borderId="0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5" xfId="0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0" fontId="7" fillId="0" borderId="16" xfId="61" applyFont="1" applyBorder="1">
      <alignment/>
      <protection/>
    </xf>
    <xf numFmtId="166" fontId="0" fillId="0" borderId="0" xfId="0" applyNumberFormat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2" xfId="0" applyNumberFormat="1" applyFont="1" applyBorder="1" applyAlignment="1">
      <alignment/>
    </xf>
    <xf numFmtId="166" fontId="10" fillId="0" borderId="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 wrapText="1"/>
    </xf>
    <xf numFmtId="166" fontId="8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Border="1" applyAlignment="1">
      <alignment horizontal="right"/>
    </xf>
    <xf numFmtId="166" fontId="10" fillId="0" borderId="10" xfId="0" applyNumberFormat="1" applyFont="1" applyFill="1" applyBorder="1" applyAlignment="1">
      <alignment horizontal="right" wrapText="1"/>
    </xf>
    <xf numFmtId="166" fontId="12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right"/>
    </xf>
    <xf numFmtId="166" fontId="7" fillId="0" borderId="11" xfId="0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6" fontId="28" fillId="0" borderId="0" xfId="0" applyNumberFormat="1" applyFont="1" applyFill="1" applyAlignment="1">
      <alignment/>
    </xf>
    <xf numFmtId="166" fontId="29" fillId="0" borderId="0" xfId="0" applyNumberFormat="1" applyFont="1" applyFill="1" applyAlignment="1">
      <alignment/>
    </xf>
    <xf numFmtId="166" fontId="12" fillId="0" borderId="0" xfId="0" applyNumberFormat="1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26" fillId="0" borderId="0" xfId="0" applyNumberFormat="1" applyFont="1" applyAlignment="1">
      <alignment/>
    </xf>
    <xf numFmtId="166" fontId="26" fillId="0" borderId="15" xfId="0" applyNumberFormat="1" applyFont="1" applyBorder="1" applyAlignment="1">
      <alignment/>
    </xf>
    <xf numFmtId="166" fontId="26" fillId="0" borderId="15" xfId="0" applyNumberFormat="1" applyFont="1" applyBorder="1" applyAlignment="1">
      <alignment horizontal="center"/>
    </xf>
    <xf numFmtId="166" fontId="26" fillId="0" borderId="15" xfId="0" applyNumberFormat="1" applyFont="1" applyFill="1" applyBorder="1" applyAlignment="1">
      <alignment horizontal="center" wrapText="1"/>
    </xf>
    <xf numFmtId="166" fontId="26" fillId="0" borderId="15" xfId="0" applyNumberFormat="1" applyFont="1" applyBorder="1" applyAlignment="1">
      <alignment horizontal="center" wrapText="1"/>
    </xf>
    <xf numFmtId="166" fontId="31" fillId="0" borderId="15" xfId="0" applyNumberFormat="1" applyFont="1" applyFill="1" applyBorder="1" applyAlignment="1">
      <alignment/>
    </xf>
    <xf numFmtId="166" fontId="31" fillId="0" borderId="0" xfId="0" applyNumberFormat="1" applyFont="1" applyBorder="1" applyAlignment="1">
      <alignment/>
    </xf>
    <xf numFmtId="166" fontId="26" fillId="0" borderId="10" xfId="0" applyNumberFormat="1" applyFont="1" applyBorder="1" applyAlignment="1">
      <alignment/>
    </xf>
    <xf numFmtId="166" fontId="26" fillId="0" borderId="10" xfId="0" applyNumberFormat="1" applyFont="1" applyBorder="1" applyAlignment="1">
      <alignment horizontal="left"/>
    </xf>
    <xf numFmtId="166" fontId="26" fillId="0" borderId="10" xfId="0" applyNumberFormat="1" applyFont="1" applyFill="1" applyBorder="1" applyAlignment="1">
      <alignment horizontal="right" wrapText="1"/>
    </xf>
    <xf numFmtId="166" fontId="26" fillId="0" borderId="10" xfId="0" applyNumberFormat="1" applyFont="1" applyFill="1" applyBorder="1" applyAlignment="1">
      <alignment horizontal="right"/>
    </xf>
    <xf numFmtId="166" fontId="31" fillId="0" borderId="10" xfId="0" applyNumberFormat="1" applyFont="1" applyFill="1" applyBorder="1" applyAlignment="1">
      <alignment horizontal="right"/>
    </xf>
    <xf numFmtId="166" fontId="31" fillId="0" borderId="10" xfId="0" applyNumberFormat="1" applyFont="1" applyBorder="1" applyAlignment="1">
      <alignment horizontal="right"/>
    </xf>
    <xf numFmtId="166" fontId="31" fillId="0" borderId="11" xfId="0" applyNumberFormat="1" applyFont="1" applyBorder="1" applyAlignment="1">
      <alignment horizontal="right"/>
    </xf>
    <xf numFmtId="166" fontId="31" fillId="0" borderId="10" xfId="0" applyNumberFormat="1" applyFont="1" applyFill="1" applyBorder="1" applyAlignment="1">
      <alignment horizontal="right" wrapText="1"/>
    </xf>
    <xf numFmtId="166" fontId="31" fillId="0" borderId="10" xfId="0" applyNumberFormat="1" applyFont="1" applyBorder="1" applyAlignment="1">
      <alignment horizontal="right" wrapText="1"/>
    </xf>
    <xf numFmtId="166" fontId="31" fillId="0" borderId="0" xfId="0" applyNumberFormat="1" applyFont="1" applyBorder="1" applyAlignment="1">
      <alignment horizontal="right"/>
    </xf>
    <xf numFmtId="167" fontId="5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 wrapText="1"/>
    </xf>
    <xf numFmtId="166" fontId="8" fillId="0" borderId="15" xfId="0" applyNumberFormat="1" applyFont="1" applyBorder="1" applyAlignment="1">
      <alignment horizontal="center" wrapText="1"/>
    </xf>
    <xf numFmtId="166" fontId="10" fillId="0" borderId="15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166" fontId="10" fillId="0" borderId="10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/>
    </xf>
    <xf numFmtId="166" fontId="8" fillId="0" borderId="0" xfId="0" applyNumberFormat="1" applyFont="1" applyFill="1" applyAlignment="1">
      <alignment/>
    </xf>
    <xf numFmtId="166" fontId="31" fillId="0" borderId="17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6" xfId="0" applyBorder="1" applyAlignment="1">
      <alignment/>
    </xf>
    <xf numFmtId="166" fontId="32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166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66" fontId="10" fillId="0" borderId="12" xfId="0" applyNumberFormat="1" applyFont="1" applyBorder="1" applyAlignment="1">
      <alignment wrapText="1"/>
    </xf>
    <xf numFmtId="166" fontId="10" fillId="0" borderId="0" xfId="0" applyNumberFormat="1" applyFont="1" applyBorder="1" applyAlignment="1">
      <alignment wrapText="1"/>
    </xf>
    <xf numFmtId="166" fontId="10" fillId="0" borderId="12" xfId="0" applyNumberFormat="1" applyFont="1" applyBorder="1" applyAlignment="1">
      <alignment horizontal="left" wrapText="1"/>
    </xf>
    <xf numFmtId="166" fontId="10" fillId="0" borderId="0" xfId="0" applyNumberFormat="1" applyFont="1" applyAlignment="1">
      <alignment wrapText="1"/>
    </xf>
    <xf numFmtId="166" fontId="5" fillId="0" borderId="0" xfId="0" applyNumberFormat="1" applyFont="1" applyAlignment="1">
      <alignment/>
    </xf>
    <xf numFmtId="166" fontId="5" fillId="0" borderId="0" xfId="0" applyNumberFormat="1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166" fontId="8" fillId="0" borderId="0" xfId="0" applyNumberFormat="1" applyFont="1" applyFill="1" applyAlignment="1">
      <alignment wrapText="1"/>
    </xf>
    <xf numFmtId="0" fontId="10" fillId="0" borderId="14" xfId="0" applyFont="1" applyBorder="1" applyAlignment="1">
      <alignment/>
    </xf>
    <xf numFmtId="3" fontId="10" fillId="0" borderId="14" xfId="0" applyNumberFormat="1" applyFont="1" applyFill="1" applyBorder="1" applyAlignment="1">
      <alignment wrapText="1"/>
    </xf>
    <xf numFmtId="166" fontId="10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166" fontId="7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wrapText="1"/>
    </xf>
    <xf numFmtId="3" fontId="8" fillId="38" borderId="0" xfId="0" applyNumberFormat="1" applyFont="1" applyFill="1" applyAlignment="1">
      <alignment/>
    </xf>
    <xf numFmtId="166" fontId="8" fillId="38" borderId="0" xfId="0" applyNumberFormat="1" applyFont="1" applyFill="1" applyAlignment="1">
      <alignment/>
    </xf>
    <xf numFmtId="3" fontId="8" fillId="39" borderId="0" xfId="0" applyNumberFormat="1" applyFont="1" applyFill="1" applyAlignment="1">
      <alignment wrapText="1"/>
    </xf>
    <xf numFmtId="166" fontId="8" fillId="39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166" fontId="10" fillId="0" borderId="10" xfId="0" applyNumberFormat="1" applyFont="1" applyBorder="1" applyAlignment="1">
      <alignment/>
    </xf>
    <xf numFmtId="166" fontId="10" fillId="0" borderId="10" xfId="0" applyNumberFormat="1" applyFont="1" applyBorder="1" applyAlignment="1">
      <alignment horizontal="left"/>
    </xf>
    <xf numFmtId="167" fontId="8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0" borderId="0" xfId="42" applyNumberFormat="1" applyFont="1" applyFill="1" applyAlignment="1">
      <alignment/>
    </xf>
    <xf numFmtId="49" fontId="6" fillId="0" borderId="18" xfId="0" applyNumberFormat="1" applyFont="1" applyFill="1" applyBorder="1" applyAlignment="1" quotePrefix="1">
      <alignment/>
    </xf>
    <xf numFmtId="49" fontId="4" fillId="0" borderId="18" xfId="0" applyNumberFormat="1" applyFont="1" applyFill="1" applyBorder="1" applyAlignment="1" quotePrefix="1">
      <alignment/>
    </xf>
    <xf numFmtId="49" fontId="6" fillId="34" borderId="18" xfId="0" applyNumberFormat="1" applyFont="1" applyFill="1" applyBorder="1" applyAlignment="1">
      <alignment/>
    </xf>
    <xf numFmtId="49" fontId="4" fillId="34" borderId="18" xfId="0" applyNumberFormat="1" applyFont="1" applyFill="1" applyBorder="1" applyAlignment="1">
      <alignment/>
    </xf>
    <xf numFmtId="49" fontId="7" fillId="0" borderId="19" xfId="0" applyNumberFormat="1" applyFont="1" applyFill="1" applyBorder="1" applyAlignment="1" quotePrefix="1">
      <alignment horizontal="left"/>
    </xf>
    <xf numFmtId="49" fontId="6" fillId="0" borderId="18" xfId="0" applyNumberFormat="1" applyFont="1" applyFill="1" applyBorder="1" applyAlignment="1">
      <alignment/>
    </xf>
    <xf numFmtId="49" fontId="4" fillId="35" borderId="18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 quotePrefix="1">
      <alignment/>
    </xf>
    <xf numFmtId="49" fontId="7" fillId="0" borderId="19" xfId="0" applyNumberFormat="1" applyFont="1" applyFill="1" applyBorder="1" applyAlignment="1" quotePrefix="1">
      <alignment horizontal="left" wrapText="1"/>
    </xf>
    <xf numFmtId="49" fontId="6" fillId="35" borderId="18" xfId="0" applyNumberFormat="1" applyFont="1" applyFill="1" applyBorder="1" applyAlignment="1">
      <alignment/>
    </xf>
    <xf numFmtId="164" fontId="8" fillId="0" borderId="0" xfId="42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166" fontId="8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5" fillId="0" borderId="0" xfId="58" applyFont="1" applyFill="1">
      <alignment/>
      <protection/>
    </xf>
    <xf numFmtId="0" fontId="47" fillId="0" borderId="0" xfId="58" applyFont="1" applyFill="1">
      <alignment/>
      <protection/>
    </xf>
    <xf numFmtId="167" fontId="5" fillId="0" borderId="0" xfId="58" applyNumberFormat="1" applyFont="1" applyFill="1">
      <alignment/>
      <protection/>
    </xf>
    <xf numFmtId="166" fontId="5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66" fontId="7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66" fontId="7" fillId="0" borderId="12" xfId="0" applyNumberFormat="1" applyFont="1" applyBorder="1" applyAlignment="1">
      <alignment wrapText="1"/>
    </xf>
    <xf numFmtId="166" fontId="7" fillId="0" borderId="0" xfId="0" applyNumberFormat="1" applyFont="1" applyBorder="1" applyAlignment="1">
      <alignment wrapText="1"/>
    </xf>
    <xf numFmtId="166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166" fontId="7" fillId="0" borderId="0" xfId="0" applyNumberFormat="1" applyFont="1" applyAlignment="1">
      <alignment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47" fillId="0" borderId="0" xfId="58" applyNumberFormat="1" applyFont="1" applyFill="1">
      <alignment/>
      <protection/>
    </xf>
    <xf numFmtId="167" fontId="47" fillId="0" borderId="0" xfId="58" applyNumberFormat="1" applyFont="1" applyFill="1" applyAlignment="1">
      <alignment horizontal="right"/>
      <protection/>
    </xf>
    <xf numFmtId="167" fontId="5" fillId="0" borderId="0" xfId="58" applyNumberFormat="1" applyFont="1" applyFill="1" applyBorder="1">
      <alignment/>
      <protection/>
    </xf>
    <xf numFmtId="167" fontId="87" fillId="0" borderId="0" xfId="58" applyNumberFormat="1" applyFont="1" applyFill="1">
      <alignment/>
      <protection/>
    </xf>
    <xf numFmtId="0" fontId="12" fillId="0" borderId="16" xfId="0" applyFont="1" applyBorder="1" applyAlignment="1">
      <alignment/>
    </xf>
    <xf numFmtId="0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7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Fill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 horizontal="left"/>
    </xf>
    <xf numFmtId="166" fontId="5" fillId="0" borderId="10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Border="1" applyAlignment="1">
      <alignment horizontal="right"/>
    </xf>
    <xf numFmtId="166" fontId="7" fillId="0" borderId="10" xfId="0" applyNumberFormat="1" applyFont="1" applyFill="1" applyBorder="1" applyAlignment="1">
      <alignment horizontal="right" wrapText="1"/>
    </xf>
    <xf numFmtId="166" fontId="7" fillId="0" borderId="0" xfId="0" applyNumberFormat="1" applyFont="1" applyAlignment="1">
      <alignment/>
    </xf>
    <xf numFmtId="166" fontId="7" fillId="0" borderId="12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 wrapText="1"/>
    </xf>
    <xf numFmtId="166" fontId="7" fillId="0" borderId="0" xfId="0" applyNumberFormat="1" applyFont="1" applyFill="1" applyBorder="1" applyAlignment="1">
      <alignment wrapText="1"/>
    </xf>
    <xf numFmtId="166" fontId="5" fillId="0" borderId="0" xfId="57" applyNumberFormat="1" applyFont="1" applyFill="1" applyBorder="1">
      <alignment/>
      <protection/>
    </xf>
    <xf numFmtId="166" fontId="12" fillId="0" borderId="12" xfId="0" applyNumberFormat="1" applyFont="1" applyFill="1" applyBorder="1" applyAlignment="1">
      <alignment/>
    </xf>
    <xf numFmtId="166" fontId="12" fillId="0" borderId="12" xfId="0" applyNumberFormat="1" applyFont="1" applyBorder="1" applyAlignment="1">
      <alignment/>
    </xf>
    <xf numFmtId="166" fontId="5" fillId="0" borderId="12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>
      <alignment/>
    </xf>
    <xf numFmtId="166" fontId="7" fillId="0" borderId="11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right" wrapText="1"/>
    </xf>
    <xf numFmtId="166" fontId="87" fillId="0" borderId="0" xfId="0" applyNumberFormat="1" applyFont="1" applyFill="1" applyAlignment="1">
      <alignment/>
    </xf>
    <xf numFmtId="166" fontId="88" fillId="0" borderId="0" xfId="0" applyNumberFormat="1" applyFont="1" applyFill="1" applyAlignment="1">
      <alignment/>
    </xf>
    <xf numFmtId="166" fontId="87" fillId="0" borderId="0" xfId="0" applyNumberFormat="1" applyFont="1" applyAlignment="1">
      <alignment/>
    </xf>
    <xf numFmtId="166" fontId="31" fillId="0" borderId="0" xfId="58" applyNumberFormat="1" applyFont="1" applyBorder="1" applyAlignment="1">
      <alignment horizontal="right"/>
      <protection/>
    </xf>
    <xf numFmtId="166" fontId="31" fillId="0" borderId="0" xfId="57" applyNumberFormat="1" applyFont="1" applyFill="1" applyBorder="1" applyAlignment="1">
      <alignment horizontal="right"/>
      <protection/>
    </xf>
    <xf numFmtId="166" fontId="31" fillId="0" borderId="0" xfId="57" applyNumberFormat="1" applyFont="1" applyBorder="1" applyAlignment="1">
      <alignment horizontal="right"/>
      <protection/>
    </xf>
    <xf numFmtId="166" fontId="89" fillId="0" borderId="0" xfId="57" applyNumberFormat="1" applyFont="1" applyFill="1" applyBorder="1" applyAlignment="1">
      <alignment horizontal="right"/>
      <protection/>
    </xf>
    <xf numFmtId="0" fontId="12" fillId="0" borderId="12" xfId="0" applyFont="1" applyBorder="1" applyAlignment="1">
      <alignment/>
    </xf>
    <xf numFmtId="0" fontId="11" fillId="36" borderId="13" xfId="53" applyFill="1" applyBorder="1" applyAlignment="1" applyProtection="1">
      <alignment/>
      <protection/>
    </xf>
    <xf numFmtId="166" fontId="5" fillId="40" borderId="0" xfId="0" applyNumberFormat="1" applyFont="1" applyFill="1" applyAlignment="1">
      <alignment/>
    </xf>
    <xf numFmtId="166" fontId="5" fillId="40" borderId="0" xfId="0" applyNumberFormat="1" applyFont="1" applyFill="1" applyBorder="1" applyAlignment="1">
      <alignment/>
    </xf>
    <xf numFmtId="166" fontId="7" fillId="40" borderId="14" xfId="0" applyNumberFormat="1" applyFont="1" applyFill="1" applyBorder="1" applyAlignment="1">
      <alignment/>
    </xf>
    <xf numFmtId="166" fontId="5" fillId="40" borderId="15" xfId="0" applyNumberFormat="1" applyFont="1" applyFill="1" applyBorder="1" applyAlignment="1">
      <alignment/>
    </xf>
    <xf numFmtId="166" fontId="5" fillId="40" borderId="0" xfId="0" applyNumberFormat="1" applyFont="1" applyFill="1" applyAlignment="1">
      <alignment horizontal="right"/>
    </xf>
    <xf numFmtId="166" fontId="7" fillId="40" borderId="0" xfId="0" applyNumberFormat="1" applyFont="1" applyFill="1" applyAlignment="1">
      <alignment horizontal="right"/>
    </xf>
    <xf numFmtId="166" fontId="7" fillId="40" borderId="14" xfId="0" applyNumberFormat="1" applyFont="1" applyFill="1" applyBorder="1" applyAlignment="1">
      <alignment horizontal="right"/>
    </xf>
    <xf numFmtId="166" fontId="7" fillId="40" borderId="12" xfId="0" applyNumberFormat="1" applyFont="1" applyFill="1" applyBorder="1" applyAlignment="1">
      <alignment horizontal="right"/>
    </xf>
    <xf numFmtId="166" fontId="7" fillId="40" borderId="0" xfId="0" applyNumberFormat="1" applyFont="1" applyFill="1" applyBorder="1" applyAlignment="1">
      <alignment horizontal="right"/>
    </xf>
    <xf numFmtId="166" fontId="88" fillId="40" borderId="12" xfId="0" applyNumberFormat="1" applyFont="1" applyFill="1" applyBorder="1" applyAlignment="1">
      <alignment horizontal="right"/>
    </xf>
    <xf numFmtId="166" fontId="27" fillId="40" borderId="14" xfId="0" applyNumberFormat="1" applyFont="1" applyFill="1" applyBorder="1" applyAlignment="1">
      <alignment horizontal="right"/>
    </xf>
    <xf numFmtId="166" fontId="7" fillId="40" borderId="11" xfId="0" applyNumberFormat="1" applyFont="1" applyFill="1" applyBorder="1" applyAlignment="1">
      <alignment horizontal="right"/>
    </xf>
    <xf numFmtId="166" fontId="5" fillId="40" borderId="17" xfId="0" applyNumberFormat="1" applyFont="1" applyFill="1" applyBorder="1" applyAlignment="1">
      <alignment horizontal="right"/>
    </xf>
    <xf numFmtId="166" fontId="5" fillId="40" borderId="0" xfId="0" applyNumberFormat="1" applyFont="1" applyFill="1" applyBorder="1" applyAlignment="1">
      <alignment horizontal="right"/>
    </xf>
    <xf numFmtId="166" fontId="27" fillId="40" borderId="0" xfId="0" applyNumberFormat="1" applyFont="1" applyFill="1" applyBorder="1" applyAlignment="1">
      <alignment horizontal="right"/>
    </xf>
    <xf numFmtId="166" fontId="5" fillId="40" borderId="0" xfId="57" applyNumberFormat="1" applyFont="1" applyFill="1" applyBorder="1">
      <alignment/>
      <protection/>
    </xf>
    <xf numFmtId="166" fontId="28" fillId="40" borderId="0" xfId="0" applyNumberFormat="1" applyFont="1" applyFill="1" applyAlignment="1">
      <alignment/>
    </xf>
    <xf numFmtId="167" fontId="5" fillId="40" borderId="0" xfId="58" applyNumberFormat="1" applyFont="1" applyFill="1">
      <alignment/>
      <protection/>
    </xf>
    <xf numFmtId="0" fontId="5" fillId="40" borderId="0" xfId="0" applyFont="1" applyFill="1" applyAlignment="1">
      <alignment/>
    </xf>
    <xf numFmtId="166" fontId="29" fillId="40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8" fontId="1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166" fontId="12" fillId="0" borderId="16" xfId="0" applyNumberFormat="1" applyFont="1" applyBorder="1" applyAlignment="1">
      <alignment/>
    </xf>
    <xf numFmtId="166" fontId="8" fillId="0" borderId="0" xfId="59" applyNumberFormat="1" applyFont="1" applyFill="1" applyBorder="1">
      <alignment/>
      <protection/>
    </xf>
    <xf numFmtId="166" fontId="8" fillId="0" borderId="0" xfId="59" applyNumberFormat="1" applyFont="1" applyFill="1" applyBorder="1" applyAlignment="1">
      <alignment horizontal="right"/>
      <protection/>
    </xf>
    <xf numFmtId="166" fontId="8" fillId="0" borderId="12" xfId="59" applyNumberFormat="1" applyFont="1" applyFill="1" applyBorder="1">
      <alignment/>
      <protection/>
    </xf>
    <xf numFmtId="166" fontId="8" fillId="0" borderId="12" xfId="59" applyNumberFormat="1" applyFont="1" applyFill="1" applyBorder="1" applyAlignment="1">
      <alignment horizontal="right"/>
      <protection/>
    </xf>
    <xf numFmtId="166" fontId="10" fillId="0" borderId="16" xfId="59" applyNumberFormat="1" applyFont="1" applyFill="1" applyBorder="1">
      <alignment/>
      <protection/>
    </xf>
    <xf numFmtId="166" fontId="10" fillId="0" borderId="0" xfId="59" applyNumberFormat="1" applyFont="1" applyFill="1" applyBorder="1">
      <alignment/>
      <protection/>
    </xf>
    <xf numFmtId="166" fontId="10" fillId="0" borderId="16" xfId="59" applyNumberFormat="1" applyFont="1" applyFill="1" applyBorder="1" applyAlignment="1">
      <alignment horizontal="right"/>
      <protection/>
    </xf>
    <xf numFmtId="166" fontId="8" fillId="0" borderId="15" xfId="59" applyNumberFormat="1" applyFont="1" applyFill="1" applyBorder="1">
      <alignment/>
      <protection/>
    </xf>
    <xf numFmtId="166" fontId="8" fillId="0" borderId="15" xfId="59" applyNumberFormat="1" applyFont="1" applyFill="1" applyBorder="1" applyAlignment="1">
      <alignment horizontal="right"/>
      <protection/>
    </xf>
    <xf numFmtId="166" fontId="5" fillId="40" borderId="0" xfId="0" applyNumberFormat="1" applyFont="1" applyFill="1" applyAlignment="1">
      <alignment horizontal="left"/>
    </xf>
    <xf numFmtId="164" fontId="10" fillId="0" borderId="14" xfId="44" applyNumberFormat="1" applyFont="1" applyFill="1" applyBorder="1" applyAlignment="1">
      <alignment/>
    </xf>
    <xf numFmtId="0" fontId="21" fillId="0" borderId="0" xfId="57" applyFont="1" applyFill="1" applyBorder="1">
      <alignment/>
      <protection/>
    </xf>
    <xf numFmtId="0" fontId="0" fillId="0" borderId="0" xfId="57">
      <alignment/>
      <protection/>
    </xf>
    <xf numFmtId="49" fontId="5" fillId="0" borderId="20" xfId="57" applyNumberFormat="1" applyFont="1" applyBorder="1">
      <alignment/>
      <protection/>
    </xf>
    <xf numFmtId="165" fontId="10" fillId="0" borderId="0" xfId="44" applyNumberFormat="1" applyFont="1" applyFill="1" applyBorder="1" applyAlignment="1">
      <alignment/>
    </xf>
    <xf numFmtId="166" fontId="10" fillId="0" borderId="0" xfId="44" applyNumberFormat="1" applyFont="1" applyFill="1" applyBorder="1" applyAlignment="1">
      <alignment/>
    </xf>
    <xf numFmtId="165" fontId="8" fillId="0" borderId="0" xfId="44" applyNumberFormat="1" applyFont="1" applyFill="1" applyBorder="1" applyAlignment="1">
      <alignment/>
    </xf>
    <xf numFmtId="166" fontId="8" fillId="0" borderId="0" xfId="44" applyNumberFormat="1" applyFont="1" applyFill="1" applyBorder="1" applyAlignment="1">
      <alignment/>
    </xf>
    <xf numFmtId="0" fontId="8" fillId="0" borderId="0" xfId="57" applyFont="1" applyFill="1" applyBorder="1">
      <alignment/>
      <protection/>
    </xf>
    <xf numFmtId="166" fontId="10" fillId="0" borderId="0" xfId="57" applyNumberFormat="1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 horizontal="right"/>
      <protection/>
    </xf>
    <xf numFmtId="0" fontId="0" fillId="0" borderId="10" xfId="57" applyFill="1" applyBorder="1">
      <alignment/>
      <protection/>
    </xf>
    <xf numFmtId="0" fontId="8" fillId="0" borderId="10" xfId="57" applyFont="1" applyFill="1" applyBorder="1">
      <alignment/>
      <protection/>
    </xf>
    <xf numFmtId="49" fontId="5" fillId="0" borderId="21" xfId="57" applyNumberFormat="1" applyFont="1" applyFill="1" applyBorder="1">
      <alignment/>
      <protection/>
    </xf>
    <xf numFmtId="0" fontId="8" fillId="0" borderId="11" xfId="57" applyFont="1" applyFill="1" applyBorder="1">
      <alignment/>
      <protection/>
    </xf>
    <xf numFmtId="0" fontId="10" fillId="0" borderId="10" xfId="57" applyFont="1" applyFill="1" applyBorder="1">
      <alignment/>
      <protection/>
    </xf>
    <xf numFmtId="0" fontId="9" fillId="0" borderId="10" xfId="57" applyFont="1" applyFill="1" applyBorder="1" applyAlignment="1">
      <alignment horizontal="left" wrapText="1"/>
      <protection/>
    </xf>
    <xf numFmtId="165" fontId="20" fillId="0" borderId="12" xfId="44" applyNumberFormat="1" applyFont="1" applyFill="1" applyBorder="1" applyAlignment="1">
      <alignment horizontal="center" vertical="center" wrapText="1"/>
    </xf>
    <xf numFmtId="166" fontId="20" fillId="0" borderId="12" xfId="44" applyNumberFormat="1" applyFont="1" applyFill="1" applyBorder="1" applyAlignment="1">
      <alignment horizontal="center" vertical="center" wrapText="1"/>
    </xf>
    <xf numFmtId="3" fontId="20" fillId="0" borderId="12" xfId="57" applyNumberFormat="1" applyFont="1" applyFill="1" applyBorder="1" applyAlignment="1">
      <alignment horizontal="center" vertical="center" wrapText="1"/>
      <protection/>
    </xf>
    <xf numFmtId="166" fontId="20" fillId="0" borderId="12" xfId="57" applyNumberFormat="1" applyFont="1" applyFill="1" applyBorder="1" applyAlignment="1">
      <alignment horizontal="center" vertical="center" wrapText="1"/>
      <protection/>
    </xf>
    <xf numFmtId="0" fontId="20" fillId="0" borderId="0" xfId="57" applyFont="1" applyFill="1">
      <alignment/>
      <protection/>
    </xf>
    <xf numFmtId="49" fontId="4" fillId="0" borderId="22" xfId="57" applyNumberFormat="1" applyFont="1" applyFill="1" applyBorder="1" quotePrefix="1">
      <alignment/>
      <protection/>
    </xf>
    <xf numFmtId="164" fontId="8" fillId="0" borderId="0" xfId="44" applyNumberFormat="1" applyFont="1" applyFill="1" applyAlignment="1">
      <alignment/>
    </xf>
    <xf numFmtId="165" fontId="8" fillId="0" borderId="0" xfId="44" applyNumberFormat="1" applyFont="1" applyFill="1" applyAlignment="1">
      <alignment/>
    </xf>
    <xf numFmtId="49" fontId="6" fillId="0" borderId="18" xfId="57" applyNumberFormat="1" applyFont="1" applyFill="1" applyBorder="1" quotePrefix="1">
      <alignment/>
      <protection/>
    </xf>
    <xf numFmtId="49" fontId="4" fillId="0" borderId="18" xfId="57" applyNumberFormat="1" applyFont="1" applyFill="1" applyBorder="1" quotePrefix="1">
      <alignment/>
      <protection/>
    </xf>
    <xf numFmtId="49" fontId="6" fillId="41" borderId="0" xfId="57" applyNumberFormat="1" applyFont="1" applyFill="1" applyBorder="1">
      <alignment/>
      <protection/>
    </xf>
    <xf numFmtId="49" fontId="6" fillId="0" borderId="18" xfId="62" applyNumberFormat="1" applyFont="1" applyFill="1" applyBorder="1" quotePrefix="1">
      <alignment/>
      <protection/>
    </xf>
    <xf numFmtId="49" fontId="6" fillId="42" borderId="18" xfId="57" applyNumberFormat="1" applyFont="1" applyFill="1" applyBorder="1">
      <alignment/>
      <protection/>
    </xf>
    <xf numFmtId="49" fontId="4" fillId="42" borderId="18" xfId="57" applyNumberFormat="1" applyFont="1" applyFill="1" applyBorder="1">
      <alignment/>
      <protection/>
    </xf>
    <xf numFmtId="49" fontId="6" fillId="41" borderId="18" xfId="0" applyNumberFormat="1" applyFont="1" applyFill="1" applyBorder="1" applyAlignment="1">
      <alignment/>
    </xf>
    <xf numFmtId="164" fontId="8" fillId="0" borderId="14" xfId="44" applyNumberFormat="1" applyFont="1" applyFill="1" applyBorder="1" applyAlignment="1">
      <alignment/>
    </xf>
    <xf numFmtId="165" fontId="8" fillId="0" borderId="14" xfId="44" applyNumberFormat="1" applyFont="1" applyFill="1" applyBorder="1" applyAlignment="1">
      <alignment/>
    </xf>
    <xf numFmtId="49" fontId="5" fillId="41" borderId="18" xfId="0" applyNumberFormat="1" applyFont="1" applyFill="1" applyBorder="1" applyAlignment="1">
      <alignment/>
    </xf>
    <xf numFmtId="49" fontId="4" fillId="41" borderId="18" xfId="0" applyNumberFormat="1" applyFont="1" applyFill="1" applyBorder="1" applyAlignment="1">
      <alignment/>
    </xf>
    <xf numFmtId="0" fontId="7" fillId="0" borderId="19" xfId="57" applyFont="1" applyFill="1" applyBorder="1">
      <alignment/>
      <protection/>
    </xf>
    <xf numFmtId="0" fontId="7" fillId="0" borderId="14" xfId="57" applyFont="1" applyFill="1" applyBorder="1">
      <alignment/>
      <protection/>
    </xf>
    <xf numFmtId="49" fontId="7" fillId="0" borderId="14" xfId="57" applyNumberFormat="1" applyFont="1" applyFill="1" applyBorder="1" quotePrefix="1">
      <alignment/>
      <protection/>
    </xf>
    <xf numFmtId="0" fontId="7" fillId="0" borderId="0" xfId="57" applyFont="1" applyFill="1" applyBorder="1">
      <alignment/>
      <protection/>
    </xf>
    <xf numFmtId="49" fontId="7" fillId="0" borderId="0" xfId="57" applyNumberFormat="1" applyFont="1" applyFill="1" applyBorder="1" quotePrefix="1">
      <alignment/>
      <protection/>
    </xf>
    <xf numFmtId="0" fontId="5" fillId="0" borderId="14" xfId="57" applyFont="1" applyFill="1" applyBorder="1">
      <alignment/>
      <protection/>
    </xf>
    <xf numFmtId="49" fontId="5" fillId="0" borderId="14" xfId="57" applyNumberFormat="1" applyFont="1" applyFill="1" applyBorder="1" quotePrefix="1">
      <alignment/>
      <protection/>
    </xf>
    <xf numFmtId="165" fontId="10" fillId="0" borderId="14" xfId="44" applyNumberFormat="1" applyFont="1" applyFill="1" applyBorder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Border="1">
      <alignment/>
      <protection/>
    </xf>
    <xf numFmtId="49" fontId="5" fillId="0" borderId="0" xfId="57" applyNumberFormat="1" applyFont="1" applyFill="1" applyBorder="1" quotePrefix="1">
      <alignment/>
      <protection/>
    </xf>
    <xf numFmtId="0" fontId="10" fillId="0" borderId="0" xfId="57" applyFont="1" applyFill="1" applyBorder="1">
      <alignment/>
      <protection/>
    </xf>
    <xf numFmtId="164" fontId="90" fillId="0" borderId="0" xfId="57" applyNumberFormat="1" applyFont="1" applyFill="1">
      <alignment/>
      <protection/>
    </xf>
    <xf numFmtId="164" fontId="90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0" fontId="8" fillId="0" borderId="0" xfId="57" applyFont="1" applyFill="1">
      <alignment/>
      <protection/>
    </xf>
    <xf numFmtId="3" fontId="8" fillId="0" borderId="0" xfId="57" applyNumberFormat="1" applyFont="1">
      <alignment/>
      <protection/>
    </xf>
    <xf numFmtId="9" fontId="0" fillId="0" borderId="0" xfId="65" applyFont="1" applyAlignment="1">
      <alignment/>
    </xf>
    <xf numFmtId="0" fontId="8" fillId="35" borderId="0" xfId="57" applyFont="1" applyFill="1">
      <alignment/>
      <protection/>
    </xf>
    <xf numFmtId="0" fontId="8" fillId="41" borderId="0" xfId="57" applyFont="1" applyFill="1">
      <alignment/>
      <protection/>
    </xf>
    <xf numFmtId="0" fontId="8" fillId="34" borderId="0" xfId="57" applyFont="1" applyFill="1">
      <alignment/>
      <protection/>
    </xf>
    <xf numFmtId="0" fontId="12" fillId="0" borderId="12" xfId="60" applyFont="1" applyFill="1" applyBorder="1" applyAlignment="1">
      <alignment vertical="top"/>
      <protection/>
    </xf>
    <xf numFmtId="4" fontId="8" fillId="0" borderId="0" xfId="44" applyNumberFormat="1" applyFont="1" applyFill="1" applyBorder="1" applyAlignment="1">
      <alignment/>
    </xf>
    <xf numFmtId="4" fontId="10" fillId="0" borderId="0" xfId="57" applyNumberFormat="1" applyFont="1" applyFill="1" applyBorder="1" applyAlignment="1">
      <alignment horizontal="right"/>
      <protection/>
    </xf>
    <xf numFmtId="0" fontId="10" fillId="0" borderId="0" xfId="57" applyFont="1" applyFill="1" applyBorder="1" applyAlignment="1">
      <alignment/>
      <protection/>
    </xf>
    <xf numFmtId="0" fontId="0" fillId="0" borderId="0" xfId="57" applyBorder="1">
      <alignment/>
      <protection/>
    </xf>
    <xf numFmtId="0" fontId="0" fillId="0" borderId="0" xfId="57" applyFill="1" applyBorder="1">
      <alignment/>
      <protection/>
    </xf>
    <xf numFmtId="0" fontId="8" fillId="0" borderId="10" xfId="57" applyFont="1" applyBorder="1">
      <alignment/>
      <protection/>
    </xf>
    <xf numFmtId="0" fontId="10" fillId="0" borderId="12" xfId="57" applyFont="1" applyFill="1" applyBorder="1" applyAlignment="1">
      <alignment horizontal="left" wrapText="1"/>
      <protection/>
    </xf>
    <xf numFmtId="0" fontId="36" fillId="0" borderId="0" xfId="57" applyFont="1" applyFill="1" applyBorder="1">
      <alignment/>
      <protection/>
    </xf>
    <xf numFmtId="3" fontId="20" fillId="0" borderId="10" xfId="57" applyNumberFormat="1" applyFont="1" applyFill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166" fontId="5" fillId="0" borderId="0" xfId="57" applyNumberFormat="1" applyFont="1" applyFill="1">
      <alignment/>
      <protection/>
    </xf>
    <xf numFmtId="166" fontId="8" fillId="0" borderId="0" xfId="44" applyNumberFormat="1" applyFont="1" applyFill="1" applyAlignment="1">
      <alignment/>
    </xf>
    <xf numFmtId="3" fontId="8" fillId="0" borderId="0" xfId="44" applyNumberFormat="1" applyFont="1" applyFill="1" applyAlignment="1">
      <alignment/>
    </xf>
    <xf numFmtId="166" fontId="7" fillId="0" borderId="14" xfId="57" applyNumberFormat="1" applyFont="1" applyFill="1" applyBorder="1">
      <alignment/>
      <protection/>
    </xf>
    <xf numFmtId="166" fontId="8" fillId="0" borderId="14" xfId="44" applyNumberFormat="1" applyFont="1" applyFill="1" applyBorder="1" applyAlignment="1">
      <alignment/>
    </xf>
    <xf numFmtId="166" fontId="10" fillId="0" borderId="14" xfId="44" applyNumberFormat="1" applyFont="1" applyFill="1" applyBorder="1" applyAlignment="1">
      <alignment/>
    </xf>
    <xf numFmtId="3" fontId="8" fillId="0" borderId="14" xfId="44" applyNumberFormat="1" applyFont="1" applyFill="1" applyBorder="1" applyAlignment="1">
      <alignment/>
    </xf>
    <xf numFmtId="0" fontId="12" fillId="0" borderId="14" xfId="57" applyFont="1" applyBorder="1">
      <alignment/>
      <protection/>
    </xf>
    <xf numFmtId="3" fontId="10" fillId="0" borderId="14" xfId="44" applyNumberFormat="1" applyFont="1" applyFill="1" applyBorder="1" applyAlignment="1">
      <alignment/>
    </xf>
    <xf numFmtId="166" fontId="8" fillId="0" borderId="0" xfId="57" applyNumberFormat="1" applyFont="1" applyFill="1" applyBorder="1">
      <alignment/>
      <protection/>
    </xf>
    <xf numFmtId="43" fontId="8" fillId="0" borderId="14" xfId="44" applyFont="1" applyFill="1" applyBorder="1" applyAlignment="1">
      <alignment/>
    </xf>
    <xf numFmtId="166" fontId="86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>
      <alignment/>
      <protection/>
    </xf>
    <xf numFmtId="0" fontId="0" fillId="0" borderId="0" xfId="57" applyFont="1" applyFill="1" applyAlignment="1">
      <alignment/>
      <protection/>
    </xf>
    <xf numFmtId="0" fontId="0" fillId="0" borderId="0" xfId="57" applyFill="1">
      <alignment/>
      <protection/>
    </xf>
    <xf numFmtId="0" fontId="0" fillId="0" borderId="0" xfId="57" applyFont="1" applyFill="1">
      <alignment/>
      <protection/>
    </xf>
    <xf numFmtId="3" fontId="90" fillId="0" borderId="0" xfId="57" applyNumberFormat="1" applyFont="1">
      <alignment/>
      <protection/>
    </xf>
    <xf numFmtId="165" fontId="8" fillId="0" borderId="14" xfId="44" applyNumberFormat="1" applyFont="1" applyFill="1" applyBorder="1" applyAlignment="1">
      <alignment horizontal="center"/>
    </xf>
    <xf numFmtId="165" fontId="8" fillId="0" borderId="14" xfId="44" applyNumberFormat="1" applyFont="1" applyFill="1" applyBorder="1" applyAlignment="1">
      <alignment horizontal="left"/>
    </xf>
    <xf numFmtId="0" fontId="8" fillId="0" borderId="14" xfId="57" applyFont="1" applyFill="1" applyBorder="1" applyAlignment="1">
      <alignment horizontal="center"/>
      <protection/>
    </xf>
    <xf numFmtId="166" fontId="8" fillId="0" borderId="14" xfId="0" applyNumberFormat="1" applyFont="1" applyFill="1" applyBorder="1" applyAlignment="1">
      <alignment horizontal="center" wrapText="1"/>
    </xf>
    <xf numFmtId="43" fontId="8" fillId="0" borderId="10" xfId="42" applyNumberFormat="1" applyFont="1" applyFill="1" applyBorder="1" applyAlignment="1">
      <alignment horizontal="center"/>
    </xf>
    <xf numFmtId="43" fontId="8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0" fontId="8" fillId="0" borderId="10" xfId="57" applyFont="1" applyFill="1" applyBorder="1" applyAlignment="1">
      <alignment horizontal="center"/>
      <protection/>
    </xf>
    <xf numFmtId="165" fontId="8" fillId="0" borderId="14" xfId="42" applyNumberFormat="1" applyFont="1" applyFill="1" applyBorder="1" applyAlignment="1">
      <alignment horizontal="center"/>
    </xf>
    <xf numFmtId="165" fontId="8" fillId="0" borderId="10" xfId="42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8" fillId="0" borderId="0" xfId="53" applyFont="1" applyFill="1" applyAlignment="1" applyProtection="1">
      <alignment horizontal="center"/>
      <protection/>
    </xf>
    <xf numFmtId="166" fontId="5" fillId="0" borderId="12" xfId="0" applyNumberFormat="1" applyFont="1" applyFill="1" applyBorder="1" applyAlignment="1">
      <alignment horizontal="center"/>
    </xf>
    <xf numFmtId="166" fontId="7" fillId="0" borderId="12" xfId="0" applyNumberFormat="1" applyFont="1" applyFill="1" applyBorder="1" applyAlignment="1">
      <alignment horizontal="center"/>
    </xf>
    <xf numFmtId="166" fontId="26" fillId="0" borderId="15" xfId="0" applyNumberFormat="1" applyFont="1" applyFill="1" applyBorder="1" applyAlignment="1">
      <alignment horizontal="center"/>
    </xf>
    <xf numFmtId="166" fontId="31" fillId="0" borderId="15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rmal_file30072" xfId="59"/>
    <cellStyle name="Normal_Full Table (Clear)" xfId="60"/>
    <cellStyle name="Normal_RT 03-05" xfId="61"/>
    <cellStyle name="Normal_summary1-nuts4-20071127" xfId="62"/>
    <cellStyle name="Note" xfId="63"/>
    <cellStyle name="Output" xfId="64"/>
    <cellStyle name="Percent" xfId="65"/>
    <cellStyle name="Source_1_1" xfId="66"/>
    <cellStyle name="Title" xfId="67"/>
    <cellStyle name="Total" xfId="68"/>
    <cellStyle name="Warning Text" xfId="69"/>
  </cellStyles>
  <dxfs count="4">
    <dxf>
      <fill>
        <patternFill>
          <bgColor indexed="43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c.gov.uk/en/content/cms/statistics/regional/regional.aspx" TargetMode="External" /><Relationship Id="rId2" Type="http://schemas.openxmlformats.org/officeDocument/2006/relationships/hyperlink" Target="http://www.decc.gov.uk/en/content/cms/statistics/regional/regional.aspx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9</xdr:row>
      <xdr:rowOff>0</xdr:rowOff>
    </xdr:from>
    <xdr:to>
      <xdr:col>9</xdr:col>
      <xdr:colOff>295275</xdr:colOff>
      <xdr:row>10</xdr:row>
      <xdr:rowOff>9525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7305675" y="1447800"/>
          <a:ext cx="781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website</a:t>
          </a:r>
        </a:p>
      </xdr:txBody>
    </xdr:sp>
    <xdr:clientData/>
  </xdr:twoCellAnchor>
  <xdr:twoCellAnchor>
    <xdr:from>
      <xdr:col>3</xdr:col>
      <xdr:colOff>85725</xdr:colOff>
      <xdr:row>29</xdr:row>
      <xdr:rowOff>161925</xdr:rowOff>
    </xdr:from>
    <xdr:to>
      <xdr:col>4</xdr:col>
      <xdr:colOff>361950</xdr:colOff>
      <xdr:row>31</xdr:row>
      <xdr:rowOff>0</xdr:rowOff>
    </xdr:to>
    <xdr:sp>
      <xdr:nvSpPr>
        <xdr:cNvPr id="2" name="Text Box 3">
          <a:hlinkClick r:id="rId2"/>
        </xdr:cNvPr>
        <xdr:cNvSpPr txBox="1">
          <a:spLocks noChangeArrowheads="1"/>
        </xdr:cNvSpPr>
      </xdr:nvSpPr>
      <xdr:spPr>
        <a:xfrm>
          <a:off x="3324225" y="48768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20</xdr:row>
      <xdr:rowOff>152400</xdr:rowOff>
    </xdr:from>
    <xdr:to>
      <xdr:col>10</xdr:col>
      <xdr:colOff>657225</xdr:colOff>
      <xdr:row>24</xdr:row>
      <xdr:rowOff>19050</xdr:rowOff>
    </xdr:to>
    <xdr:sp macro="[0]!WestMidlandsShow">
      <xdr:nvSpPr>
        <xdr:cNvPr id="1" name="Freeform 17"/>
        <xdr:cNvSpPr>
          <a:spLocks/>
        </xdr:cNvSpPr>
      </xdr:nvSpPr>
      <xdr:spPr>
        <a:xfrm>
          <a:off x="7743825" y="4095750"/>
          <a:ext cx="552450" cy="628650"/>
        </a:xfrm>
        <a:custGeom>
          <a:pathLst>
            <a:path h="102" w="90">
              <a:moveTo>
                <a:pt x="26" y="18"/>
              </a:moveTo>
              <a:cubicBezTo>
                <a:pt x="23" y="17"/>
                <a:pt x="18" y="15"/>
                <a:pt x="20" y="20"/>
              </a:cubicBezTo>
              <a:cubicBezTo>
                <a:pt x="18" y="24"/>
                <a:pt x="16" y="21"/>
                <a:pt x="13" y="20"/>
              </a:cubicBezTo>
              <a:cubicBezTo>
                <a:pt x="10" y="21"/>
                <a:pt x="6" y="20"/>
                <a:pt x="5" y="22"/>
              </a:cubicBezTo>
              <a:cubicBezTo>
                <a:pt x="4" y="23"/>
                <a:pt x="3" y="26"/>
                <a:pt x="3" y="26"/>
              </a:cubicBezTo>
              <a:cubicBezTo>
                <a:pt x="4" y="29"/>
                <a:pt x="8" y="34"/>
                <a:pt x="8" y="34"/>
              </a:cubicBezTo>
              <a:cubicBezTo>
                <a:pt x="7" y="38"/>
                <a:pt x="6" y="41"/>
                <a:pt x="4" y="44"/>
              </a:cubicBezTo>
              <a:cubicBezTo>
                <a:pt x="4" y="45"/>
                <a:pt x="3" y="46"/>
                <a:pt x="3" y="46"/>
              </a:cubicBezTo>
              <a:cubicBezTo>
                <a:pt x="3" y="47"/>
                <a:pt x="3" y="48"/>
                <a:pt x="4" y="49"/>
              </a:cubicBezTo>
              <a:cubicBezTo>
                <a:pt x="5" y="50"/>
                <a:pt x="8" y="49"/>
                <a:pt x="8" y="50"/>
              </a:cubicBezTo>
              <a:cubicBezTo>
                <a:pt x="8" y="53"/>
                <a:pt x="0" y="54"/>
                <a:pt x="0" y="54"/>
              </a:cubicBezTo>
              <a:cubicBezTo>
                <a:pt x="0" y="56"/>
                <a:pt x="0" y="59"/>
                <a:pt x="1" y="61"/>
              </a:cubicBezTo>
              <a:cubicBezTo>
                <a:pt x="2" y="63"/>
                <a:pt x="8" y="64"/>
                <a:pt x="8" y="64"/>
              </a:cubicBezTo>
              <a:cubicBezTo>
                <a:pt x="10" y="68"/>
                <a:pt x="5" y="66"/>
                <a:pt x="9" y="68"/>
              </a:cubicBezTo>
              <a:cubicBezTo>
                <a:pt x="6" y="73"/>
                <a:pt x="4" y="75"/>
                <a:pt x="3" y="82"/>
              </a:cubicBezTo>
              <a:cubicBezTo>
                <a:pt x="5" y="93"/>
                <a:pt x="4" y="97"/>
                <a:pt x="16" y="98"/>
              </a:cubicBezTo>
              <a:cubicBezTo>
                <a:pt x="18" y="102"/>
                <a:pt x="20" y="101"/>
                <a:pt x="25" y="100"/>
              </a:cubicBezTo>
              <a:cubicBezTo>
                <a:pt x="27" y="99"/>
                <a:pt x="31" y="97"/>
                <a:pt x="31" y="97"/>
              </a:cubicBezTo>
              <a:cubicBezTo>
                <a:pt x="32" y="94"/>
                <a:pt x="31" y="93"/>
                <a:pt x="32" y="89"/>
              </a:cubicBezTo>
              <a:cubicBezTo>
                <a:pt x="36" y="91"/>
                <a:pt x="33" y="87"/>
                <a:pt x="38" y="89"/>
              </a:cubicBezTo>
              <a:cubicBezTo>
                <a:pt x="39" y="90"/>
                <a:pt x="39" y="92"/>
                <a:pt x="41" y="92"/>
              </a:cubicBezTo>
              <a:cubicBezTo>
                <a:pt x="42" y="92"/>
                <a:pt x="45" y="90"/>
                <a:pt x="45" y="90"/>
              </a:cubicBezTo>
              <a:cubicBezTo>
                <a:pt x="46" y="85"/>
                <a:pt x="47" y="85"/>
                <a:pt x="49" y="89"/>
              </a:cubicBezTo>
              <a:cubicBezTo>
                <a:pt x="54" y="87"/>
                <a:pt x="53" y="87"/>
                <a:pt x="60" y="88"/>
              </a:cubicBezTo>
              <a:cubicBezTo>
                <a:pt x="62" y="84"/>
                <a:pt x="59" y="85"/>
                <a:pt x="62" y="82"/>
              </a:cubicBezTo>
              <a:cubicBezTo>
                <a:pt x="65" y="83"/>
                <a:pt x="70" y="87"/>
                <a:pt x="70" y="87"/>
              </a:cubicBezTo>
              <a:cubicBezTo>
                <a:pt x="69" y="90"/>
                <a:pt x="68" y="93"/>
                <a:pt x="72" y="91"/>
              </a:cubicBezTo>
              <a:cubicBezTo>
                <a:pt x="72" y="90"/>
                <a:pt x="72" y="89"/>
                <a:pt x="73" y="89"/>
              </a:cubicBezTo>
              <a:cubicBezTo>
                <a:pt x="74" y="88"/>
                <a:pt x="75" y="89"/>
                <a:pt x="76" y="88"/>
              </a:cubicBezTo>
              <a:cubicBezTo>
                <a:pt x="80" y="81"/>
                <a:pt x="75" y="82"/>
                <a:pt x="82" y="80"/>
              </a:cubicBezTo>
              <a:cubicBezTo>
                <a:pt x="84" y="75"/>
                <a:pt x="83" y="77"/>
                <a:pt x="86" y="75"/>
              </a:cubicBezTo>
              <a:cubicBezTo>
                <a:pt x="88" y="71"/>
                <a:pt x="84" y="72"/>
                <a:pt x="89" y="70"/>
              </a:cubicBezTo>
              <a:cubicBezTo>
                <a:pt x="88" y="68"/>
                <a:pt x="86" y="64"/>
                <a:pt x="86" y="64"/>
              </a:cubicBezTo>
              <a:cubicBezTo>
                <a:pt x="90" y="62"/>
                <a:pt x="87" y="56"/>
                <a:pt x="84" y="54"/>
              </a:cubicBezTo>
              <a:cubicBezTo>
                <a:pt x="82" y="52"/>
                <a:pt x="76" y="49"/>
                <a:pt x="74" y="48"/>
              </a:cubicBezTo>
              <a:cubicBezTo>
                <a:pt x="72" y="43"/>
                <a:pt x="71" y="45"/>
                <a:pt x="74" y="43"/>
              </a:cubicBezTo>
              <a:cubicBezTo>
                <a:pt x="72" y="38"/>
                <a:pt x="73" y="40"/>
                <a:pt x="70" y="38"/>
              </a:cubicBezTo>
              <a:cubicBezTo>
                <a:pt x="68" y="35"/>
                <a:pt x="65" y="34"/>
                <a:pt x="70" y="32"/>
              </a:cubicBezTo>
              <a:cubicBezTo>
                <a:pt x="69" y="25"/>
                <a:pt x="67" y="27"/>
                <a:pt x="61" y="24"/>
              </a:cubicBezTo>
              <a:cubicBezTo>
                <a:pt x="60" y="24"/>
                <a:pt x="59" y="23"/>
                <a:pt x="59" y="23"/>
              </a:cubicBezTo>
              <a:cubicBezTo>
                <a:pt x="60" y="19"/>
                <a:pt x="61" y="15"/>
                <a:pt x="63" y="12"/>
              </a:cubicBezTo>
              <a:cubicBezTo>
                <a:pt x="62" y="9"/>
                <a:pt x="61" y="6"/>
                <a:pt x="58" y="4"/>
              </a:cubicBezTo>
              <a:cubicBezTo>
                <a:pt x="56" y="0"/>
                <a:pt x="50" y="5"/>
                <a:pt x="46" y="6"/>
              </a:cubicBezTo>
              <a:cubicBezTo>
                <a:pt x="45" y="9"/>
                <a:pt x="39" y="11"/>
                <a:pt x="39" y="11"/>
              </a:cubicBezTo>
              <a:cubicBezTo>
                <a:pt x="37" y="14"/>
                <a:pt x="37" y="16"/>
                <a:pt x="34" y="18"/>
              </a:cubicBezTo>
              <a:cubicBezTo>
                <a:pt x="32" y="22"/>
                <a:pt x="29" y="18"/>
                <a:pt x="26" y="18"/>
              </a:cubicBezTo>
              <a:close/>
            </a:path>
          </a:pathLst>
        </a:cu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95250</xdr:rowOff>
    </xdr:from>
    <xdr:to>
      <xdr:col>10</xdr:col>
      <xdr:colOff>571500</xdr:colOff>
      <xdr:row>28</xdr:row>
      <xdr:rowOff>76200</xdr:rowOff>
    </xdr:to>
    <xdr:sp macro="[0]!SouthWestShow">
      <xdr:nvSpPr>
        <xdr:cNvPr id="2" name="Freeform 18"/>
        <xdr:cNvSpPr>
          <a:spLocks/>
        </xdr:cNvSpPr>
      </xdr:nvSpPr>
      <xdr:spPr>
        <a:xfrm>
          <a:off x="7029450" y="4610100"/>
          <a:ext cx="1181100" cy="933450"/>
        </a:xfrm>
        <a:custGeom>
          <a:pathLst>
            <a:path h="151" w="196">
              <a:moveTo>
                <a:pt x="188" y="15"/>
              </a:moveTo>
              <a:cubicBezTo>
                <a:pt x="189" y="11"/>
                <a:pt x="190" y="9"/>
                <a:pt x="188" y="4"/>
              </a:cubicBezTo>
              <a:cubicBezTo>
                <a:pt x="187" y="2"/>
                <a:pt x="182" y="0"/>
                <a:pt x="182" y="0"/>
              </a:cubicBezTo>
              <a:cubicBezTo>
                <a:pt x="173" y="4"/>
                <a:pt x="187" y="4"/>
                <a:pt x="170" y="6"/>
              </a:cubicBezTo>
              <a:cubicBezTo>
                <a:pt x="165" y="4"/>
                <a:pt x="167" y="3"/>
                <a:pt x="164" y="5"/>
              </a:cubicBezTo>
              <a:cubicBezTo>
                <a:pt x="161" y="10"/>
                <a:pt x="163" y="9"/>
                <a:pt x="158" y="8"/>
              </a:cubicBezTo>
              <a:cubicBezTo>
                <a:pt x="156" y="5"/>
                <a:pt x="155" y="7"/>
                <a:pt x="152" y="8"/>
              </a:cubicBezTo>
              <a:cubicBezTo>
                <a:pt x="149" y="13"/>
                <a:pt x="150" y="15"/>
                <a:pt x="144" y="16"/>
              </a:cubicBezTo>
              <a:cubicBezTo>
                <a:pt x="139" y="19"/>
                <a:pt x="138" y="34"/>
                <a:pt x="145" y="30"/>
              </a:cubicBezTo>
              <a:cubicBezTo>
                <a:pt x="146" y="28"/>
                <a:pt x="150" y="26"/>
                <a:pt x="150" y="26"/>
              </a:cubicBezTo>
              <a:cubicBezTo>
                <a:pt x="153" y="21"/>
                <a:pt x="151" y="23"/>
                <a:pt x="156" y="20"/>
              </a:cubicBezTo>
              <a:lnTo>
                <a:pt x="160" y="18"/>
              </a:lnTo>
              <a:cubicBezTo>
                <a:pt x="160" y="18"/>
                <a:pt x="158" y="19"/>
                <a:pt x="158" y="19"/>
              </a:cubicBezTo>
              <a:cubicBezTo>
                <a:pt x="156" y="22"/>
                <a:pt x="156" y="24"/>
                <a:pt x="153" y="26"/>
              </a:cubicBezTo>
              <a:cubicBezTo>
                <a:pt x="151" y="31"/>
                <a:pt x="152" y="29"/>
                <a:pt x="149" y="31"/>
              </a:cubicBezTo>
              <a:cubicBezTo>
                <a:pt x="148" y="33"/>
                <a:pt x="145" y="36"/>
                <a:pt x="143" y="37"/>
              </a:cubicBezTo>
              <a:cubicBezTo>
                <a:pt x="141" y="42"/>
                <a:pt x="140" y="40"/>
                <a:pt x="142" y="43"/>
              </a:cubicBezTo>
              <a:cubicBezTo>
                <a:pt x="139" y="49"/>
                <a:pt x="144" y="40"/>
                <a:pt x="136" y="46"/>
              </a:cubicBezTo>
              <a:cubicBezTo>
                <a:pt x="135" y="47"/>
                <a:pt x="135" y="49"/>
                <a:pt x="134" y="50"/>
              </a:cubicBezTo>
              <a:cubicBezTo>
                <a:pt x="134" y="51"/>
                <a:pt x="133" y="51"/>
                <a:pt x="132" y="51"/>
              </a:cubicBezTo>
              <a:cubicBezTo>
                <a:pt x="130" y="55"/>
                <a:pt x="128" y="54"/>
                <a:pt x="126" y="59"/>
              </a:cubicBezTo>
              <a:cubicBezTo>
                <a:pt x="127" y="62"/>
                <a:pt x="126" y="64"/>
                <a:pt x="127" y="68"/>
              </a:cubicBezTo>
              <a:cubicBezTo>
                <a:pt x="123" y="70"/>
                <a:pt x="123" y="68"/>
                <a:pt x="122" y="64"/>
              </a:cubicBezTo>
              <a:cubicBezTo>
                <a:pt x="115" y="66"/>
                <a:pt x="118" y="66"/>
                <a:pt x="107" y="65"/>
              </a:cubicBezTo>
              <a:cubicBezTo>
                <a:pt x="105" y="64"/>
                <a:pt x="101" y="62"/>
                <a:pt x="101" y="62"/>
              </a:cubicBezTo>
              <a:cubicBezTo>
                <a:pt x="96" y="64"/>
                <a:pt x="98" y="65"/>
                <a:pt x="95" y="63"/>
              </a:cubicBezTo>
              <a:cubicBezTo>
                <a:pt x="83" y="64"/>
                <a:pt x="80" y="63"/>
                <a:pt x="71" y="66"/>
              </a:cubicBezTo>
              <a:cubicBezTo>
                <a:pt x="69" y="69"/>
                <a:pt x="70" y="71"/>
                <a:pt x="73" y="73"/>
              </a:cubicBezTo>
              <a:cubicBezTo>
                <a:pt x="78" y="71"/>
                <a:pt x="79" y="73"/>
                <a:pt x="72" y="75"/>
              </a:cubicBezTo>
              <a:cubicBezTo>
                <a:pt x="72" y="76"/>
                <a:pt x="72" y="78"/>
                <a:pt x="71" y="79"/>
              </a:cubicBezTo>
              <a:cubicBezTo>
                <a:pt x="70" y="80"/>
                <a:pt x="71" y="77"/>
                <a:pt x="70" y="77"/>
              </a:cubicBezTo>
              <a:cubicBezTo>
                <a:pt x="68" y="77"/>
                <a:pt x="64" y="79"/>
                <a:pt x="64" y="79"/>
              </a:cubicBezTo>
              <a:cubicBezTo>
                <a:pt x="61" y="78"/>
                <a:pt x="60" y="77"/>
                <a:pt x="57" y="78"/>
              </a:cubicBezTo>
              <a:cubicBezTo>
                <a:pt x="58" y="80"/>
                <a:pt x="55" y="94"/>
                <a:pt x="52" y="95"/>
              </a:cubicBezTo>
              <a:cubicBezTo>
                <a:pt x="50" y="100"/>
                <a:pt x="51" y="99"/>
                <a:pt x="47" y="100"/>
              </a:cubicBezTo>
              <a:cubicBezTo>
                <a:pt x="44" y="105"/>
                <a:pt x="38" y="109"/>
                <a:pt x="33" y="112"/>
              </a:cubicBezTo>
              <a:cubicBezTo>
                <a:pt x="32" y="114"/>
                <a:pt x="32" y="117"/>
                <a:pt x="30" y="119"/>
              </a:cubicBezTo>
              <a:cubicBezTo>
                <a:pt x="29" y="120"/>
                <a:pt x="26" y="121"/>
                <a:pt x="26" y="121"/>
              </a:cubicBezTo>
              <a:cubicBezTo>
                <a:pt x="25" y="124"/>
                <a:pt x="25" y="126"/>
                <a:pt x="22" y="127"/>
              </a:cubicBezTo>
              <a:cubicBezTo>
                <a:pt x="21" y="130"/>
                <a:pt x="15" y="132"/>
                <a:pt x="15" y="132"/>
              </a:cubicBezTo>
              <a:cubicBezTo>
                <a:pt x="13" y="136"/>
                <a:pt x="11" y="135"/>
                <a:pt x="6" y="136"/>
              </a:cubicBezTo>
              <a:cubicBezTo>
                <a:pt x="3" y="137"/>
                <a:pt x="1" y="137"/>
                <a:pt x="0" y="140"/>
              </a:cubicBezTo>
              <a:cubicBezTo>
                <a:pt x="0" y="142"/>
                <a:pt x="0" y="144"/>
                <a:pt x="1" y="146"/>
              </a:cubicBezTo>
              <a:cubicBezTo>
                <a:pt x="3" y="148"/>
                <a:pt x="7" y="139"/>
                <a:pt x="7" y="139"/>
              </a:cubicBezTo>
              <a:cubicBezTo>
                <a:pt x="12" y="142"/>
                <a:pt x="7" y="142"/>
                <a:pt x="16" y="143"/>
              </a:cubicBezTo>
              <a:cubicBezTo>
                <a:pt x="20" y="145"/>
                <a:pt x="18" y="149"/>
                <a:pt x="22" y="151"/>
              </a:cubicBezTo>
              <a:cubicBezTo>
                <a:pt x="24" y="148"/>
                <a:pt x="26" y="149"/>
                <a:pt x="28" y="146"/>
              </a:cubicBezTo>
              <a:cubicBezTo>
                <a:pt x="27" y="143"/>
                <a:pt x="25" y="143"/>
                <a:pt x="22" y="142"/>
              </a:cubicBezTo>
              <a:cubicBezTo>
                <a:pt x="24" y="142"/>
                <a:pt x="26" y="142"/>
                <a:pt x="28" y="141"/>
              </a:cubicBezTo>
              <a:cubicBezTo>
                <a:pt x="30" y="140"/>
                <a:pt x="27" y="135"/>
                <a:pt x="27" y="135"/>
              </a:cubicBezTo>
              <a:cubicBezTo>
                <a:pt x="32" y="133"/>
                <a:pt x="30" y="134"/>
                <a:pt x="32" y="131"/>
              </a:cubicBezTo>
              <a:cubicBezTo>
                <a:pt x="30" y="130"/>
                <a:pt x="33" y="131"/>
                <a:pt x="34" y="137"/>
              </a:cubicBezTo>
              <a:cubicBezTo>
                <a:pt x="36" y="134"/>
                <a:pt x="39" y="133"/>
                <a:pt x="42" y="132"/>
              </a:cubicBezTo>
              <a:cubicBezTo>
                <a:pt x="44" y="125"/>
                <a:pt x="42" y="127"/>
                <a:pt x="46" y="125"/>
              </a:cubicBezTo>
              <a:cubicBezTo>
                <a:pt x="48" y="130"/>
                <a:pt x="49" y="125"/>
                <a:pt x="50" y="122"/>
              </a:cubicBezTo>
              <a:cubicBezTo>
                <a:pt x="52" y="127"/>
                <a:pt x="51" y="125"/>
                <a:pt x="54" y="127"/>
              </a:cubicBezTo>
              <a:cubicBezTo>
                <a:pt x="60" y="124"/>
                <a:pt x="54" y="123"/>
                <a:pt x="63" y="125"/>
              </a:cubicBezTo>
              <a:cubicBezTo>
                <a:pt x="66" y="123"/>
                <a:pt x="64" y="120"/>
                <a:pt x="68" y="122"/>
              </a:cubicBezTo>
              <a:cubicBezTo>
                <a:pt x="70" y="119"/>
                <a:pt x="68" y="117"/>
                <a:pt x="69" y="114"/>
              </a:cubicBezTo>
              <a:cubicBezTo>
                <a:pt x="71" y="115"/>
                <a:pt x="72" y="121"/>
                <a:pt x="72" y="121"/>
              </a:cubicBezTo>
              <a:cubicBezTo>
                <a:pt x="72" y="122"/>
                <a:pt x="69" y="125"/>
                <a:pt x="73" y="124"/>
              </a:cubicBezTo>
              <a:cubicBezTo>
                <a:pt x="74" y="124"/>
                <a:pt x="77" y="122"/>
                <a:pt x="77" y="122"/>
              </a:cubicBezTo>
              <a:cubicBezTo>
                <a:pt x="75" y="128"/>
                <a:pt x="75" y="126"/>
                <a:pt x="80" y="129"/>
              </a:cubicBezTo>
              <a:cubicBezTo>
                <a:pt x="85" y="127"/>
                <a:pt x="84" y="126"/>
                <a:pt x="83" y="130"/>
              </a:cubicBezTo>
              <a:cubicBezTo>
                <a:pt x="85" y="134"/>
                <a:pt x="83" y="129"/>
                <a:pt x="87" y="131"/>
              </a:cubicBezTo>
              <a:cubicBezTo>
                <a:pt x="89" y="138"/>
                <a:pt x="87" y="134"/>
                <a:pt x="91" y="132"/>
              </a:cubicBezTo>
              <a:cubicBezTo>
                <a:pt x="93" y="136"/>
                <a:pt x="88" y="134"/>
                <a:pt x="92" y="136"/>
              </a:cubicBezTo>
              <a:cubicBezTo>
                <a:pt x="97" y="134"/>
                <a:pt x="94" y="127"/>
                <a:pt x="99" y="125"/>
              </a:cubicBezTo>
              <a:cubicBezTo>
                <a:pt x="99" y="126"/>
                <a:pt x="102" y="127"/>
                <a:pt x="102" y="126"/>
              </a:cubicBezTo>
              <a:cubicBezTo>
                <a:pt x="102" y="125"/>
                <a:pt x="100" y="122"/>
                <a:pt x="100" y="122"/>
              </a:cubicBezTo>
              <a:cubicBezTo>
                <a:pt x="101" y="118"/>
                <a:pt x="104" y="115"/>
                <a:pt x="99" y="113"/>
              </a:cubicBezTo>
              <a:cubicBezTo>
                <a:pt x="101" y="112"/>
                <a:pt x="105" y="110"/>
                <a:pt x="105" y="110"/>
              </a:cubicBezTo>
              <a:cubicBezTo>
                <a:pt x="105" y="108"/>
                <a:pt x="104" y="106"/>
                <a:pt x="104" y="104"/>
              </a:cubicBezTo>
              <a:cubicBezTo>
                <a:pt x="104" y="99"/>
                <a:pt x="108" y="107"/>
                <a:pt x="109" y="108"/>
              </a:cubicBezTo>
              <a:cubicBezTo>
                <a:pt x="112" y="102"/>
                <a:pt x="113" y="103"/>
                <a:pt x="120" y="102"/>
              </a:cubicBezTo>
              <a:cubicBezTo>
                <a:pt x="125" y="100"/>
                <a:pt x="123" y="99"/>
                <a:pt x="126" y="101"/>
              </a:cubicBezTo>
              <a:cubicBezTo>
                <a:pt x="132" y="99"/>
                <a:pt x="135" y="102"/>
                <a:pt x="142" y="103"/>
              </a:cubicBezTo>
              <a:cubicBezTo>
                <a:pt x="147" y="105"/>
                <a:pt x="146" y="104"/>
                <a:pt x="147" y="108"/>
              </a:cubicBezTo>
              <a:cubicBezTo>
                <a:pt x="155" y="106"/>
                <a:pt x="170" y="109"/>
                <a:pt x="170" y="109"/>
              </a:cubicBezTo>
              <a:cubicBezTo>
                <a:pt x="175" y="111"/>
                <a:pt x="178" y="106"/>
                <a:pt x="167" y="104"/>
              </a:cubicBezTo>
              <a:cubicBezTo>
                <a:pt x="169" y="99"/>
                <a:pt x="170" y="100"/>
                <a:pt x="175" y="101"/>
              </a:cubicBezTo>
              <a:cubicBezTo>
                <a:pt x="177" y="102"/>
                <a:pt x="183" y="99"/>
                <a:pt x="183" y="99"/>
              </a:cubicBezTo>
              <a:cubicBezTo>
                <a:pt x="181" y="96"/>
                <a:pt x="181" y="89"/>
                <a:pt x="179" y="86"/>
              </a:cubicBezTo>
              <a:cubicBezTo>
                <a:pt x="178" y="85"/>
                <a:pt x="175" y="84"/>
                <a:pt x="175" y="84"/>
              </a:cubicBezTo>
              <a:cubicBezTo>
                <a:pt x="176" y="82"/>
                <a:pt x="176" y="80"/>
                <a:pt x="178" y="80"/>
              </a:cubicBezTo>
              <a:cubicBezTo>
                <a:pt x="181" y="80"/>
                <a:pt x="186" y="83"/>
                <a:pt x="186" y="83"/>
              </a:cubicBezTo>
              <a:cubicBezTo>
                <a:pt x="192" y="81"/>
                <a:pt x="190" y="74"/>
                <a:pt x="187" y="69"/>
              </a:cubicBezTo>
              <a:cubicBezTo>
                <a:pt x="187" y="67"/>
                <a:pt x="187" y="65"/>
                <a:pt x="188" y="64"/>
              </a:cubicBezTo>
              <a:cubicBezTo>
                <a:pt x="189" y="63"/>
                <a:pt x="192" y="62"/>
                <a:pt x="192" y="62"/>
              </a:cubicBezTo>
              <a:cubicBezTo>
                <a:pt x="193" y="59"/>
                <a:pt x="193" y="57"/>
                <a:pt x="196" y="56"/>
              </a:cubicBezTo>
              <a:cubicBezTo>
                <a:pt x="195" y="52"/>
                <a:pt x="194" y="53"/>
                <a:pt x="192" y="50"/>
              </a:cubicBezTo>
              <a:cubicBezTo>
                <a:pt x="194" y="46"/>
                <a:pt x="191" y="40"/>
                <a:pt x="187" y="38"/>
              </a:cubicBezTo>
              <a:cubicBezTo>
                <a:pt x="186" y="34"/>
                <a:pt x="185" y="26"/>
                <a:pt x="185" y="26"/>
              </a:cubicBezTo>
              <a:cubicBezTo>
                <a:pt x="186" y="22"/>
                <a:pt x="185" y="18"/>
                <a:pt x="188" y="15"/>
              </a:cubicBezTo>
              <a:close/>
            </a:path>
          </a:pathLst>
        </a:cu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38100</xdr:rowOff>
    </xdr:from>
    <xdr:to>
      <xdr:col>11</xdr:col>
      <xdr:colOff>676275</xdr:colOff>
      <xdr:row>25</xdr:row>
      <xdr:rowOff>0</xdr:rowOff>
    </xdr:to>
    <xdr:grpSp>
      <xdr:nvGrpSpPr>
        <xdr:cNvPr id="3" name="Group 19"/>
        <xdr:cNvGrpSpPr>
          <a:grpSpLocks/>
        </xdr:cNvGrpSpPr>
      </xdr:nvGrpSpPr>
      <xdr:grpSpPr>
        <a:xfrm>
          <a:off x="8410575" y="4171950"/>
          <a:ext cx="666750" cy="723900"/>
          <a:chOff x="1733" y="876"/>
          <a:chExt cx="109" cy="117"/>
        </a:xfrm>
        <a:solidFill>
          <a:srgbClr val="FFFFFF"/>
        </a:solidFill>
      </xdr:grpSpPr>
      <xdr:sp macro="[0]!EastEnglandShow">
        <xdr:nvSpPr>
          <xdr:cNvPr id="4" name="Freeform 20"/>
          <xdr:cNvSpPr>
            <a:spLocks/>
          </xdr:cNvSpPr>
        </xdr:nvSpPr>
        <xdr:spPr>
          <a:xfrm>
            <a:off x="1733" y="876"/>
            <a:ext cx="109" cy="117"/>
          </a:xfrm>
          <a:custGeom>
            <a:pathLst>
              <a:path h="117" w="109">
                <a:moveTo>
                  <a:pt x="11" y="53"/>
                </a:moveTo>
                <a:cubicBezTo>
                  <a:pt x="8" y="54"/>
                  <a:pt x="8" y="56"/>
                  <a:pt x="7" y="59"/>
                </a:cubicBezTo>
                <a:cubicBezTo>
                  <a:pt x="1" y="56"/>
                  <a:pt x="3" y="56"/>
                  <a:pt x="2" y="62"/>
                </a:cubicBezTo>
                <a:cubicBezTo>
                  <a:pt x="5" y="69"/>
                  <a:pt x="3" y="75"/>
                  <a:pt x="2" y="82"/>
                </a:cubicBezTo>
                <a:cubicBezTo>
                  <a:pt x="3" y="85"/>
                  <a:pt x="7" y="90"/>
                  <a:pt x="7" y="90"/>
                </a:cubicBezTo>
                <a:cubicBezTo>
                  <a:pt x="5" y="91"/>
                  <a:pt x="1" y="89"/>
                  <a:pt x="1" y="89"/>
                </a:cubicBezTo>
                <a:cubicBezTo>
                  <a:pt x="1" y="90"/>
                  <a:pt x="0" y="90"/>
                  <a:pt x="0" y="91"/>
                </a:cubicBezTo>
                <a:cubicBezTo>
                  <a:pt x="1" y="92"/>
                  <a:pt x="4" y="93"/>
                  <a:pt x="4" y="93"/>
                </a:cubicBezTo>
                <a:cubicBezTo>
                  <a:pt x="6" y="97"/>
                  <a:pt x="8" y="102"/>
                  <a:pt x="10" y="106"/>
                </a:cubicBezTo>
                <a:cubicBezTo>
                  <a:pt x="16" y="105"/>
                  <a:pt x="22" y="103"/>
                  <a:pt x="27" y="100"/>
                </a:cubicBezTo>
                <a:cubicBezTo>
                  <a:pt x="31" y="101"/>
                  <a:pt x="38" y="104"/>
                  <a:pt x="38" y="104"/>
                </a:cubicBezTo>
                <a:cubicBezTo>
                  <a:pt x="42" y="103"/>
                  <a:pt x="43" y="103"/>
                  <a:pt x="47" y="105"/>
                </a:cubicBezTo>
                <a:cubicBezTo>
                  <a:pt x="48" y="107"/>
                  <a:pt x="45" y="113"/>
                  <a:pt x="45" y="113"/>
                </a:cubicBezTo>
                <a:cubicBezTo>
                  <a:pt x="47" y="117"/>
                  <a:pt x="57" y="111"/>
                  <a:pt x="57" y="111"/>
                </a:cubicBezTo>
                <a:cubicBezTo>
                  <a:pt x="58" y="108"/>
                  <a:pt x="59" y="108"/>
                  <a:pt x="62" y="109"/>
                </a:cubicBezTo>
                <a:cubicBezTo>
                  <a:pt x="65" y="109"/>
                  <a:pt x="67" y="109"/>
                  <a:pt x="70" y="108"/>
                </a:cubicBezTo>
                <a:cubicBezTo>
                  <a:pt x="71" y="108"/>
                  <a:pt x="68" y="108"/>
                  <a:pt x="68" y="107"/>
                </a:cubicBezTo>
                <a:cubicBezTo>
                  <a:pt x="68" y="106"/>
                  <a:pt x="70" y="103"/>
                  <a:pt x="70" y="103"/>
                </a:cubicBezTo>
                <a:cubicBezTo>
                  <a:pt x="64" y="101"/>
                  <a:pt x="67" y="102"/>
                  <a:pt x="62" y="104"/>
                </a:cubicBezTo>
                <a:cubicBezTo>
                  <a:pt x="61" y="104"/>
                  <a:pt x="60" y="104"/>
                  <a:pt x="60" y="103"/>
                </a:cubicBezTo>
                <a:cubicBezTo>
                  <a:pt x="61" y="102"/>
                  <a:pt x="64" y="101"/>
                  <a:pt x="64" y="101"/>
                </a:cubicBezTo>
                <a:cubicBezTo>
                  <a:pt x="69" y="102"/>
                  <a:pt x="74" y="104"/>
                  <a:pt x="76" y="98"/>
                </a:cubicBezTo>
                <a:cubicBezTo>
                  <a:pt x="74" y="89"/>
                  <a:pt x="74" y="96"/>
                  <a:pt x="70" y="98"/>
                </a:cubicBezTo>
                <a:cubicBezTo>
                  <a:pt x="60" y="96"/>
                  <a:pt x="66" y="94"/>
                  <a:pt x="72" y="92"/>
                </a:cubicBezTo>
                <a:cubicBezTo>
                  <a:pt x="68" y="90"/>
                  <a:pt x="75" y="89"/>
                  <a:pt x="77" y="88"/>
                </a:cubicBezTo>
                <a:cubicBezTo>
                  <a:pt x="79" y="81"/>
                  <a:pt x="81" y="89"/>
                  <a:pt x="82" y="92"/>
                </a:cubicBezTo>
                <a:cubicBezTo>
                  <a:pt x="83" y="89"/>
                  <a:pt x="89" y="87"/>
                  <a:pt x="89" y="87"/>
                </a:cubicBezTo>
                <a:cubicBezTo>
                  <a:pt x="91" y="84"/>
                  <a:pt x="88" y="85"/>
                  <a:pt x="87" y="82"/>
                </a:cubicBezTo>
                <a:cubicBezTo>
                  <a:pt x="93" y="79"/>
                  <a:pt x="84" y="78"/>
                  <a:pt x="82" y="78"/>
                </a:cubicBezTo>
                <a:cubicBezTo>
                  <a:pt x="77" y="75"/>
                  <a:pt x="85" y="76"/>
                  <a:pt x="87" y="77"/>
                </a:cubicBezTo>
                <a:cubicBezTo>
                  <a:pt x="91" y="75"/>
                  <a:pt x="87" y="74"/>
                  <a:pt x="85" y="73"/>
                </a:cubicBezTo>
                <a:cubicBezTo>
                  <a:pt x="85" y="72"/>
                  <a:pt x="85" y="70"/>
                  <a:pt x="86" y="70"/>
                </a:cubicBezTo>
                <a:cubicBezTo>
                  <a:pt x="88" y="71"/>
                  <a:pt x="91" y="74"/>
                  <a:pt x="91" y="74"/>
                </a:cubicBezTo>
                <a:cubicBezTo>
                  <a:pt x="92" y="77"/>
                  <a:pt x="93" y="78"/>
                  <a:pt x="95" y="75"/>
                </a:cubicBezTo>
                <a:cubicBezTo>
                  <a:pt x="92" y="74"/>
                  <a:pt x="92" y="72"/>
                  <a:pt x="91" y="69"/>
                </a:cubicBezTo>
                <a:cubicBezTo>
                  <a:pt x="94" y="63"/>
                  <a:pt x="95" y="72"/>
                  <a:pt x="95" y="74"/>
                </a:cubicBezTo>
                <a:cubicBezTo>
                  <a:pt x="98" y="73"/>
                  <a:pt x="102" y="68"/>
                  <a:pt x="102" y="68"/>
                </a:cubicBezTo>
                <a:cubicBezTo>
                  <a:pt x="104" y="64"/>
                  <a:pt x="104" y="61"/>
                  <a:pt x="106" y="57"/>
                </a:cubicBezTo>
                <a:cubicBezTo>
                  <a:pt x="104" y="52"/>
                  <a:pt x="107" y="46"/>
                  <a:pt x="109" y="41"/>
                </a:cubicBezTo>
                <a:cubicBezTo>
                  <a:pt x="106" y="39"/>
                  <a:pt x="102" y="41"/>
                  <a:pt x="98" y="40"/>
                </a:cubicBezTo>
                <a:cubicBezTo>
                  <a:pt x="103" y="38"/>
                  <a:pt x="101" y="37"/>
                  <a:pt x="104" y="39"/>
                </a:cubicBezTo>
                <a:cubicBezTo>
                  <a:pt x="106" y="34"/>
                  <a:pt x="97" y="33"/>
                  <a:pt x="93" y="31"/>
                </a:cubicBezTo>
                <a:cubicBezTo>
                  <a:pt x="92" y="31"/>
                  <a:pt x="91" y="30"/>
                  <a:pt x="91" y="30"/>
                </a:cubicBezTo>
                <a:cubicBezTo>
                  <a:pt x="92" y="27"/>
                  <a:pt x="97" y="31"/>
                  <a:pt x="101" y="32"/>
                </a:cubicBezTo>
                <a:cubicBezTo>
                  <a:pt x="105" y="34"/>
                  <a:pt x="103" y="31"/>
                  <a:pt x="106" y="29"/>
                </a:cubicBezTo>
                <a:cubicBezTo>
                  <a:pt x="108" y="26"/>
                  <a:pt x="108" y="22"/>
                  <a:pt x="104" y="20"/>
                </a:cubicBezTo>
                <a:cubicBezTo>
                  <a:pt x="103" y="17"/>
                  <a:pt x="102" y="14"/>
                  <a:pt x="99" y="13"/>
                </a:cubicBezTo>
                <a:cubicBezTo>
                  <a:pt x="97" y="12"/>
                  <a:pt x="93" y="10"/>
                  <a:pt x="93" y="10"/>
                </a:cubicBezTo>
                <a:cubicBezTo>
                  <a:pt x="88" y="0"/>
                  <a:pt x="61" y="4"/>
                  <a:pt x="61" y="4"/>
                </a:cubicBezTo>
                <a:cubicBezTo>
                  <a:pt x="56" y="5"/>
                  <a:pt x="54" y="4"/>
                  <a:pt x="52" y="8"/>
                </a:cubicBezTo>
                <a:cubicBezTo>
                  <a:pt x="51" y="12"/>
                  <a:pt x="52" y="14"/>
                  <a:pt x="48" y="16"/>
                </a:cubicBezTo>
                <a:cubicBezTo>
                  <a:pt x="48" y="17"/>
                  <a:pt x="48" y="19"/>
                  <a:pt x="47" y="19"/>
                </a:cubicBezTo>
                <a:cubicBezTo>
                  <a:pt x="46" y="19"/>
                  <a:pt x="43" y="17"/>
                  <a:pt x="43" y="17"/>
                </a:cubicBezTo>
                <a:cubicBezTo>
                  <a:pt x="40" y="22"/>
                  <a:pt x="43" y="22"/>
                  <a:pt x="35" y="23"/>
                </a:cubicBezTo>
                <a:cubicBezTo>
                  <a:pt x="34" y="23"/>
                  <a:pt x="33" y="23"/>
                  <a:pt x="33" y="24"/>
                </a:cubicBezTo>
                <a:cubicBezTo>
                  <a:pt x="28" y="32"/>
                  <a:pt x="41" y="27"/>
                  <a:pt x="21" y="29"/>
                </a:cubicBezTo>
                <a:cubicBezTo>
                  <a:pt x="17" y="28"/>
                  <a:pt x="16" y="29"/>
                  <a:pt x="12" y="30"/>
                </a:cubicBezTo>
                <a:cubicBezTo>
                  <a:pt x="10" y="35"/>
                  <a:pt x="9" y="34"/>
                  <a:pt x="13" y="35"/>
                </a:cubicBezTo>
                <a:cubicBezTo>
                  <a:pt x="14" y="42"/>
                  <a:pt x="15" y="38"/>
                  <a:pt x="17" y="43"/>
                </a:cubicBezTo>
                <a:cubicBezTo>
                  <a:pt x="14" y="49"/>
                  <a:pt x="11" y="46"/>
                  <a:pt x="11" y="53"/>
                </a:cubicBezTo>
                <a:close/>
              </a:path>
            </a:pathLst>
          </a:cu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EastEnglandShow">
        <xdr:nvSpPr>
          <xdr:cNvPr id="5" name="Freeform 21"/>
          <xdr:cNvSpPr>
            <a:spLocks/>
          </xdr:cNvSpPr>
        </xdr:nvSpPr>
        <xdr:spPr>
          <a:xfrm>
            <a:off x="1836" y="906"/>
            <a:ext cx="6" cy="9"/>
          </a:xfrm>
          <a:custGeom>
            <a:pathLst>
              <a:path h="9" w="6">
                <a:moveTo>
                  <a:pt x="5" y="0"/>
                </a:moveTo>
                <a:cubicBezTo>
                  <a:pt x="0" y="2"/>
                  <a:pt x="2" y="7"/>
                  <a:pt x="6" y="9"/>
                </a:cubicBezTo>
                <a:cubicBezTo>
                  <a:pt x="6" y="8"/>
                  <a:pt x="6" y="1"/>
                  <a:pt x="5" y="0"/>
                </a:cubicBezTo>
                <a:close/>
              </a:path>
            </a:pathLst>
          </a:cu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447675</xdr:colOff>
      <xdr:row>23</xdr:row>
      <xdr:rowOff>57150</xdr:rowOff>
    </xdr:from>
    <xdr:to>
      <xdr:col>11</xdr:col>
      <xdr:colOff>619125</xdr:colOff>
      <xdr:row>27</xdr:row>
      <xdr:rowOff>28575</xdr:rowOff>
    </xdr:to>
    <xdr:grpSp>
      <xdr:nvGrpSpPr>
        <xdr:cNvPr id="6" name="Group 22"/>
        <xdr:cNvGrpSpPr>
          <a:grpSpLocks/>
        </xdr:cNvGrpSpPr>
      </xdr:nvGrpSpPr>
      <xdr:grpSpPr>
        <a:xfrm>
          <a:off x="8086725" y="4572000"/>
          <a:ext cx="933450" cy="733425"/>
          <a:chOff x="1679" y="940"/>
          <a:chExt cx="154" cy="118"/>
        </a:xfrm>
        <a:solidFill>
          <a:srgbClr val="FFFFFF"/>
        </a:solidFill>
      </xdr:grpSpPr>
      <xdr:sp macro="[0]!SouthEast">
        <xdr:nvSpPr>
          <xdr:cNvPr id="7" name="Freeform 23"/>
          <xdr:cNvSpPr>
            <a:spLocks/>
          </xdr:cNvSpPr>
        </xdr:nvSpPr>
        <xdr:spPr>
          <a:xfrm>
            <a:off x="1798" y="992"/>
            <a:ext cx="15" cy="5"/>
          </a:xfrm>
          <a:custGeom>
            <a:pathLst>
              <a:path h="5" w="15">
                <a:moveTo>
                  <a:pt x="8" y="0"/>
                </a:moveTo>
                <a:cubicBezTo>
                  <a:pt x="0" y="2"/>
                  <a:pt x="2" y="3"/>
                  <a:pt x="8" y="5"/>
                </a:cubicBezTo>
                <a:cubicBezTo>
                  <a:pt x="15" y="3"/>
                  <a:pt x="11" y="3"/>
                  <a:pt x="8" y="0"/>
                </a:cubicBezTo>
                <a:close/>
              </a:path>
            </a:pathLst>
          </a:custGeom>
          <a:solidFill>
            <a:srgbClr val="FF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24"/>
          <xdr:cNvGrpSpPr>
            <a:grpSpLocks/>
          </xdr:cNvGrpSpPr>
        </xdr:nvGrpSpPr>
        <xdr:grpSpPr>
          <a:xfrm>
            <a:off x="1679" y="940"/>
            <a:ext cx="154" cy="118"/>
            <a:chOff x="1679" y="940"/>
            <a:chExt cx="154" cy="118"/>
          </a:xfrm>
          <a:solidFill>
            <a:srgbClr val="FFFFFF"/>
          </a:solidFill>
        </xdr:grpSpPr>
        <xdr:sp macro="[0]!SouthEast">
          <xdr:nvSpPr>
            <xdr:cNvPr id="9" name="Freeform 25"/>
            <xdr:cNvSpPr>
              <a:spLocks/>
            </xdr:cNvSpPr>
          </xdr:nvSpPr>
          <xdr:spPr>
            <a:xfrm>
              <a:off x="1679" y="940"/>
              <a:ext cx="154" cy="107"/>
            </a:xfrm>
            <a:custGeom>
              <a:pathLst>
                <a:path h="107" w="154">
                  <a:moveTo>
                    <a:pt x="29" y="12"/>
                  </a:moveTo>
                  <a:cubicBezTo>
                    <a:pt x="28" y="9"/>
                    <a:pt x="28" y="8"/>
                    <a:pt x="31" y="7"/>
                  </a:cubicBezTo>
                  <a:cubicBezTo>
                    <a:pt x="29" y="2"/>
                    <a:pt x="30" y="4"/>
                    <a:pt x="27" y="2"/>
                  </a:cubicBezTo>
                  <a:cubicBezTo>
                    <a:pt x="25" y="3"/>
                    <a:pt x="24" y="5"/>
                    <a:pt x="22" y="6"/>
                  </a:cubicBezTo>
                  <a:cubicBezTo>
                    <a:pt x="21" y="8"/>
                    <a:pt x="21" y="10"/>
                    <a:pt x="20" y="11"/>
                  </a:cubicBezTo>
                  <a:cubicBezTo>
                    <a:pt x="19" y="12"/>
                    <a:pt x="16" y="13"/>
                    <a:pt x="16" y="13"/>
                  </a:cubicBezTo>
                  <a:cubicBezTo>
                    <a:pt x="15" y="16"/>
                    <a:pt x="13" y="18"/>
                    <a:pt x="12" y="21"/>
                  </a:cubicBezTo>
                  <a:cubicBezTo>
                    <a:pt x="11" y="22"/>
                    <a:pt x="10" y="25"/>
                    <a:pt x="10" y="25"/>
                  </a:cubicBezTo>
                  <a:cubicBezTo>
                    <a:pt x="10" y="31"/>
                    <a:pt x="7" y="42"/>
                    <a:pt x="14" y="46"/>
                  </a:cubicBezTo>
                  <a:cubicBezTo>
                    <a:pt x="15" y="50"/>
                    <a:pt x="16" y="55"/>
                    <a:pt x="19" y="58"/>
                  </a:cubicBezTo>
                  <a:cubicBezTo>
                    <a:pt x="20" y="61"/>
                    <a:pt x="19" y="65"/>
                    <a:pt x="17" y="68"/>
                  </a:cubicBezTo>
                  <a:cubicBezTo>
                    <a:pt x="16" y="69"/>
                    <a:pt x="13" y="70"/>
                    <a:pt x="13" y="70"/>
                  </a:cubicBezTo>
                  <a:cubicBezTo>
                    <a:pt x="11" y="73"/>
                    <a:pt x="13" y="77"/>
                    <a:pt x="14" y="80"/>
                  </a:cubicBezTo>
                  <a:cubicBezTo>
                    <a:pt x="13" y="89"/>
                    <a:pt x="14" y="90"/>
                    <a:pt x="6" y="86"/>
                  </a:cubicBezTo>
                  <a:lnTo>
                    <a:pt x="0" y="88"/>
                  </a:lnTo>
                  <a:cubicBezTo>
                    <a:pt x="0" y="88"/>
                    <a:pt x="7" y="104"/>
                    <a:pt x="7" y="104"/>
                  </a:cubicBezTo>
                  <a:cubicBezTo>
                    <a:pt x="9" y="105"/>
                    <a:pt x="11" y="105"/>
                    <a:pt x="13" y="105"/>
                  </a:cubicBezTo>
                  <a:cubicBezTo>
                    <a:pt x="16" y="107"/>
                    <a:pt x="20" y="104"/>
                    <a:pt x="24" y="103"/>
                  </a:cubicBezTo>
                  <a:cubicBezTo>
                    <a:pt x="22" y="99"/>
                    <a:pt x="26" y="100"/>
                    <a:pt x="29" y="99"/>
                  </a:cubicBezTo>
                  <a:cubicBezTo>
                    <a:pt x="26" y="97"/>
                    <a:pt x="20" y="93"/>
                    <a:pt x="20" y="93"/>
                  </a:cubicBezTo>
                  <a:cubicBezTo>
                    <a:pt x="22" y="90"/>
                    <a:pt x="22" y="93"/>
                    <a:pt x="25" y="91"/>
                  </a:cubicBezTo>
                  <a:cubicBezTo>
                    <a:pt x="29" y="93"/>
                    <a:pt x="25" y="95"/>
                    <a:pt x="31" y="92"/>
                  </a:cubicBezTo>
                  <a:cubicBezTo>
                    <a:pt x="32" y="94"/>
                    <a:pt x="30" y="98"/>
                    <a:pt x="30" y="98"/>
                  </a:cubicBezTo>
                  <a:cubicBezTo>
                    <a:pt x="32" y="100"/>
                    <a:pt x="36" y="102"/>
                    <a:pt x="36" y="102"/>
                  </a:cubicBezTo>
                  <a:cubicBezTo>
                    <a:pt x="36" y="101"/>
                    <a:pt x="37" y="101"/>
                    <a:pt x="37" y="100"/>
                  </a:cubicBezTo>
                  <a:cubicBezTo>
                    <a:pt x="37" y="99"/>
                    <a:pt x="36" y="100"/>
                    <a:pt x="35" y="99"/>
                  </a:cubicBezTo>
                  <a:cubicBezTo>
                    <a:pt x="31" y="95"/>
                    <a:pt x="39" y="98"/>
                    <a:pt x="40" y="98"/>
                  </a:cubicBezTo>
                  <a:cubicBezTo>
                    <a:pt x="44" y="97"/>
                    <a:pt x="46" y="98"/>
                    <a:pt x="50" y="99"/>
                  </a:cubicBezTo>
                  <a:cubicBezTo>
                    <a:pt x="49" y="101"/>
                    <a:pt x="48" y="102"/>
                    <a:pt x="50" y="104"/>
                  </a:cubicBezTo>
                  <a:cubicBezTo>
                    <a:pt x="51" y="105"/>
                    <a:pt x="54" y="106"/>
                    <a:pt x="54" y="106"/>
                  </a:cubicBezTo>
                  <a:cubicBezTo>
                    <a:pt x="51" y="101"/>
                    <a:pt x="68" y="99"/>
                    <a:pt x="71" y="99"/>
                  </a:cubicBezTo>
                  <a:cubicBezTo>
                    <a:pt x="78" y="97"/>
                    <a:pt x="87" y="101"/>
                    <a:pt x="95" y="102"/>
                  </a:cubicBezTo>
                  <a:cubicBezTo>
                    <a:pt x="98" y="104"/>
                    <a:pt x="102" y="103"/>
                    <a:pt x="105" y="101"/>
                  </a:cubicBezTo>
                  <a:cubicBezTo>
                    <a:pt x="107" y="96"/>
                    <a:pt x="112" y="96"/>
                    <a:pt x="117" y="95"/>
                  </a:cubicBezTo>
                  <a:cubicBezTo>
                    <a:pt x="120" y="94"/>
                    <a:pt x="123" y="89"/>
                    <a:pt x="123" y="89"/>
                  </a:cubicBezTo>
                  <a:cubicBezTo>
                    <a:pt x="126" y="90"/>
                    <a:pt x="131" y="92"/>
                    <a:pt x="134" y="89"/>
                  </a:cubicBezTo>
                  <a:cubicBezTo>
                    <a:pt x="136" y="87"/>
                    <a:pt x="134" y="82"/>
                    <a:pt x="136" y="80"/>
                  </a:cubicBezTo>
                  <a:cubicBezTo>
                    <a:pt x="139" y="78"/>
                    <a:pt x="143" y="76"/>
                    <a:pt x="146" y="74"/>
                  </a:cubicBezTo>
                  <a:cubicBezTo>
                    <a:pt x="148" y="73"/>
                    <a:pt x="152" y="71"/>
                    <a:pt x="152" y="71"/>
                  </a:cubicBezTo>
                  <a:cubicBezTo>
                    <a:pt x="150" y="58"/>
                    <a:pt x="151" y="67"/>
                    <a:pt x="148" y="60"/>
                  </a:cubicBezTo>
                  <a:cubicBezTo>
                    <a:pt x="150" y="59"/>
                    <a:pt x="154" y="57"/>
                    <a:pt x="154" y="57"/>
                  </a:cubicBezTo>
                  <a:cubicBezTo>
                    <a:pt x="152" y="52"/>
                    <a:pt x="139" y="57"/>
                    <a:pt x="134" y="58"/>
                  </a:cubicBezTo>
                  <a:cubicBezTo>
                    <a:pt x="132" y="59"/>
                    <a:pt x="128" y="61"/>
                    <a:pt x="128" y="61"/>
                  </a:cubicBezTo>
                  <a:cubicBezTo>
                    <a:pt x="126" y="57"/>
                    <a:pt x="123" y="60"/>
                    <a:pt x="121" y="56"/>
                  </a:cubicBezTo>
                  <a:cubicBezTo>
                    <a:pt x="115" y="59"/>
                    <a:pt x="124" y="55"/>
                    <a:pt x="114" y="56"/>
                  </a:cubicBezTo>
                  <a:cubicBezTo>
                    <a:pt x="113" y="56"/>
                    <a:pt x="110" y="58"/>
                    <a:pt x="110" y="58"/>
                  </a:cubicBezTo>
                  <a:cubicBezTo>
                    <a:pt x="110" y="59"/>
                    <a:pt x="107" y="60"/>
                    <a:pt x="107" y="59"/>
                  </a:cubicBezTo>
                  <a:cubicBezTo>
                    <a:pt x="106" y="53"/>
                    <a:pt x="116" y="51"/>
                    <a:pt x="119" y="50"/>
                  </a:cubicBezTo>
                  <a:cubicBezTo>
                    <a:pt x="116" y="49"/>
                    <a:pt x="113" y="50"/>
                    <a:pt x="110" y="51"/>
                  </a:cubicBezTo>
                  <a:cubicBezTo>
                    <a:pt x="105" y="54"/>
                    <a:pt x="107" y="53"/>
                    <a:pt x="102" y="52"/>
                  </a:cubicBezTo>
                  <a:cubicBezTo>
                    <a:pt x="89" y="54"/>
                    <a:pt x="100" y="61"/>
                    <a:pt x="89" y="64"/>
                  </a:cubicBezTo>
                  <a:cubicBezTo>
                    <a:pt x="87" y="61"/>
                    <a:pt x="86" y="63"/>
                    <a:pt x="83" y="64"/>
                  </a:cubicBezTo>
                  <a:cubicBezTo>
                    <a:pt x="81" y="63"/>
                    <a:pt x="80" y="61"/>
                    <a:pt x="78" y="60"/>
                  </a:cubicBezTo>
                  <a:cubicBezTo>
                    <a:pt x="76" y="57"/>
                    <a:pt x="77" y="60"/>
                    <a:pt x="74" y="61"/>
                  </a:cubicBezTo>
                  <a:cubicBezTo>
                    <a:pt x="72" y="56"/>
                    <a:pt x="73" y="58"/>
                    <a:pt x="70" y="56"/>
                  </a:cubicBezTo>
                  <a:cubicBezTo>
                    <a:pt x="69" y="53"/>
                    <a:pt x="65" y="49"/>
                    <a:pt x="65" y="49"/>
                  </a:cubicBezTo>
                  <a:cubicBezTo>
                    <a:pt x="66" y="45"/>
                    <a:pt x="66" y="44"/>
                    <a:pt x="64" y="41"/>
                  </a:cubicBezTo>
                  <a:cubicBezTo>
                    <a:pt x="63" y="34"/>
                    <a:pt x="61" y="29"/>
                    <a:pt x="54" y="26"/>
                  </a:cubicBezTo>
                  <a:cubicBezTo>
                    <a:pt x="56" y="23"/>
                    <a:pt x="55" y="26"/>
                    <a:pt x="58" y="27"/>
                  </a:cubicBezTo>
                  <a:cubicBezTo>
                    <a:pt x="65" y="25"/>
                    <a:pt x="60" y="22"/>
                    <a:pt x="56" y="20"/>
                  </a:cubicBezTo>
                  <a:cubicBezTo>
                    <a:pt x="58" y="15"/>
                    <a:pt x="57" y="9"/>
                    <a:pt x="59" y="4"/>
                  </a:cubicBezTo>
                  <a:cubicBezTo>
                    <a:pt x="58" y="3"/>
                    <a:pt x="58" y="0"/>
                    <a:pt x="57" y="0"/>
                  </a:cubicBezTo>
                  <a:cubicBezTo>
                    <a:pt x="54" y="1"/>
                    <a:pt x="48" y="4"/>
                    <a:pt x="48" y="4"/>
                  </a:cubicBezTo>
                  <a:cubicBezTo>
                    <a:pt x="48" y="5"/>
                    <a:pt x="47" y="5"/>
                    <a:pt x="47" y="6"/>
                  </a:cubicBezTo>
                  <a:cubicBezTo>
                    <a:pt x="47" y="7"/>
                    <a:pt x="49" y="6"/>
                    <a:pt x="49" y="7"/>
                  </a:cubicBezTo>
                  <a:cubicBezTo>
                    <a:pt x="49" y="9"/>
                    <a:pt x="47" y="13"/>
                    <a:pt x="47" y="13"/>
                  </a:cubicBezTo>
                  <a:cubicBezTo>
                    <a:pt x="46" y="11"/>
                    <a:pt x="42" y="9"/>
                    <a:pt x="42" y="9"/>
                  </a:cubicBezTo>
                  <a:cubicBezTo>
                    <a:pt x="39" y="10"/>
                    <a:pt x="36" y="11"/>
                    <a:pt x="36" y="15"/>
                  </a:cubicBezTo>
                  <a:cubicBezTo>
                    <a:pt x="36" y="16"/>
                    <a:pt x="38" y="14"/>
                    <a:pt x="37" y="13"/>
                  </a:cubicBezTo>
                  <a:cubicBezTo>
                    <a:pt x="36" y="12"/>
                    <a:pt x="36" y="14"/>
                    <a:pt x="35" y="14"/>
                  </a:cubicBezTo>
                  <a:cubicBezTo>
                    <a:pt x="32" y="12"/>
                    <a:pt x="34" y="13"/>
                    <a:pt x="29" y="12"/>
                  </a:cubicBezTo>
                  <a:close/>
                </a:path>
              </a:pathLst>
            </a:custGeom>
            <a:solidFill>
              <a:srgbClr val="FF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macro="[0]!SouthEast">
          <xdr:nvSpPr>
            <xdr:cNvPr id="10" name="Freeform 26"/>
            <xdr:cNvSpPr>
              <a:spLocks/>
            </xdr:cNvSpPr>
          </xdr:nvSpPr>
          <xdr:spPr>
            <a:xfrm>
              <a:off x="1699" y="1044"/>
              <a:ext cx="19" cy="14"/>
            </a:xfrm>
            <a:custGeom>
              <a:pathLst>
                <a:path h="14" w="19">
                  <a:moveTo>
                    <a:pt x="17" y="2"/>
                  </a:moveTo>
                  <a:cubicBezTo>
                    <a:pt x="14" y="0"/>
                    <a:pt x="14" y="3"/>
                    <a:pt x="12" y="0"/>
                  </a:cubicBezTo>
                  <a:cubicBezTo>
                    <a:pt x="7" y="2"/>
                    <a:pt x="12" y="4"/>
                    <a:pt x="8" y="2"/>
                  </a:cubicBezTo>
                  <a:cubicBezTo>
                    <a:pt x="3" y="5"/>
                    <a:pt x="5" y="4"/>
                    <a:pt x="0" y="5"/>
                  </a:cubicBezTo>
                  <a:cubicBezTo>
                    <a:pt x="1" y="8"/>
                    <a:pt x="7" y="10"/>
                    <a:pt x="7" y="10"/>
                  </a:cubicBezTo>
                  <a:cubicBezTo>
                    <a:pt x="9" y="14"/>
                    <a:pt x="13" y="12"/>
                    <a:pt x="16" y="10"/>
                  </a:cubicBezTo>
                  <a:cubicBezTo>
                    <a:pt x="15" y="6"/>
                    <a:pt x="11" y="6"/>
                    <a:pt x="19" y="4"/>
                  </a:cubicBezTo>
                  <a:cubicBezTo>
                    <a:pt x="18" y="2"/>
                    <a:pt x="19" y="2"/>
                    <a:pt x="17" y="2"/>
                  </a:cubicBezTo>
                  <a:close/>
                </a:path>
              </a:pathLst>
            </a:custGeom>
            <a:solidFill>
              <a:srgbClr val="FF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295275</xdr:colOff>
      <xdr:row>20</xdr:row>
      <xdr:rowOff>57150</xdr:rowOff>
    </xdr:from>
    <xdr:to>
      <xdr:col>10</xdr:col>
      <xdr:colOff>257175</xdr:colOff>
      <xdr:row>25</xdr:row>
      <xdr:rowOff>19050</xdr:rowOff>
    </xdr:to>
    <xdr:grpSp>
      <xdr:nvGrpSpPr>
        <xdr:cNvPr id="11" name="Group 27"/>
        <xdr:cNvGrpSpPr>
          <a:grpSpLocks/>
        </xdr:cNvGrpSpPr>
      </xdr:nvGrpSpPr>
      <xdr:grpSpPr>
        <a:xfrm>
          <a:off x="7172325" y="4000500"/>
          <a:ext cx="723900" cy="914400"/>
          <a:chOff x="1527" y="848"/>
          <a:chExt cx="120" cy="149"/>
        </a:xfrm>
        <a:solidFill>
          <a:srgbClr val="FFFFFF"/>
        </a:solidFill>
      </xdr:grpSpPr>
      <xdr:sp macro="[0]!WalesShow">
        <xdr:nvSpPr>
          <xdr:cNvPr id="12" name="Freeform 28"/>
          <xdr:cNvSpPr>
            <a:spLocks/>
          </xdr:cNvSpPr>
        </xdr:nvSpPr>
        <xdr:spPr>
          <a:xfrm>
            <a:off x="1527" y="854"/>
            <a:ext cx="120" cy="143"/>
          </a:xfrm>
          <a:custGeom>
            <a:pathLst>
              <a:path h="143" w="120">
                <a:moveTo>
                  <a:pt x="92" y="0"/>
                </a:moveTo>
                <a:cubicBezTo>
                  <a:pt x="87" y="1"/>
                  <a:pt x="82" y="4"/>
                  <a:pt x="78" y="6"/>
                </a:cubicBezTo>
                <a:cubicBezTo>
                  <a:pt x="76" y="2"/>
                  <a:pt x="76" y="7"/>
                  <a:pt x="74" y="3"/>
                </a:cubicBezTo>
                <a:cubicBezTo>
                  <a:pt x="67" y="5"/>
                  <a:pt x="72" y="4"/>
                  <a:pt x="70" y="8"/>
                </a:cubicBezTo>
                <a:cubicBezTo>
                  <a:pt x="71" y="10"/>
                  <a:pt x="72" y="16"/>
                  <a:pt x="70" y="15"/>
                </a:cubicBezTo>
                <a:cubicBezTo>
                  <a:pt x="69" y="15"/>
                  <a:pt x="68" y="11"/>
                  <a:pt x="68" y="11"/>
                </a:cubicBezTo>
                <a:cubicBezTo>
                  <a:pt x="73" y="2"/>
                  <a:pt x="59" y="9"/>
                  <a:pt x="54" y="10"/>
                </a:cubicBezTo>
                <a:cubicBezTo>
                  <a:pt x="52" y="15"/>
                  <a:pt x="53" y="13"/>
                  <a:pt x="50" y="15"/>
                </a:cubicBezTo>
                <a:cubicBezTo>
                  <a:pt x="49" y="18"/>
                  <a:pt x="46" y="24"/>
                  <a:pt x="43" y="25"/>
                </a:cubicBezTo>
                <a:cubicBezTo>
                  <a:pt x="41" y="29"/>
                  <a:pt x="37" y="29"/>
                  <a:pt x="33" y="31"/>
                </a:cubicBezTo>
                <a:cubicBezTo>
                  <a:pt x="32" y="33"/>
                  <a:pt x="26" y="40"/>
                  <a:pt x="31" y="38"/>
                </a:cubicBezTo>
                <a:cubicBezTo>
                  <a:pt x="34" y="39"/>
                  <a:pt x="34" y="38"/>
                  <a:pt x="37" y="39"/>
                </a:cubicBezTo>
                <a:cubicBezTo>
                  <a:pt x="38" y="39"/>
                  <a:pt x="39" y="39"/>
                  <a:pt x="39" y="38"/>
                </a:cubicBezTo>
                <a:cubicBezTo>
                  <a:pt x="39" y="37"/>
                  <a:pt x="38" y="37"/>
                  <a:pt x="38" y="36"/>
                </a:cubicBezTo>
                <a:cubicBezTo>
                  <a:pt x="39" y="35"/>
                  <a:pt x="42" y="34"/>
                  <a:pt x="42" y="34"/>
                </a:cubicBezTo>
                <a:cubicBezTo>
                  <a:pt x="44" y="30"/>
                  <a:pt x="47" y="31"/>
                  <a:pt x="51" y="32"/>
                </a:cubicBezTo>
                <a:cubicBezTo>
                  <a:pt x="60" y="30"/>
                  <a:pt x="56" y="29"/>
                  <a:pt x="62" y="31"/>
                </a:cubicBezTo>
                <a:cubicBezTo>
                  <a:pt x="60" y="32"/>
                  <a:pt x="55" y="34"/>
                  <a:pt x="55" y="34"/>
                </a:cubicBezTo>
                <a:cubicBezTo>
                  <a:pt x="59" y="36"/>
                  <a:pt x="56" y="38"/>
                  <a:pt x="55" y="41"/>
                </a:cubicBezTo>
                <a:cubicBezTo>
                  <a:pt x="57" y="42"/>
                  <a:pt x="58" y="44"/>
                  <a:pt x="60" y="45"/>
                </a:cubicBezTo>
                <a:cubicBezTo>
                  <a:pt x="60" y="44"/>
                  <a:pt x="60" y="43"/>
                  <a:pt x="61" y="43"/>
                </a:cubicBezTo>
                <a:cubicBezTo>
                  <a:pt x="62" y="43"/>
                  <a:pt x="64" y="43"/>
                  <a:pt x="65" y="44"/>
                </a:cubicBezTo>
                <a:cubicBezTo>
                  <a:pt x="66" y="46"/>
                  <a:pt x="62" y="45"/>
                  <a:pt x="60" y="46"/>
                </a:cubicBezTo>
                <a:cubicBezTo>
                  <a:pt x="58" y="51"/>
                  <a:pt x="59" y="49"/>
                  <a:pt x="56" y="51"/>
                </a:cubicBezTo>
                <a:cubicBezTo>
                  <a:pt x="58" y="56"/>
                  <a:pt x="59" y="54"/>
                  <a:pt x="56" y="56"/>
                </a:cubicBezTo>
                <a:cubicBezTo>
                  <a:pt x="59" y="57"/>
                  <a:pt x="61" y="56"/>
                  <a:pt x="65" y="57"/>
                </a:cubicBezTo>
                <a:cubicBezTo>
                  <a:pt x="63" y="58"/>
                  <a:pt x="59" y="60"/>
                  <a:pt x="59" y="60"/>
                </a:cubicBezTo>
                <a:cubicBezTo>
                  <a:pt x="58" y="62"/>
                  <a:pt x="56" y="66"/>
                  <a:pt x="56" y="66"/>
                </a:cubicBezTo>
                <a:cubicBezTo>
                  <a:pt x="58" y="69"/>
                  <a:pt x="54" y="75"/>
                  <a:pt x="51" y="77"/>
                </a:cubicBezTo>
                <a:cubicBezTo>
                  <a:pt x="50" y="80"/>
                  <a:pt x="43" y="83"/>
                  <a:pt x="43" y="83"/>
                </a:cubicBezTo>
                <a:cubicBezTo>
                  <a:pt x="41" y="87"/>
                  <a:pt x="34" y="88"/>
                  <a:pt x="30" y="89"/>
                </a:cubicBezTo>
                <a:cubicBezTo>
                  <a:pt x="29" y="91"/>
                  <a:pt x="21" y="96"/>
                  <a:pt x="17" y="97"/>
                </a:cubicBezTo>
                <a:cubicBezTo>
                  <a:pt x="13" y="99"/>
                  <a:pt x="16" y="95"/>
                  <a:pt x="12" y="97"/>
                </a:cubicBezTo>
                <a:cubicBezTo>
                  <a:pt x="10" y="100"/>
                  <a:pt x="2" y="103"/>
                  <a:pt x="2" y="103"/>
                </a:cubicBezTo>
                <a:cubicBezTo>
                  <a:pt x="0" y="107"/>
                  <a:pt x="5" y="105"/>
                  <a:pt x="8" y="107"/>
                </a:cubicBezTo>
                <a:cubicBezTo>
                  <a:pt x="10" y="111"/>
                  <a:pt x="9" y="114"/>
                  <a:pt x="5" y="115"/>
                </a:cubicBezTo>
                <a:cubicBezTo>
                  <a:pt x="8" y="116"/>
                  <a:pt x="7" y="119"/>
                  <a:pt x="9" y="116"/>
                </a:cubicBezTo>
                <a:cubicBezTo>
                  <a:pt x="11" y="117"/>
                  <a:pt x="15" y="119"/>
                  <a:pt x="15" y="119"/>
                </a:cubicBezTo>
                <a:cubicBezTo>
                  <a:pt x="16" y="116"/>
                  <a:pt x="19" y="116"/>
                  <a:pt x="16" y="114"/>
                </a:cubicBezTo>
                <a:cubicBezTo>
                  <a:pt x="14" y="110"/>
                  <a:pt x="16" y="113"/>
                  <a:pt x="19" y="112"/>
                </a:cubicBezTo>
                <a:cubicBezTo>
                  <a:pt x="20" y="112"/>
                  <a:pt x="22" y="113"/>
                  <a:pt x="21" y="113"/>
                </a:cubicBezTo>
                <a:cubicBezTo>
                  <a:pt x="20" y="113"/>
                  <a:pt x="19" y="114"/>
                  <a:pt x="19" y="114"/>
                </a:cubicBezTo>
                <a:cubicBezTo>
                  <a:pt x="20" y="117"/>
                  <a:pt x="25" y="116"/>
                  <a:pt x="21" y="118"/>
                </a:cubicBezTo>
                <a:cubicBezTo>
                  <a:pt x="19" y="117"/>
                  <a:pt x="14" y="120"/>
                  <a:pt x="11" y="121"/>
                </a:cubicBezTo>
                <a:cubicBezTo>
                  <a:pt x="12" y="124"/>
                  <a:pt x="13" y="126"/>
                  <a:pt x="16" y="124"/>
                </a:cubicBezTo>
                <a:cubicBezTo>
                  <a:pt x="17" y="121"/>
                  <a:pt x="24" y="122"/>
                  <a:pt x="28" y="121"/>
                </a:cubicBezTo>
                <a:cubicBezTo>
                  <a:pt x="27" y="118"/>
                  <a:pt x="27" y="117"/>
                  <a:pt x="30" y="116"/>
                </a:cubicBezTo>
                <a:cubicBezTo>
                  <a:pt x="38" y="117"/>
                  <a:pt x="38" y="114"/>
                  <a:pt x="40" y="115"/>
                </a:cubicBezTo>
                <a:cubicBezTo>
                  <a:pt x="41" y="112"/>
                  <a:pt x="42" y="111"/>
                  <a:pt x="44" y="114"/>
                </a:cubicBezTo>
                <a:cubicBezTo>
                  <a:pt x="42" y="118"/>
                  <a:pt x="47" y="116"/>
                  <a:pt x="43" y="118"/>
                </a:cubicBezTo>
                <a:cubicBezTo>
                  <a:pt x="42" y="121"/>
                  <a:pt x="42" y="122"/>
                  <a:pt x="45" y="123"/>
                </a:cubicBezTo>
                <a:cubicBezTo>
                  <a:pt x="46" y="119"/>
                  <a:pt x="47" y="120"/>
                  <a:pt x="51" y="122"/>
                </a:cubicBezTo>
                <a:cubicBezTo>
                  <a:pt x="52" y="122"/>
                  <a:pt x="54" y="121"/>
                  <a:pt x="55" y="121"/>
                </a:cubicBezTo>
                <a:cubicBezTo>
                  <a:pt x="60" y="122"/>
                  <a:pt x="47" y="127"/>
                  <a:pt x="46" y="127"/>
                </a:cubicBezTo>
                <a:cubicBezTo>
                  <a:pt x="48" y="132"/>
                  <a:pt x="53" y="129"/>
                  <a:pt x="58" y="128"/>
                </a:cubicBezTo>
                <a:cubicBezTo>
                  <a:pt x="59" y="127"/>
                  <a:pt x="59" y="125"/>
                  <a:pt x="60" y="124"/>
                </a:cubicBezTo>
                <a:cubicBezTo>
                  <a:pt x="61" y="123"/>
                  <a:pt x="64" y="126"/>
                  <a:pt x="64" y="126"/>
                </a:cubicBezTo>
                <a:cubicBezTo>
                  <a:pt x="67" y="125"/>
                  <a:pt x="66" y="122"/>
                  <a:pt x="68" y="125"/>
                </a:cubicBezTo>
                <a:cubicBezTo>
                  <a:pt x="65" y="130"/>
                  <a:pt x="72" y="136"/>
                  <a:pt x="76" y="137"/>
                </a:cubicBezTo>
                <a:cubicBezTo>
                  <a:pt x="78" y="142"/>
                  <a:pt x="77" y="142"/>
                  <a:pt x="83" y="143"/>
                </a:cubicBezTo>
                <a:cubicBezTo>
                  <a:pt x="86" y="142"/>
                  <a:pt x="87" y="141"/>
                  <a:pt x="90" y="142"/>
                </a:cubicBezTo>
                <a:cubicBezTo>
                  <a:pt x="92" y="142"/>
                  <a:pt x="94" y="142"/>
                  <a:pt x="95" y="141"/>
                </a:cubicBezTo>
                <a:cubicBezTo>
                  <a:pt x="96" y="140"/>
                  <a:pt x="93" y="137"/>
                  <a:pt x="93" y="137"/>
                </a:cubicBezTo>
                <a:cubicBezTo>
                  <a:pt x="96" y="135"/>
                  <a:pt x="96" y="138"/>
                  <a:pt x="98" y="135"/>
                </a:cubicBezTo>
                <a:cubicBezTo>
                  <a:pt x="100" y="136"/>
                  <a:pt x="108" y="132"/>
                  <a:pt x="111" y="131"/>
                </a:cubicBezTo>
                <a:cubicBezTo>
                  <a:pt x="113" y="130"/>
                  <a:pt x="117" y="128"/>
                  <a:pt x="117" y="128"/>
                </a:cubicBezTo>
                <a:cubicBezTo>
                  <a:pt x="120" y="123"/>
                  <a:pt x="120" y="117"/>
                  <a:pt x="118" y="111"/>
                </a:cubicBezTo>
                <a:cubicBezTo>
                  <a:pt x="115" y="113"/>
                  <a:pt x="116" y="110"/>
                  <a:pt x="113" y="109"/>
                </a:cubicBezTo>
                <a:cubicBezTo>
                  <a:pt x="111" y="104"/>
                  <a:pt x="112" y="105"/>
                  <a:pt x="108" y="106"/>
                </a:cubicBezTo>
                <a:cubicBezTo>
                  <a:pt x="104" y="105"/>
                  <a:pt x="105" y="104"/>
                  <a:pt x="102" y="102"/>
                </a:cubicBezTo>
                <a:cubicBezTo>
                  <a:pt x="99" y="97"/>
                  <a:pt x="100" y="99"/>
                  <a:pt x="99" y="94"/>
                </a:cubicBezTo>
                <a:cubicBezTo>
                  <a:pt x="100" y="90"/>
                  <a:pt x="99" y="85"/>
                  <a:pt x="102" y="82"/>
                </a:cubicBezTo>
                <a:cubicBezTo>
                  <a:pt x="103" y="81"/>
                  <a:pt x="106" y="80"/>
                  <a:pt x="106" y="80"/>
                </a:cubicBezTo>
                <a:cubicBezTo>
                  <a:pt x="104" y="75"/>
                  <a:pt x="103" y="77"/>
                  <a:pt x="106" y="75"/>
                </a:cubicBezTo>
                <a:cubicBezTo>
                  <a:pt x="105" y="73"/>
                  <a:pt x="99" y="72"/>
                  <a:pt x="99" y="72"/>
                </a:cubicBezTo>
                <a:cubicBezTo>
                  <a:pt x="98" y="70"/>
                  <a:pt x="96" y="69"/>
                  <a:pt x="95" y="67"/>
                </a:cubicBezTo>
                <a:cubicBezTo>
                  <a:pt x="97" y="63"/>
                  <a:pt x="100" y="63"/>
                  <a:pt x="104" y="62"/>
                </a:cubicBezTo>
                <a:cubicBezTo>
                  <a:pt x="105" y="59"/>
                  <a:pt x="105" y="58"/>
                  <a:pt x="102" y="57"/>
                </a:cubicBezTo>
                <a:cubicBezTo>
                  <a:pt x="102" y="58"/>
                  <a:pt x="99" y="60"/>
                  <a:pt x="99" y="59"/>
                </a:cubicBezTo>
                <a:cubicBezTo>
                  <a:pt x="98" y="57"/>
                  <a:pt x="104" y="47"/>
                  <a:pt x="106" y="46"/>
                </a:cubicBezTo>
                <a:cubicBezTo>
                  <a:pt x="105" y="44"/>
                  <a:pt x="102" y="41"/>
                  <a:pt x="100" y="40"/>
                </a:cubicBezTo>
                <a:cubicBezTo>
                  <a:pt x="99" y="38"/>
                  <a:pt x="98" y="37"/>
                  <a:pt x="100" y="34"/>
                </a:cubicBezTo>
                <a:cubicBezTo>
                  <a:pt x="101" y="32"/>
                  <a:pt x="106" y="31"/>
                  <a:pt x="106" y="31"/>
                </a:cubicBezTo>
                <a:cubicBezTo>
                  <a:pt x="109" y="32"/>
                  <a:pt x="113" y="33"/>
                  <a:pt x="116" y="32"/>
                </a:cubicBezTo>
                <a:cubicBezTo>
                  <a:pt x="117" y="29"/>
                  <a:pt x="117" y="28"/>
                  <a:pt x="114" y="27"/>
                </a:cubicBezTo>
                <a:cubicBezTo>
                  <a:pt x="112" y="22"/>
                  <a:pt x="113" y="24"/>
                  <a:pt x="110" y="22"/>
                </a:cubicBezTo>
                <a:cubicBezTo>
                  <a:pt x="109" y="19"/>
                  <a:pt x="109" y="17"/>
                  <a:pt x="106" y="16"/>
                </a:cubicBezTo>
                <a:cubicBezTo>
                  <a:pt x="108" y="11"/>
                  <a:pt x="109" y="13"/>
                  <a:pt x="106" y="11"/>
                </a:cubicBezTo>
                <a:cubicBezTo>
                  <a:pt x="105" y="8"/>
                  <a:pt x="103" y="10"/>
                  <a:pt x="100" y="9"/>
                </a:cubicBezTo>
                <a:cubicBezTo>
                  <a:pt x="98" y="7"/>
                  <a:pt x="96" y="4"/>
                  <a:pt x="93" y="3"/>
                </a:cubicBezTo>
                <a:cubicBezTo>
                  <a:pt x="93" y="2"/>
                  <a:pt x="92" y="0"/>
                  <a:pt x="92" y="0"/>
                </a:cubicBez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WalesShow">
        <xdr:nvSpPr>
          <xdr:cNvPr id="13" name="Freeform 29"/>
          <xdr:cNvSpPr>
            <a:spLocks/>
          </xdr:cNvSpPr>
        </xdr:nvSpPr>
        <xdr:spPr>
          <a:xfrm>
            <a:off x="1564" y="848"/>
            <a:ext cx="22" cy="21"/>
          </a:xfrm>
          <a:custGeom>
            <a:pathLst>
              <a:path h="21" w="22">
                <a:moveTo>
                  <a:pt x="13" y="1"/>
                </a:moveTo>
                <a:cubicBezTo>
                  <a:pt x="9" y="0"/>
                  <a:pt x="1" y="3"/>
                  <a:pt x="1" y="3"/>
                </a:cubicBezTo>
                <a:cubicBezTo>
                  <a:pt x="2" y="7"/>
                  <a:pt x="0" y="13"/>
                  <a:pt x="4" y="15"/>
                </a:cubicBezTo>
                <a:cubicBezTo>
                  <a:pt x="5" y="21"/>
                  <a:pt x="8" y="20"/>
                  <a:pt x="13" y="19"/>
                </a:cubicBezTo>
                <a:cubicBezTo>
                  <a:pt x="14" y="17"/>
                  <a:pt x="18" y="15"/>
                  <a:pt x="18" y="15"/>
                </a:cubicBezTo>
                <a:cubicBezTo>
                  <a:pt x="19" y="13"/>
                  <a:pt x="21" y="12"/>
                  <a:pt x="22" y="10"/>
                </a:cubicBezTo>
                <a:cubicBezTo>
                  <a:pt x="22" y="9"/>
                  <a:pt x="22" y="8"/>
                  <a:pt x="21" y="8"/>
                </a:cubicBezTo>
                <a:cubicBezTo>
                  <a:pt x="20" y="8"/>
                  <a:pt x="17" y="10"/>
                  <a:pt x="17" y="10"/>
                </a:cubicBezTo>
                <a:cubicBezTo>
                  <a:pt x="14" y="9"/>
                  <a:pt x="14" y="7"/>
                  <a:pt x="13" y="4"/>
                </a:cubicBezTo>
                <a:cubicBezTo>
                  <a:pt x="14" y="1"/>
                  <a:pt x="12" y="1"/>
                  <a:pt x="13" y="1"/>
                </a:cubicBez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19</xdr:row>
      <xdr:rowOff>171450</xdr:rowOff>
    </xdr:from>
    <xdr:to>
      <xdr:col>11</xdr:col>
      <xdr:colOff>295275</xdr:colOff>
      <xdr:row>23</xdr:row>
      <xdr:rowOff>142875</xdr:rowOff>
    </xdr:to>
    <xdr:sp macro="[0]!EastMidandsShow">
      <xdr:nvSpPr>
        <xdr:cNvPr id="14" name="Freeform 30"/>
        <xdr:cNvSpPr>
          <a:spLocks/>
        </xdr:cNvSpPr>
      </xdr:nvSpPr>
      <xdr:spPr>
        <a:xfrm>
          <a:off x="8067675" y="3924300"/>
          <a:ext cx="628650" cy="733425"/>
        </a:xfrm>
        <a:custGeom>
          <a:pathLst>
            <a:path h="118" w="104">
              <a:moveTo>
                <a:pt x="1" y="17"/>
              </a:moveTo>
              <a:cubicBezTo>
                <a:pt x="1" y="21"/>
                <a:pt x="1" y="28"/>
                <a:pt x="5" y="30"/>
              </a:cubicBezTo>
              <a:cubicBezTo>
                <a:pt x="6" y="32"/>
                <a:pt x="8" y="33"/>
                <a:pt x="9" y="35"/>
              </a:cubicBezTo>
              <a:cubicBezTo>
                <a:pt x="8" y="40"/>
                <a:pt x="6" y="49"/>
                <a:pt x="11" y="52"/>
              </a:cubicBezTo>
              <a:cubicBezTo>
                <a:pt x="12" y="54"/>
                <a:pt x="16" y="56"/>
                <a:pt x="16" y="56"/>
              </a:cubicBezTo>
              <a:cubicBezTo>
                <a:pt x="15" y="58"/>
                <a:pt x="13" y="60"/>
                <a:pt x="14" y="62"/>
              </a:cubicBezTo>
              <a:cubicBezTo>
                <a:pt x="15" y="63"/>
                <a:pt x="18" y="64"/>
                <a:pt x="18" y="64"/>
              </a:cubicBezTo>
              <a:cubicBezTo>
                <a:pt x="20" y="68"/>
                <a:pt x="22" y="65"/>
                <a:pt x="20" y="71"/>
              </a:cubicBezTo>
              <a:cubicBezTo>
                <a:pt x="24" y="78"/>
                <a:pt x="21" y="78"/>
                <a:pt x="31" y="79"/>
              </a:cubicBezTo>
              <a:cubicBezTo>
                <a:pt x="33" y="83"/>
                <a:pt x="34" y="81"/>
                <a:pt x="35" y="86"/>
              </a:cubicBezTo>
              <a:cubicBezTo>
                <a:pt x="34" y="88"/>
                <a:pt x="33" y="89"/>
                <a:pt x="33" y="91"/>
              </a:cubicBezTo>
              <a:cubicBezTo>
                <a:pt x="33" y="92"/>
                <a:pt x="35" y="95"/>
                <a:pt x="35" y="95"/>
              </a:cubicBezTo>
              <a:cubicBezTo>
                <a:pt x="34" y="98"/>
                <a:pt x="34" y="101"/>
                <a:pt x="31" y="103"/>
              </a:cubicBezTo>
              <a:cubicBezTo>
                <a:pt x="32" y="107"/>
                <a:pt x="33" y="107"/>
                <a:pt x="32" y="112"/>
              </a:cubicBezTo>
              <a:cubicBezTo>
                <a:pt x="33" y="115"/>
                <a:pt x="38" y="118"/>
                <a:pt x="38" y="118"/>
              </a:cubicBezTo>
              <a:cubicBezTo>
                <a:pt x="42" y="117"/>
                <a:pt x="41" y="116"/>
                <a:pt x="44" y="114"/>
              </a:cubicBezTo>
              <a:cubicBezTo>
                <a:pt x="49" y="115"/>
                <a:pt x="52" y="117"/>
                <a:pt x="54" y="112"/>
              </a:cubicBezTo>
              <a:cubicBezTo>
                <a:pt x="51" y="105"/>
                <a:pt x="53" y="109"/>
                <a:pt x="58" y="106"/>
              </a:cubicBezTo>
              <a:cubicBezTo>
                <a:pt x="60" y="102"/>
                <a:pt x="62" y="105"/>
                <a:pt x="60" y="100"/>
              </a:cubicBezTo>
              <a:cubicBezTo>
                <a:pt x="63" y="94"/>
                <a:pt x="58" y="103"/>
                <a:pt x="66" y="97"/>
              </a:cubicBezTo>
              <a:cubicBezTo>
                <a:pt x="70" y="94"/>
                <a:pt x="68" y="88"/>
                <a:pt x="73" y="86"/>
              </a:cubicBezTo>
              <a:cubicBezTo>
                <a:pt x="75" y="81"/>
                <a:pt x="75" y="77"/>
                <a:pt x="70" y="74"/>
              </a:cubicBezTo>
              <a:cubicBezTo>
                <a:pt x="69" y="73"/>
                <a:pt x="68" y="71"/>
                <a:pt x="70" y="70"/>
              </a:cubicBezTo>
              <a:cubicBezTo>
                <a:pt x="72" y="69"/>
                <a:pt x="76" y="68"/>
                <a:pt x="76" y="68"/>
              </a:cubicBezTo>
              <a:cubicBezTo>
                <a:pt x="81" y="68"/>
                <a:pt x="91" y="67"/>
                <a:pt x="91" y="67"/>
              </a:cubicBezTo>
              <a:cubicBezTo>
                <a:pt x="92" y="63"/>
                <a:pt x="94" y="63"/>
                <a:pt x="98" y="61"/>
              </a:cubicBezTo>
              <a:cubicBezTo>
                <a:pt x="99" y="61"/>
                <a:pt x="100" y="60"/>
                <a:pt x="100" y="60"/>
              </a:cubicBezTo>
              <a:cubicBezTo>
                <a:pt x="97" y="58"/>
                <a:pt x="96" y="57"/>
                <a:pt x="100" y="56"/>
              </a:cubicBezTo>
              <a:cubicBezTo>
                <a:pt x="97" y="55"/>
                <a:pt x="93" y="51"/>
                <a:pt x="93" y="51"/>
              </a:cubicBezTo>
              <a:cubicBezTo>
                <a:pt x="89" y="53"/>
                <a:pt x="84" y="51"/>
                <a:pt x="90" y="48"/>
              </a:cubicBezTo>
              <a:cubicBezTo>
                <a:pt x="88" y="43"/>
                <a:pt x="87" y="43"/>
                <a:pt x="90" y="45"/>
              </a:cubicBezTo>
              <a:cubicBezTo>
                <a:pt x="95" y="43"/>
                <a:pt x="95" y="40"/>
                <a:pt x="100" y="38"/>
              </a:cubicBezTo>
              <a:cubicBezTo>
                <a:pt x="102" y="35"/>
                <a:pt x="103" y="32"/>
                <a:pt x="104" y="29"/>
              </a:cubicBezTo>
              <a:cubicBezTo>
                <a:pt x="101" y="23"/>
                <a:pt x="100" y="12"/>
                <a:pt x="94" y="9"/>
              </a:cubicBezTo>
              <a:cubicBezTo>
                <a:pt x="92" y="5"/>
                <a:pt x="90" y="6"/>
                <a:pt x="85" y="7"/>
              </a:cubicBezTo>
              <a:cubicBezTo>
                <a:pt x="83" y="13"/>
                <a:pt x="83" y="10"/>
                <a:pt x="79" y="8"/>
              </a:cubicBezTo>
              <a:cubicBezTo>
                <a:pt x="77" y="4"/>
                <a:pt x="81" y="2"/>
                <a:pt x="76" y="0"/>
              </a:cubicBezTo>
              <a:cubicBezTo>
                <a:pt x="72" y="2"/>
                <a:pt x="74" y="3"/>
                <a:pt x="69" y="4"/>
              </a:cubicBezTo>
              <a:cubicBezTo>
                <a:pt x="67" y="11"/>
                <a:pt x="68" y="10"/>
                <a:pt x="61" y="9"/>
              </a:cubicBezTo>
              <a:cubicBezTo>
                <a:pt x="60" y="6"/>
                <a:pt x="59" y="6"/>
                <a:pt x="56" y="7"/>
              </a:cubicBezTo>
              <a:cubicBezTo>
                <a:pt x="54" y="11"/>
                <a:pt x="53" y="10"/>
                <a:pt x="48" y="9"/>
              </a:cubicBezTo>
              <a:cubicBezTo>
                <a:pt x="45" y="8"/>
                <a:pt x="45" y="12"/>
                <a:pt x="41" y="13"/>
              </a:cubicBezTo>
              <a:cubicBezTo>
                <a:pt x="40" y="15"/>
                <a:pt x="40" y="18"/>
                <a:pt x="38" y="19"/>
              </a:cubicBezTo>
              <a:cubicBezTo>
                <a:pt x="37" y="20"/>
                <a:pt x="34" y="21"/>
                <a:pt x="34" y="21"/>
              </a:cubicBezTo>
              <a:cubicBezTo>
                <a:pt x="29" y="19"/>
                <a:pt x="22" y="19"/>
                <a:pt x="17" y="19"/>
              </a:cubicBezTo>
              <a:cubicBezTo>
                <a:pt x="12" y="17"/>
                <a:pt x="13" y="9"/>
                <a:pt x="8" y="7"/>
              </a:cubicBezTo>
              <a:cubicBezTo>
                <a:pt x="6" y="3"/>
                <a:pt x="5" y="8"/>
                <a:pt x="2" y="9"/>
              </a:cubicBezTo>
              <a:cubicBezTo>
                <a:pt x="0" y="13"/>
                <a:pt x="1" y="10"/>
                <a:pt x="1" y="17"/>
              </a:cubicBezTo>
              <a:close/>
            </a:path>
          </a:pathLst>
        </a:cu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38100</xdr:rowOff>
    </xdr:from>
    <xdr:to>
      <xdr:col>10</xdr:col>
      <xdr:colOff>466725</xdr:colOff>
      <xdr:row>21</xdr:row>
      <xdr:rowOff>85725</xdr:rowOff>
    </xdr:to>
    <xdr:sp macro="[0]!NorthWest">
      <xdr:nvSpPr>
        <xdr:cNvPr id="15" name="Freeform 31"/>
        <xdr:cNvSpPr>
          <a:spLocks/>
        </xdr:cNvSpPr>
      </xdr:nvSpPr>
      <xdr:spPr>
        <a:xfrm>
          <a:off x="7648575" y="3219450"/>
          <a:ext cx="457200" cy="1000125"/>
        </a:xfrm>
        <a:custGeom>
          <a:pathLst>
            <a:path h="162" w="75">
              <a:moveTo>
                <a:pt x="22" y="126"/>
              </a:moveTo>
              <a:cubicBezTo>
                <a:pt x="21" y="128"/>
                <a:pt x="17" y="130"/>
                <a:pt x="17" y="130"/>
              </a:cubicBezTo>
              <a:cubicBezTo>
                <a:pt x="20" y="133"/>
                <a:pt x="20" y="138"/>
                <a:pt x="23" y="141"/>
              </a:cubicBezTo>
              <a:cubicBezTo>
                <a:pt x="24" y="142"/>
                <a:pt x="27" y="143"/>
                <a:pt x="27" y="143"/>
              </a:cubicBezTo>
              <a:cubicBezTo>
                <a:pt x="26" y="148"/>
                <a:pt x="26" y="153"/>
                <a:pt x="31" y="155"/>
              </a:cubicBezTo>
              <a:cubicBezTo>
                <a:pt x="34" y="162"/>
                <a:pt x="39" y="160"/>
                <a:pt x="46" y="162"/>
              </a:cubicBezTo>
              <a:cubicBezTo>
                <a:pt x="53" y="161"/>
                <a:pt x="52" y="154"/>
                <a:pt x="59" y="151"/>
              </a:cubicBezTo>
              <a:cubicBezTo>
                <a:pt x="62" y="149"/>
                <a:pt x="66" y="148"/>
                <a:pt x="69" y="146"/>
              </a:cubicBezTo>
              <a:cubicBezTo>
                <a:pt x="70" y="146"/>
                <a:pt x="71" y="145"/>
                <a:pt x="71" y="145"/>
              </a:cubicBezTo>
              <a:cubicBezTo>
                <a:pt x="70" y="139"/>
                <a:pt x="67" y="126"/>
                <a:pt x="73" y="123"/>
              </a:cubicBezTo>
              <a:cubicBezTo>
                <a:pt x="75" y="120"/>
                <a:pt x="73" y="117"/>
                <a:pt x="70" y="116"/>
              </a:cubicBezTo>
              <a:cubicBezTo>
                <a:pt x="69" y="113"/>
                <a:pt x="64" y="110"/>
                <a:pt x="64" y="110"/>
              </a:cubicBezTo>
              <a:cubicBezTo>
                <a:pt x="62" y="105"/>
                <a:pt x="61" y="107"/>
                <a:pt x="64" y="105"/>
              </a:cubicBezTo>
              <a:cubicBezTo>
                <a:pt x="64" y="103"/>
                <a:pt x="64" y="102"/>
                <a:pt x="65" y="100"/>
              </a:cubicBezTo>
              <a:cubicBezTo>
                <a:pt x="65" y="99"/>
                <a:pt x="67" y="100"/>
                <a:pt x="67" y="99"/>
              </a:cubicBezTo>
              <a:cubicBezTo>
                <a:pt x="69" y="92"/>
                <a:pt x="60" y="89"/>
                <a:pt x="56" y="87"/>
              </a:cubicBezTo>
              <a:cubicBezTo>
                <a:pt x="54" y="84"/>
                <a:pt x="53" y="84"/>
                <a:pt x="49" y="83"/>
              </a:cubicBezTo>
              <a:cubicBezTo>
                <a:pt x="45" y="71"/>
                <a:pt x="44" y="73"/>
                <a:pt x="55" y="68"/>
              </a:cubicBezTo>
              <a:cubicBezTo>
                <a:pt x="57" y="62"/>
                <a:pt x="54" y="55"/>
                <a:pt x="62" y="53"/>
              </a:cubicBezTo>
              <a:cubicBezTo>
                <a:pt x="61" y="48"/>
                <a:pt x="62" y="46"/>
                <a:pt x="58" y="44"/>
              </a:cubicBezTo>
              <a:cubicBezTo>
                <a:pt x="56" y="40"/>
                <a:pt x="60" y="38"/>
                <a:pt x="55" y="36"/>
              </a:cubicBezTo>
              <a:cubicBezTo>
                <a:pt x="56" y="31"/>
                <a:pt x="57" y="26"/>
                <a:pt x="52" y="24"/>
              </a:cubicBezTo>
              <a:cubicBezTo>
                <a:pt x="50" y="25"/>
                <a:pt x="46" y="27"/>
                <a:pt x="46" y="27"/>
              </a:cubicBezTo>
              <a:cubicBezTo>
                <a:pt x="44" y="24"/>
                <a:pt x="46" y="20"/>
                <a:pt x="45" y="16"/>
              </a:cubicBezTo>
              <a:cubicBezTo>
                <a:pt x="46" y="13"/>
                <a:pt x="46" y="11"/>
                <a:pt x="49" y="10"/>
              </a:cubicBezTo>
              <a:cubicBezTo>
                <a:pt x="48" y="7"/>
                <a:pt x="43" y="1"/>
                <a:pt x="40" y="0"/>
              </a:cubicBezTo>
              <a:cubicBezTo>
                <a:pt x="37" y="2"/>
                <a:pt x="37" y="3"/>
                <a:pt x="33" y="5"/>
              </a:cubicBezTo>
              <a:cubicBezTo>
                <a:pt x="32" y="5"/>
                <a:pt x="31" y="6"/>
                <a:pt x="31" y="6"/>
              </a:cubicBezTo>
              <a:cubicBezTo>
                <a:pt x="30" y="9"/>
                <a:pt x="29" y="10"/>
                <a:pt x="26" y="11"/>
              </a:cubicBezTo>
              <a:cubicBezTo>
                <a:pt x="28" y="21"/>
                <a:pt x="31" y="18"/>
                <a:pt x="15" y="19"/>
              </a:cubicBezTo>
              <a:cubicBezTo>
                <a:pt x="18" y="20"/>
                <a:pt x="23" y="20"/>
                <a:pt x="17" y="22"/>
              </a:cubicBezTo>
              <a:cubicBezTo>
                <a:pt x="15" y="25"/>
                <a:pt x="14" y="24"/>
                <a:pt x="13" y="21"/>
              </a:cubicBezTo>
              <a:cubicBezTo>
                <a:pt x="12" y="24"/>
                <a:pt x="9" y="32"/>
                <a:pt x="7" y="34"/>
              </a:cubicBezTo>
              <a:cubicBezTo>
                <a:pt x="6" y="35"/>
                <a:pt x="3" y="36"/>
                <a:pt x="3" y="36"/>
              </a:cubicBezTo>
              <a:cubicBezTo>
                <a:pt x="4" y="39"/>
                <a:pt x="1" y="45"/>
                <a:pt x="0" y="48"/>
              </a:cubicBezTo>
              <a:cubicBezTo>
                <a:pt x="1" y="51"/>
                <a:pt x="2" y="54"/>
                <a:pt x="5" y="56"/>
              </a:cubicBezTo>
              <a:cubicBezTo>
                <a:pt x="6" y="58"/>
                <a:pt x="10" y="60"/>
                <a:pt x="10" y="60"/>
              </a:cubicBezTo>
              <a:cubicBezTo>
                <a:pt x="9" y="64"/>
                <a:pt x="12" y="72"/>
                <a:pt x="12" y="72"/>
              </a:cubicBezTo>
              <a:cubicBezTo>
                <a:pt x="15" y="71"/>
                <a:pt x="15" y="69"/>
                <a:pt x="16" y="66"/>
              </a:cubicBezTo>
              <a:cubicBezTo>
                <a:pt x="22" y="69"/>
                <a:pt x="14" y="82"/>
                <a:pt x="21" y="78"/>
              </a:cubicBezTo>
              <a:cubicBezTo>
                <a:pt x="22" y="74"/>
                <a:pt x="26" y="66"/>
                <a:pt x="26" y="66"/>
              </a:cubicBezTo>
              <a:cubicBezTo>
                <a:pt x="26" y="68"/>
                <a:pt x="25" y="71"/>
                <a:pt x="27" y="73"/>
              </a:cubicBezTo>
              <a:cubicBezTo>
                <a:pt x="29" y="75"/>
                <a:pt x="35" y="69"/>
                <a:pt x="35" y="69"/>
              </a:cubicBezTo>
              <a:cubicBezTo>
                <a:pt x="37" y="64"/>
                <a:pt x="35" y="71"/>
                <a:pt x="33" y="72"/>
              </a:cubicBezTo>
              <a:cubicBezTo>
                <a:pt x="34" y="76"/>
                <a:pt x="37" y="79"/>
                <a:pt x="32" y="81"/>
              </a:cubicBezTo>
              <a:cubicBezTo>
                <a:pt x="30" y="86"/>
                <a:pt x="29" y="86"/>
                <a:pt x="32" y="84"/>
              </a:cubicBezTo>
              <a:cubicBezTo>
                <a:pt x="33" y="81"/>
                <a:pt x="38" y="82"/>
                <a:pt x="34" y="84"/>
              </a:cubicBezTo>
              <a:cubicBezTo>
                <a:pt x="31" y="89"/>
                <a:pt x="32" y="89"/>
                <a:pt x="27" y="92"/>
              </a:cubicBezTo>
              <a:cubicBezTo>
                <a:pt x="28" y="94"/>
                <a:pt x="32" y="96"/>
                <a:pt x="32" y="96"/>
              </a:cubicBezTo>
              <a:cubicBezTo>
                <a:pt x="31" y="98"/>
                <a:pt x="31" y="100"/>
                <a:pt x="27" y="97"/>
              </a:cubicBezTo>
              <a:cubicBezTo>
                <a:pt x="26" y="96"/>
                <a:pt x="25" y="93"/>
                <a:pt x="25" y="93"/>
              </a:cubicBezTo>
              <a:cubicBezTo>
                <a:pt x="23" y="97"/>
                <a:pt x="25" y="102"/>
                <a:pt x="26" y="106"/>
              </a:cubicBezTo>
              <a:cubicBezTo>
                <a:pt x="30" y="104"/>
                <a:pt x="34" y="104"/>
                <a:pt x="39" y="105"/>
              </a:cubicBezTo>
              <a:cubicBezTo>
                <a:pt x="37" y="106"/>
                <a:pt x="32" y="108"/>
                <a:pt x="32" y="108"/>
              </a:cubicBezTo>
              <a:cubicBezTo>
                <a:pt x="27" y="106"/>
                <a:pt x="28" y="111"/>
                <a:pt x="24" y="113"/>
              </a:cubicBezTo>
              <a:cubicBezTo>
                <a:pt x="22" y="117"/>
                <a:pt x="23" y="120"/>
                <a:pt x="25" y="124"/>
              </a:cubicBezTo>
              <a:cubicBezTo>
                <a:pt x="25" y="126"/>
                <a:pt x="25" y="129"/>
                <a:pt x="27" y="131"/>
              </a:cubicBezTo>
              <a:cubicBezTo>
                <a:pt x="28" y="132"/>
                <a:pt x="31" y="133"/>
                <a:pt x="31" y="133"/>
              </a:cubicBezTo>
              <a:cubicBezTo>
                <a:pt x="35" y="132"/>
                <a:pt x="36" y="131"/>
                <a:pt x="40" y="132"/>
              </a:cubicBezTo>
              <a:cubicBezTo>
                <a:pt x="38" y="133"/>
                <a:pt x="36" y="137"/>
                <a:pt x="36" y="137"/>
              </a:cubicBezTo>
              <a:cubicBezTo>
                <a:pt x="22" y="135"/>
                <a:pt x="31" y="133"/>
                <a:pt x="23" y="129"/>
              </a:cubicBezTo>
              <a:cubicBezTo>
                <a:pt x="22" y="127"/>
                <a:pt x="22" y="128"/>
                <a:pt x="22" y="126"/>
              </a:cubicBezTo>
              <a:close/>
            </a:path>
          </a:pathLst>
        </a:cu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17</xdr:row>
      <xdr:rowOff>133350</xdr:rowOff>
    </xdr:from>
    <xdr:to>
      <xdr:col>11</xdr:col>
      <xdr:colOff>228600</xdr:colOff>
      <xdr:row>20</xdr:row>
      <xdr:rowOff>142875</xdr:rowOff>
    </xdr:to>
    <xdr:sp macro="[0]!YorkshireandHumberShow">
      <xdr:nvSpPr>
        <xdr:cNvPr id="16" name="Freeform 32"/>
        <xdr:cNvSpPr>
          <a:spLocks/>
        </xdr:cNvSpPr>
      </xdr:nvSpPr>
      <xdr:spPr>
        <a:xfrm>
          <a:off x="7934325" y="3505200"/>
          <a:ext cx="695325" cy="581025"/>
        </a:xfrm>
        <a:custGeom>
          <a:pathLst>
            <a:path h="95" w="114">
              <a:moveTo>
                <a:pt x="22" y="6"/>
              </a:moveTo>
              <a:cubicBezTo>
                <a:pt x="19" y="4"/>
                <a:pt x="15" y="6"/>
                <a:pt x="12" y="8"/>
              </a:cubicBezTo>
              <a:cubicBezTo>
                <a:pt x="11" y="10"/>
                <a:pt x="9" y="14"/>
                <a:pt x="9" y="14"/>
              </a:cubicBezTo>
              <a:cubicBezTo>
                <a:pt x="8" y="22"/>
                <a:pt x="7" y="24"/>
                <a:pt x="0" y="26"/>
              </a:cubicBezTo>
              <a:cubicBezTo>
                <a:pt x="1" y="39"/>
                <a:pt x="2" y="37"/>
                <a:pt x="11" y="42"/>
              </a:cubicBezTo>
              <a:cubicBezTo>
                <a:pt x="12" y="45"/>
                <a:pt x="14" y="45"/>
                <a:pt x="17" y="46"/>
              </a:cubicBezTo>
              <a:cubicBezTo>
                <a:pt x="20" y="51"/>
                <a:pt x="18" y="56"/>
                <a:pt x="15" y="61"/>
              </a:cubicBezTo>
              <a:cubicBezTo>
                <a:pt x="16" y="65"/>
                <a:pt x="18" y="65"/>
                <a:pt x="20" y="69"/>
              </a:cubicBezTo>
              <a:cubicBezTo>
                <a:pt x="21" y="70"/>
                <a:pt x="24" y="71"/>
                <a:pt x="24" y="71"/>
              </a:cubicBezTo>
              <a:cubicBezTo>
                <a:pt x="26" y="76"/>
                <a:pt x="25" y="74"/>
                <a:pt x="28" y="76"/>
              </a:cubicBezTo>
              <a:cubicBezTo>
                <a:pt x="30" y="81"/>
                <a:pt x="29" y="79"/>
                <a:pt x="32" y="81"/>
              </a:cubicBezTo>
              <a:cubicBezTo>
                <a:pt x="33" y="84"/>
                <a:pt x="38" y="87"/>
                <a:pt x="38" y="87"/>
              </a:cubicBezTo>
              <a:cubicBezTo>
                <a:pt x="42" y="95"/>
                <a:pt x="40" y="92"/>
                <a:pt x="60" y="88"/>
              </a:cubicBezTo>
              <a:cubicBezTo>
                <a:pt x="65" y="87"/>
                <a:pt x="60" y="84"/>
                <a:pt x="63" y="82"/>
              </a:cubicBezTo>
              <a:cubicBezTo>
                <a:pt x="64" y="81"/>
                <a:pt x="67" y="80"/>
                <a:pt x="67" y="80"/>
              </a:cubicBezTo>
              <a:cubicBezTo>
                <a:pt x="69" y="76"/>
                <a:pt x="72" y="79"/>
                <a:pt x="76" y="78"/>
              </a:cubicBezTo>
              <a:cubicBezTo>
                <a:pt x="77" y="75"/>
                <a:pt x="85" y="79"/>
                <a:pt x="85" y="79"/>
              </a:cubicBezTo>
              <a:cubicBezTo>
                <a:pt x="90" y="78"/>
                <a:pt x="89" y="75"/>
                <a:pt x="93" y="73"/>
              </a:cubicBezTo>
              <a:cubicBezTo>
                <a:pt x="95" y="70"/>
                <a:pt x="96" y="70"/>
                <a:pt x="99" y="71"/>
              </a:cubicBezTo>
              <a:cubicBezTo>
                <a:pt x="100" y="74"/>
                <a:pt x="102" y="79"/>
                <a:pt x="102" y="79"/>
              </a:cubicBezTo>
              <a:cubicBezTo>
                <a:pt x="105" y="78"/>
                <a:pt x="110" y="76"/>
                <a:pt x="110" y="76"/>
              </a:cubicBezTo>
              <a:cubicBezTo>
                <a:pt x="109" y="73"/>
                <a:pt x="108" y="71"/>
                <a:pt x="106" y="69"/>
              </a:cubicBezTo>
              <a:cubicBezTo>
                <a:pt x="104" y="68"/>
                <a:pt x="100" y="66"/>
                <a:pt x="100" y="66"/>
              </a:cubicBezTo>
              <a:cubicBezTo>
                <a:pt x="99" y="64"/>
                <a:pt x="97" y="63"/>
                <a:pt x="96" y="61"/>
              </a:cubicBezTo>
              <a:cubicBezTo>
                <a:pt x="88" y="64"/>
                <a:pt x="92" y="63"/>
                <a:pt x="84" y="62"/>
              </a:cubicBezTo>
              <a:cubicBezTo>
                <a:pt x="81" y="63"/>
                <a:pt x="80" y="63"/>
                <a:pt x="78" y="60"/>
              </a:cubicBezTo>
              <a:cubicBezTo>
                <a:pt x="81" y="58"/>
                <a:pt x="88" y="60"/>
                <a:pt x="92" y="59"/>
              </a:cubicBezTo>
              <a:cubicBezTo>
                <a:pt x="96" y="57"/>
                <a:pt x="99" y="59"/>
                <a:pt x="102" y="61"/>
              </a:cubicBezTo>
              <a:cubicBezTo>
                <a:pt x="103" y="61"/>
                <a:pt x="104" y="62"/>
                <a:pt x="104" y="62"/>
              </a:cubicBezTo>
              <a:cubicBezTo>
                <a:pt x="104" y="63"/>
                <a:pt x="104" y="65"/>
                <a:pt x="105" y="65"/>
              </a:cubicBezTo>
              <a:cubicBezTo>
                <a:pt x="106" y="65"/>
                <a:pt x="109" y="63"/>
                <a:pt x="109" y="63"/>
              </a:cubicBezTo>
              <a:cubicBezTo>
                <a:pt x="114" y="65"/>
                <a:pt x="112" y="66"/>
                <a:pt x="114" y="63"/>
              </a:cubicBezTo>
              <a:cubicBezTo>
                <a:pt x="109" y="60"/>
                <a:pt x="107" y="52"/>
                <a:pt x="102" y="49"/>
              </a:cubicBezTo>
              <a:cubicBezTo>
                <a:pt x="101" y="46"/>
                <a:pt x="100" y="43"/>
                <a:pt x="99" y="40"/>
              </a:cubicBezTo>
              <a:cubicBezTo>
                <a:pt x="101" y="26"/>
                <a:pt x="100" y="36"/>
                <a:pt x="104" y="29"/>
              </a:cubicBezTo>
              <a:cubicBezTo>
                <a:pt x="102" y="28"/>
                <a:pt x="98" y="28"/>
                <a:pt x="96" y="27"/>
              </a:cubicBezTo>
              <a:cubicBezTo>
                <a:pt x="95" y="26"/>
                <a:pt x="95" y="24"/>
                <a:pt x="94" y="23"/>
              </a:cubicBezTo>
              <a:cubicBezTo>
                <a:pt x="93" y="23"/>
                <a:pt x="93" y="22"/>
                <a:pt x="92" y="22"/>
              </a:cubicBezTo>
              <a:cubicBezTo>
                <a:pt x="90" y="17"/>
                <a:pt x="91" y="19"/>
                <a:pt x="88" y="17"/>
              </a:cubicBezTo>
              <a:cubicBezTo>
                <a:pt x="87" y="13"/>
                <a:pt x="88" y="11"/>
                <a:pt x="84" y="9"/>
              </a:cubicBezTo>
              <a:cubicBezTo>
                <a:pt x="83" y="5"/>
                <a:pt x="83" y="5"/>
                <a:pt x="79" y="3"/>
              </a:cubicBezTo>
              <a:cubicBezTo>
                <a:pt x="77" y="2"/>
                <a:pt x="73" y="0"/>
                <a:pt x="73" y="0"/>
              </a:cubicBezTo>
              <a:cubicBezTo>
                <a:pt x="68" y="2"/>
                <a:pt x="73" y="5"/>
                <a:pt x="67" y="4"/>
              </a:cubicBezTo>
              <a:cubicBezTo>
                <a:pt x="64" y="3"/>
                <a:pt x="60" y="3"/>
                <a:pt x="57" y="3"/>
              </a:cubicBezTo>
              <a:cubicBezTo>
                <a:pt x="52" y="4"/>
                <a:pt x="49" y="6"/>
                <a:pt x="45" y="8"/>
              </a:cubicBezTo>
              <a:cubicBezTo>
                <a:pt x="44" y="7"/>
                <a:pt x="42" y="7"/>
                <a:pt x="41" y="6"/>
              </a:cubicBezTo>
              <a:cubicBezTo>
                <a:pt x="41" y="5"/>
                <a:pt x="41" y="4"/>
                <a:pt x="40" y="4"/>
              </a:cubicBezTo>
              <a:cubicBezTo>
                <a:pt x="38" y="3"/>
                <a:pt x="34" y="1"/>
                <a:pt x="34" y="1"/>
              </a:cubicBezTo>
              <a:cubicBezTo>
                <a:pt x="29" y="3"/>
                <a:pt x="29" y="6"/>
                <a:pt x="22" y="6"/>
              </a:cubicBez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14</xdr:row>
      <xdr:rowOff>142875</xdr:rowOff>
    </xdr:from>
    <xdr:to>
      <xdr:col>10</xdr:col>
      <xdr:colOff>733425</xdr:colOff>
      <xdr:row>17</xdr:row>
      <xdr:rowOff>180975</xdr:rowOff>
    </xdr:to>
    <xdr:sp macro="[0]!NorthEastShow">
      <xdr:nvSpPr>
        <xdr:cNvPr id="17" name="Freeform 33"/>
        <xdr:cNvSpPr>
          <a:spLocks/>
        </xdr:cNvSpPr>
      </xdr:nvSpPr>
      <xdr:spPr>
        <a:xfrm>
          <a:off x="7886700" y="2943225"/>
          <a:ext cx="485775" cy="609600"/>
        </a:xfrm>
        <a:custGeom>
          <a:pathLst>
            <a:path h="98" w="80">
              <a:moveTo>
                <a:pt x="6" y="36"/>
              </a:moveTo>
              <a:cubicBezTo>
                <a:pt x="4" y="41"/>
                <a:pt x="5" y="39"/>
                <a:pt x="2" y="41"/>
              </a:cubicBezTo>
              <a:cubicBezTo>
                <a:pt x="0" y="44"/>
                <a:pt x="9" y="50"/>
                <a:pt x="9" y="50"/>
              </a:cubicBezTo>
              <a:cubicBezTo>
                <a:pt x="10" y="53"/>
                <a:pt x="7" y="59"/>
                <a:pt x="7" y="59"/>
              </a:cubicBezTo>
              <a:cubicBezTo>
                <a:pt x="8" y="75"/>
                <a:pt x="5" y="69"/>
                <a:pt x="16" y="71"/>
              </a:cubicBezTo>
              <a:cubicBezTo>
                <a:pt x="18" y="80"/>
                <a:pt x="20" y="89"/>
                <a:pt x="24" y="97"/>
              </a:cubicBezTo>
              <a:cubicBezTo>
                <a:pt x="30" y="96"/>
                <a:pt x="35" y="98"/>
                <a:pt x="38" y="93"/>
              </a:cubicBezTo>
              <a:cubicBezTo>
                <a:pt x="49" y="94"/>
                <a:pt x="46" y="96"/>
                <a:pt x="54" y="98"/>
              </a:cubicBezTo>
              <a:cubicBezTo>
                <a:pt x="64" y="93"/>
                <a:pt x="67" y="94"/>
                <a:pt x="80" y="93"/>
              </a:cubicBezTo>
              <a:cubicBezTo>
                <a:pt x="78" y="87"/>
                <a:pt x="75" y="87"/>
                <a:pt x="70" y="85"/>
              </a:cubicBezTo>
              <a:cubicBezTo>
                <a:pt x="65" y="87"/>
                <a:pt x="67" y="86"/>
                <a:pt x="65" y="89"/>
              </a:cubicBezTo>
              <a:cubicBezTo>
                <a:pt x="63" y="89"/>
                <a:pt x="61" y="90"/>
                <a:pt x="60" y="88"/>
              </a:cubicBezTo>
              <a:cubicBezTo>
                <a:pt x="59" y="86"/>
                <a:pt x="66" y="85"/>
                <a:pt x="66" y="85"/>
              </a:cubicBezTo>
              <a:cubicBezTo>
                <a:pt x="62" y="83"/>
                <a:pt x="67" y="79"/>
                <a:pt x="62" y="77"/>
              </a:cubicBezTo>
              <a:cubicBezTo>
                <a:pt x="60" y="72"/>
                <a:pt x="60" y="66"/>
                <a:pt x="54" y="64"/>
              </a:cubicBezTo>
              <a:cubicBezTo>
                <a:pt x="56" y="63"/>
                <a:pt x="58" y="59"/>
                <a:pt x="58" y="59"/>
              </a:cubicBezTo>
              <a:cubicBezTo>
                <a:pt x="54" y="57"/>
                <a:pt x="52" y="60"/>
                <a:pt x="49" y="62"/>
              </a:cubicBezTo>
              <a:cubicBezTo>
                <a:pt x="42" y="61"/>
                <a:pt x="37" y="58"/>
                <a:pt x="48" y="60"/>
              </a:cubicBezTo>
              <a:cubicBezTo>
                <a:pt x="52" y="59"/>
                <a:pt x="51" y="57"/>
                <a:pt x="55" y="56"/>
              </a:cubicBezTo>
              <a:cubicBezTo>
                <a:pt x="54" y="53"/>
                <a:pt x="54" y="51"/>
                <a:pt x="51" y="50"/>
              </a:cubicBezTo>
              <a:cubicBezTo>
                <a:pt x="49" y="46"/>
                <a:pt x="48" y="45"/>
                <a:pt x="52" y="43"/>
              </a:cubicBezTo>
              <a:cubicBezTo>
                <a:pt x="50" y="39"/>
                <a:pt x="47" y="31"/>
                <a:pt x="47" y="31"/>
              </a:cubicBezTo>
              <a:cubicBezTo>
                <a:pt x="47" y="26"/>
                <a:pt x="48" y="16"/>
                <a:pt x="42" y="13"/>
              </a:cubicBezTo>
              <a:cubicBezTo>
                <a:pt x="39" y="15"/>
                <a:pt x="40" y="12"/>
                <a:pt x="37" y="11"/>
              </a:cubicBezTo>
              <a:cubicBezTo>
                <a:pt x="35" y="6"/>
                <a:pt x="36" y="8"/>
                <a:pt x="33" y="6"/>
              </a:cubicBezTo>
              <a:cubicBezTo>
                <a:pt x="32" y="3"/>
                <a:pt x="32" y="1"/>
                <a:pt x="29" y="0"/>
              </a:cubicBezTo>
              <a:cubicBezTo>
                <a:pt x="23" y="3"/>
                <a:pt x="25" y="10"/>
                <a:pt x="18" y="12"/>
              </a:cubicBezTo>
              <a:cubicBezTo>
                <a:pt x="19" y="15"/>
                <a:pt x="21" y="17"/>
                <a:pt x="22" y="20"/>
              </a:cubicBezTo>
              <a:cubicBezTo>
                <a:pt x="23" y="21"/>
                <a:pt x="24" y="24"/>
                <a:pt x="24" y="24"/>
              </a:cubicBezTo>
              <a:cubicBezTo>
                <a:pt x="21" y="30"/>
                <a:pt x="26" y="21"/>
                <a:pt x="19" y="27"/>
              </a:cubicBezTo>
              <a:cubicBezTo>
                <a:pt x="13" y="32"/>
                <a:pt x="20" y="31"/>
                <a:pt x="10" y="33"/>
              </a:cubicBezTo>
              <a:cubicBezTo>
                <a:pt x="9" y="35"/>
                <a:pt x="8" y="36"/>
                <a:pt x="6" y="36"/>
              </a:cubicBez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0</xdr:row>
      <xdr:rowOff>95250</xdr:rowOff>
    </xdr:from>
    <xdr:to>
      <xdr:col>10</xdr:col>
      <xdr:colOff>685800</xdr:colOff>
      <xdr:row>17</xdr:row>
      <xdr:rowOff>76200</xdr:rowOff>
    </xdr:to>
    <xdr:grpSp>
      <xdr:nvGrpSpPr>
        <xdr:cNvPr id="18" name="Group 34"/>
        <xdr:cNvGrpSpPr>
          <a:grpSpLocks/>
        </xdr:cNvGrpSpPr>
      </xdr:nvGrpSpPr>
      <xdr:grpSpPr>
        <a:xfrm>
          <a:off x="6772275" y="95250"/>
          <a:ext cx="1552575" cy="3352800"/>
          <a:chOff x="1461" y="309"/>
          <a:chExt cx="257" cy="450"/>
        </a:xfrm>
        <a:solidFill>
          <a:srgbClr val="FFFFFF"/>
        </a:solidFill>
      </xdr:grpSpPr>
      <xdr:sp macro="[0]!ScotlandShow">
        <xdr:nvSpPr>
          <xdr:cNvPr id="19" name="Freeform 35"/>
          <xdr:cNvSpPr>
            <a:spLocks/>
          </xdr:cNvSpPr>
        </xdr:nvSpPr>
        <xdr:spPr>
          <a:xfrm>
            <a:off x="1511" y="470"/>
            <a:ext cx="171" cy="289"/>
          </a:xfrm>
          <a:custGeom>
            <a:pathLst>
              <a:path h="289" w="171">
                <a:moveTo>
                  <a:pt x="161" y="201"/>
                </a:moveTo>
                <a:cubicBezTo>
                  <a:pt x="162" y="203"/>
                  <a:pt x="164" y="207"/>
                  <a:pt x="164" y="207"/>
                </a:cubicBezTo>
                <a:cubicBezTo>
                  <a:pt x="162" y="210"/>
                  <a:pt x="159" y="216"/>
                  <a:pt x="156" y="218"/>
                </a:cubicBezTo>
                <a:cubicBezTo>
                  <a:pt x="154" y="223"/>
                  <a:pt x="153" y="221"/>
                  <a:pt x="156" y="223"/>
                </a:cubicBezTo>
                <a:cubicBezTo>
                  <a:pt x="157" y="229"/>
                  <a:pt x="160" y="232"/>
                  <a:pt x="154" y="234"/>
                </a:cubicBezTo>
                <a:cubicBezTo>
                  <a:pt x="152" y="238"/>
                  <a:pt x="150" y="240"/>
                  <a:pt x="145" y="241"/>
                </a:cubicBezTo>
                <a:cubicBezTo>
                  <a:pt x="139" y="244"/>
                  <a:pt x="138" y="249"/>
                  <a:pt x="135" y="255"/>
                </a:cubicBezTo>
                <a:cubicBezTo>
                  <a:pt x="133" y="259"/>
                  <a:pt x="126" y="260"/>
                  <a:pt x="122" y="262"/>
                </a:cubicBezTo>
                <a:cubicBezTo>
                  <a:pt x="117" y="272"/>
                  <a:pt x="121" y="266"/>
                  <a:pt x="100" y="265"/>
                </a:cubicBezTo>
                <a:cubicBezTo>
                  <a:pt x="97" y="264"/>
                  <a:pt x="98" y="261"/>
                  <a:pt x="96" y="264"/>
                </a:cubicBezTo>
                <a:cubicBezTo>
                  <a:pt x="95" y="274"/>
                  <a:pt x="96" y="275"/>
                  <a:pt x="89" y="271"/>
                </a:cubicBezTo>
                <a:cubicBezTo>
                  <a:pt x="88" y="274"/>
                  <a:pt x="88" y="276"/>
                  <a:pt x="85" y="278"/>
                </a:cubicBezTo>
                <a:cubicBezTo>
                  <a:pt x="73" y="276"/>
                  <a:pt x="78" y="267"/>
                  <a:pt x="75" y="278"/>
                </a:cubicBezTo>
                <a:cubicBezTo>
                  <a:pt x="71" y="277"/>
                  <a:pt x="73" y="272"/>
                  <a:pt x="69" y="274"/>
                </a:cubicBezTo>
                <a:cubicBezTo>
                  <a:pt x="65" y="273"/>
                  <a:pt x="66" y="270"/>
                  <a:pt x="62" y="268"/>
                </a:cubicBezTo>
                <a:cubicBezTo>
                  <a:pt x="64" y="272"/>
                  <a:pt x="66" y="280"/>
                  <a:pt x="66" y="280"/>
                </a:cubicBezTo>
                <a:cubicBezTo>
                  <a:pt x="64" y="289"/>
                  <a:pt x="62" y="283"/>
                  <a:pt x="57" y="281"/>
                </a:cubicBezTo>
                <a:cubicBezTo>
                  <a:pt x="56" y="279"/>
                  <a:pt x="52" y="276"/>
                  <a:pt x="49" y="275"/>
                </a:cubicBezTo>
                <a:cubicBezTo>
                  <a:pt x="48" y="274"/>
                  <a:pt x="48" y="272"/>
                  <a:pt x="46" y="272"/>
                </a:cubicBezTo>
                <a:cubicBezTo>
                  <a:pt x="44" y="272"/>
                  <a:pt x="40" y="275"/>
                  <a:pt x="40" y="275"/>
                </a:cubicBezTo>
                <a:cubicBezTo>
                  <a:pt x="41" y="281"/>
                  <a:pt x="42" y="280"/>
                  <a:pt x="41" y="287"/>
                </a:cubicBezTo>
                <a:cubicBezTo>
                  <a:pt x="39" y="282"/>
                  <a:pt x="37" y="278"/>
                  <a:pt x="35" y="273"/>
                </a:cubicBezTo>
                <a:cubicBezTo>
                  <a:pt x="34" y="271"/>
                  <a:pt x="32" y="267"/>
                  <a:pt x="32" y="267"/>
                </a:cubicBezTo>
                <a:cubicBezTo>
                  <a:pt x="34" y="260"/>
                  <a:pt x="37" y="263"/>
                  <a:pt x="38" y="268"/>
                </a:cubicBezTo>
                <a:cubicBezTo>
                  <a:pt x="42" y="266"/>
                  <a:pt x="39" y="264"/>
                  <a:pt x="38" y="261"/>
                </a:cubicBezTo>
                <a:cubicBezTo>
                  <a:pt x="39" y="257"/>
                  <a:pt x="39" y="256"/>
                  <a:pt x="42" y="253"/>
                </a:cubicBezTo>
                <a:cubicBezTo>
                  <a:pt x="43" y="250"/>
                  <a:pt x="44" y="243"/>
                  <a:pt x="46" y="241"/>
                </a:cubicBezTo>
                <a:cubicBezTo>
                  <a:pt x="47" y="240"/>
                  <a:pt x="50" y="239"/>
                  <a:pt x="50" y="239"/>
                </a:cubicBezTo>
                <a:cubicBezTo>
                  <a:pt x="51" y="232"/>
                  <a:pt x="53" y="233"/>
                  <a:pt x="57" y="229"/>
                </a:cubicBezTo>
                <a:cubicBezTo>
                  <a:pt x="56" y="225"/>
                  <a:pt x="57" y="221"/>
                  <a:pt x="55" y="218"/>
                </a:cubicBezTo>
                <a:cubicBezTo>
                  <a:pt x="54" y="216"/>
                  <a:pt x="49" y="215"/>
                  <a:pt x="49" y="215"/>
                </a:cubicBezTo>
                <a:cubicBezTo>
                  <a:pt x="47" y="212"/>
                  <a:pt x="44" y="211"/>
                  <a:pt x="49" y="209"/>
                </a:cubicBezTo>
                <a:cubicBezTo>
                  <a:pt x="50" y="194"/>
                  <a:pt x="50" y="196"/>
                  <a:pt x="62" y="199"/>
                </a:cubicBezTo>
                <a:cubicBezTo>
                  <a:pt x="63" y="200"/>
                  <a:pt x="63" y="202"/>
                  <a:pt x="64" y="203"/>
                </a:cubicBezTo>
                <a:cubicBezTo>
                  <a:pt x="65" y="204"/>
                  <a:pt x="68" y="201"/>
                  <a:pt x="68" y="201"/>
                </a:cubicBezTo>
                <a:cubicBezTo>
                  <a:pt x="71" y="202"/>
                  <a:pt x="76" y="205"/>
                  <a:pt x="76" y="205"/>
                </a:cubicBezTo>
                <a:cubicBezTo>
                  <a:pt x="79" y="211"/>
                  <a:pt x="77" y="209"/>
                  <a:pt x="84" y="208"/>
                </a:cubicBezTo>
                <a:cubicBezTo>
                  <a:pt x="83" y="206"/>
                  <a:pt x="79" y="204"/>
                  <a:pt x="79" y="204"/>
                </a:cubicBezTo>
                <a:cubicBezTo>
                  <a:pt x="77" y="200"/>
                  <a:pt x="72" y="201"/>
                  <a:pt x="68" y="200"/>
                </a:cubicBezTo>
                <a:cubicBezTo>
                  <a:pt x="66" y="199"/>
                  <a:pt x="66" y="196"/>
                  <a:pt x="64" y="195"/>
                </a:cubicBezTo>
                <a:cubicBezTo>
                  <a:pt x="63" y="194"/>
                  <a:pt x="60" y="193"/>
                  <a:pt x="60" y="193"/>
                </a:cubicBezTo>
                <a:cubicBezTo>
                  <a:pt x="59" y="191"/>
                  <a:pt x="55" y="189"/>
                  <a:pt x="55" y="189"/>
                </a:cubicBezTo>
                <a:cubicBezTo>
                  <a:pt x="52" y="184"/>
                  <a:pt x="51" y="180"/>
                  <a:pt x="56" y="175"/>
                </a:cubicBezTo>
                <a:cubicBezTo>
                  <a:pt x="51" y="172"/>
                  <a:pt x="52" y="179"/>
                  <a:pt x="48" y="181"/>
                </a:cubicBezTo>
                <a:cubicBezTo>
                  <a:pt x="47" y="178"/>
                  <a:pt x="45" y="187"/>
                  <a:pt x="45" y="190"/>
                </a:cubicBezTo>
                <a:cubicBezTo>
                  <a:pt x="46" y="194"/>
                  <a:pt x="46" y="196"/>
                  <a:pt x="44" y="199"/>
                </a:cubicBezTo>
                <a:cubicBezTo>
                  <a:pt x="39" y="197"/>
                  <a:pt x="40" y="193"/>
                  <a:pt x="38" y="189"/>
                </a:cubicBezTo>
                <a:cubicBezTo>
                  <a:pt x="37" y="191"/>
                  <a:pt x="38" y="195"/>
                  <a:pt x="36" y="195"/>
                </a:cubicBezTo>
                <a:cubicBezTo>
                  <a:pt x="35" y="195"/>
                  <a:pt x="34" y="191"/>
                  <a:pt x="34" y="191"/>
                </a:cubicBezTo>
                <a:cubicBezTo>
                  <a:pt x="33" y="194"/>
                  <a:pt x="34" y="200"/>
                  <a:pt x="30" y="198"/>
                </a:cubicBezTo>
                <a:cubicBezTo>
                  <a:pt x="25" y="189"/>
                  <a:pt x="31" y="182"/>
                  <a:pt x="40" y="180"/>
                </a:cubicBezTo>
                <a:cubicBezTo>
                  <a:pt x="42" y="175"/>
                  <a:pt x="41" y="177"/>
                  <a:pt x="44" y="175"/>
                </a:cubicBezTo>
                <a:cubicBezTo>
                  <a:pt x="46" y="170"/>
                  <a:pt x="47" y="172"/>
                  <a:pt x="45" y="169"/>
                </a:cubicBezTo>
                <a:cubicBezTo>
                  <a:pt x="43" y="170"/>
                  <a:pt x="40" y="171"/>
                  <a:pt x="38" y="172"/>
                </a:cubicBezTo>
                <a:cubicBezTo>
                  <a:pt x="36" y="178"/>
                  <a:pt x="35" y="178"/>
                  <a:pt x="30" y="181"/>
                </a:cubicBezTo>
                <a:cubicBezTo>
                  <a:pt x="29" y="185"/>
                  <a:pt x="29" y="186"/>
                  <a:pt x="25" y="187"/>
                </a:cubicBezTo>
                <a:cubicBezTo>
                  <a:pt x="25" y="191"/>
                  <a:pt x="25" y="195"/>
                  <a:pt x="24" y="198"/>
                </a:cubicBezTo>
                <a:cubicBezTo>
                  <a:pt x="23" y="201"/>
                  <a:pt x="16" y="201"/>
                  <a:pt x="16" y="201"/>
                </a:cubicBezTo>
                <a:cubicBezTo>
                  <a:pt x="14" y="197"/>
                  <a:pt x="13" y="196"/>
                  <a:pt x="18" y="194"/>
                </a:cubicBezTo>
                <a:cubicBezTo>
                  <a:pt x="20" y="190"/>
                  <a:pt x="16" y="193"/>
                  <a:pt x="18" y="189"/>
                </a:cubicBezTo>
                <a:cubicBezTo>
                  <a:pt x="19" y="184"/>
                  <a:pt x="18" y="182"/>
                  <a:pt x="22" y="180"/>
                </a:cubicBezTo>
                <a:cubicBezTo>
                  <a:pt x="23" y="175"/>
                  <a:pt x="26" y="170"/>
                  <a:pt x="20" y="168"/>
                </a:cubicBezTo>
                <a:cubicBezTo>
                  <a:pt x="23" y="158"/>
                  <a:pt x="25" y="160"/>
                  <a:pt x="37" y="159"/>
                </a:cubicBezTo>
                <a:cubicBezTo>
                  <a:pt x="40" y="158"/>
                  <a:pt x="42" y="152"/>
                  <a:pt x="42" y="152"/>
                </a:cubicBezTo>
                <a:cubicBezTo>
                  <a:pt x="41" y="148"/>
                  <a:pt x="37" y="152"/>
                  <a:pt x="34" y="155"/>
                </a:cubicBezTo>
                <a:cubicBezTo>
                  <a:pt x="31" y="154"/>
                  <a:pt x="26" y="153"/>
                  <a:pt x="31" y="151"/>
                </a:cubicBezTo>
                <a:cubicBezTo>
                  <a:pt x="29" y="148"/>
                  <a:pt x="31" y="145"/>
                  <a:pt x="34" y="143"/>
                </a:cubicBezTo>
                <a:cubicBezTo>
                  <a:pt x="37" y="137"/>
                  <a:pt x="33" y="143"/>
                  <a:pt x="46" y="140"/>
                </a:cubicBezTo>
                <a:cubicBezTo>
                  <a:pt x="47" y="140"/>
                  <a:pt x="43" y="139"/>
                  <a:pt x="42" y="139"/>
                </a:cubicBezTo>
                <a:cubicBezTo>
                  <a:pt x="33" y="137"/>
                  <a:pt x="38" y="136"/>
                  <a:pt x="41" y="131"/>
                </a:cubicBezTo>
                <a:cubicBezTo>
                  <a:pt x="39" y="126"/>
                  <a:pt x="38" y="127"/>
                  <a:pt x="33" y="126"/>
                </a:cubicBezTo>
                <a:cubicBezTo>
                  <a:pt x="33" y="127"/>
                  <a:pt x="32" y="127"/>
                  <a:pt x="32" y="128"/>
                </a:cubicBezTo>
                <a:cubicBezTo>
                  <a:pt x="33" y="129"/>
                  <a:pt x="36" y="130"/>
                  <a:pt x="36" y="130"/>
                </a:cubicBezTo>
                <a:cubicBezTo>
                  <a:pt x="35" y="136"/>
                  <a:pt x="35" y="139"/>
                  <a:pt x="29" y="141"/>
                </a:cubicBezTo>
                <a:cubicBezTo>
                  <a:pt x="27" y="142"/>
                  <a:pt x="22" y="144"/>
                  <a:pt x="22" y="144"/>
                </a:cubicBezTo>
                <a:cubicBezTo>
                  <a:pt x="21" y="147"/>
                  <a:pt x="21" y="149"/>
                  <a:pt x="18" y="151"/>
                </a:cubicBezTo>
                <a:cubicBezTo>
                  <a:pt x="13" y="149"/>
                  <a:pt x="15" y="150"/>
                  <a:pt x="13" y="147"/>
                </a:cubicBezTo>
                <a:cubicBezTo>
                  <a:pt x="8" y="149"/>
                  <a:pt x="10" y="150"/>
                  <a:pt x="7" y="148"/>
                </a:cubicBezTo>
                <a:cubicBezTo>
                  <a:pt x="6" y="146"/>
                  <a:pt x="4" y="143"/>
                  <a:pt x="7" y="141"/>
                </a:cubicBezTo>
                <a:cubicBezTo>
                  <a:pt x="8" y="140"/>
                  <a:pt x="11" y="143"/>
                  <a:pt x="11" y="143"/>
                </a:cubicBezTo>
                <a:cubicBezTo>
                  <a:pt x="13" y="137"/>
                  <a:pt x="14" y="138"/>
                  <a:pt x="19" y="140"/>
                </a:cubicBezTo>
                <a:cubicBezTo>
                  <a:pt x="27" y="138"/>
                  <a:pt x="24" y="137"/>
                  <a:pt x="18" y="136"/>
                </a:cubicBezTo>
                <a:cubicBezTo>
                  <a:pt x="15" y="134"/>
                  <a:pt x="2" y="135"/>
                  <a:pt x="0" y="135"/>
                </a:cubicBezTo>
                <a:cubicBezTo>
                  <a:pt x="1" y="131"/>
                  <a:pt x="11" y="132"/>
                  <a:pt x="16" y="131"/>
                </a:cubicBezTo>
                <a:cubicBezTo>
                  <a:pt x="13" y="128"/>
                  <a:pt x="17" y="128"/>
                  <a:pt x="20" y="125"/>
                </a:cubicBezTo>
                <a:cubicBezTo>
                  <a:pt x="18" y="122"/>
                  <a:pt x="15" y="122"/>
                  <a:pt x="12" y="121"/>
                </a:cubicBezTo>
                <a:cubicBezTo>
                  <a:pt x="14" y="112"/>
                  <a:pt x="11" y="121"/>
                  <a:pt x="26" y="116"/>
                </a:cubicBezTo>
                <a:cubicBezTo>
                  <a:pt x="27" y="116"/>
                  <a:pt x="23" y="115"/>
                  <a:pt x="22" y="114"/>
                </a:cubicBezTo>
                <a:cubicBezTo>
                  <a:pt x="20" y="113"/>
                  <a:pt x="18" y="112"/>
                  <a:pt x="17" y="109"/>
                </a:cubicBezTo>
                <a:cubicBezTo>
                  <a:pt x="38" y="108"/>
                  <a:pt x="35" y="108"/>
                  <a:pt x="24" y="106"/>
                </a:cubicBezTo>
                <a:cubicBezTo>
                  <a:pt x="19" y="103"/>
                  <a:pt x="20" y="104"/>
                  <a:pt x="22" y="99"/>
                </a:cubicBezTo>
                <a:cubicBezTo>
                  <a:pt x="27" y="100"/>
                  <a:pt x="27" y="101"/>
                  <a:pt x="32" y="100"/>
                </a:cubicBezTo>
                <a:cubicBezTo>
                  <a:pt x="31" y="98"/>
                  <a:pt x="29" y="97"/>
                  <a:pt x="28" y="95"/>
                </a:cubicBezTo>
                <a:cubicBezTo>
                  <a:pt x="29" y="92"/>
                  <a:pt x="29" y="90"/>
                  <a:pt x="26" y="92"/>
                </a:cubicBezTo>
                <a:cubicBezTo>
                  <a:pt x="24" y="96"/>
                  <a:pt x="26" y="97"/>
                  <a:pt x="20" y="96"/>
                </a:cubicBezTo>
                <a:cubicBezTo>
                  <a:pt x="21" y="93"/>
                  <a:pt x="27" y="90"/>
                  <a:pt x="27" y="90"/>
                </a:cubicBezTo>
                <a:cubicBezTo>
                  <a:pt x="30" y="84"/>
                  <a:pt x="28" y="86"/>
                  <a:pt x="24" y="88"/>
                </a:cubicBezTo>
                <a:cubicBezTo>
                  <a:pt x="20" y="87"/>
                  <a:pt x="19" y="87"/>
                  <a:pt x="16" y="90"/>
                </a:cubicBezTo>
                <a:cubicBezTo>
                  <a:pt x="11" y="87"/>
                  <a:pt x="11" y="76"/>
                  <a:pt x="18" y="78"/>
                </a:cubicBezTo>
                <a:cubicBezTo>
                  <a:pt x="21" y="78"/>
                  <a:pt x="25" y="78"/>
                  <a:pt x="28" y="77"/>
                </a:cubicBezTo>
                <a:cubicBezTo>
                  <a:pt x="29" y="76"/>
                  <a:pt x="24" y="75"/>
                  <a:pt x="24" y="75"/>
                </a:cubicBezTo>
                <a:cubicBezTo>
                  <a:pt x="23" y="72"/>
                  <a:pt x="18" y="69"/>
                  <a:pt x="18" y="69"/>
                </a:cubicBezTo>
                <a:cubicBezTo>
                  <a:pt x="16" y="66"/>
                  <a:pt x="19" y="67"/>
                  <a:pt x="20" y="64"/>
                </a:cubicBezTo>
                <a:cubicBezTo>
                  <a:pt x="19" y="60"/>
                  <a:pt x="18" y="60"/>
                  <a:pt x="19" y="55"/>
                </a:cubicBezTo>
                <a:cubicBezTo>
                  <a:pt x="20" y="57"/>
                  <a:pt x="22" y="59"/>
                  <a:pt x="23" y="61"/>
                </a:cubicBezTo>
                <a:cubicBezTo>
                  <a:pt x="29" y="60"/>
                  <a:pt x="29" y="56"/>
                  <a:pt x="24" y="53"/>
                </a:cubicBezTo>
                <a:cubicBezTo>
                  <a:pt x="25" y="51"/>
                  <a:pt x="32" y="54"/>
                  <a:pt x="32" y="54"/>
                </a:cubicBezTo>
                <a:cubicBezTo>
                  <a:pt x="35" y="53"/>
                  <a:pt x="36" y="54"/>
                  <a:pt x="39" y="55"/>
                </a:cubicBezTo>
                <a:cubicBezTo>
                  <a:pt x="40" y="52"/>
                  <a:pt x="37" y="50"/>
                  <a:pt x="41" y="52"/>
                </a:cubicBezTo>
                <a:cubicBezTo>
                  <a:pt x="42" y="54"/>
                  <a:pt x="46" y="56"/>
                  <a:pt x="46" y="56"/>
                </a:cubicBezTo>
                <a:cubicBezTo>
                  <a:pt x="47" y="53"/>
                  <a:pt x="47" y="52"/>
                  <a:pt x="44" y="50"/>
                </a:cubicBezTo>
                <a:cubicBezTo>
                  <a:pt x="43" y="47"/>
                  <a:pt x="42" y="45"/>
                  <a:pt x="40" y="43"/>
                </a:cubicBezTo>
                <a:cubicBezTo>
                  <a:pt x="39" y="42"/>
                  <a:pt x="36" y="41"/>
                  <a:pt x="36" y="41"/>
                </a:cubicBezTo>
                <a:cubicBezTo>
                  <a:pt x="35" y="39"/>
                  <a:pt x="38" y="35"/>
                  <a:pt x="40" y="33"/>
                </a:cubicBezTo>
                <a:cubicBezTo>
                  <a:pt x="39" y="30"/>
                  <a:pt x="35" y="27"/>
                  <a:pt x="35" y="27"/>
                </a:cubicBezTo>
                <a:cubicBezTo>
                  <a:pt x="33" y="23"/>
                  <a:pt x="42" y="26"/>
                  <a:pt x="46" y="25"/>
                </a:cubicBezTo>
                <a:cubicBezTo>
                  <a:pt x="47" y="13"/>
                  <a:pt x="49" y="20"/>
                  <a:pt x="51" y="11"/>
                </a:cubicBezTo>
                <a:cubicBezTo>
                  <a:pt x="49" y="6"/>
                  <a:pt x="49" y="6"/>
                  <a:pt x="51" y="1"/>
                </a:cubicBezTo>
                <a:cubicBezTo>
                  <a:pt x="60" y="3"/>
                  <a:pt x="54" y="11"/>
                  <a:pt x="61" y="4"/>
                </a:cubicBezTo>
                <a:cubicBezTo>
                  <a:pt x="66" y="6"/>
                  <a:pt x="62" y="7"/>
                  <a:pt x="64" y="11"/>
                </a:cubicBezTo>
                <a:cubicBezTo>
                  <a:pt x="67" y="9"/>
                  <a:pt x="66" y="6"/>
                  <a:pt x="68" y="3"/>
                </a:cubicBezTo>
                <a:cubicBezTo>
                  <a:pt x="72" y="5"/>
                  <a:pt x="71" y="8"/>
                  <a:pt x="72" y="13"/>
                </a:cubicBezTo>
                <a:cubicBezTo>
                  <a:pt x="74" y="5"/>
                  <a:pt x="75" y="10"/>
                  <a:pt x="82" y="8"/>
                </a:cubicBezTo>
                <a:cubicBezTo>
                  <a:pt x="87" y="3"/>
                  <a:pt x="89" y="5"/>
                  <a:pt x="98" y="4"/>
                </a:cubicBezTo>
                <a:cubicBezTo>
                  <a:pt x="103" y="1"/>
                  <a:pt x="101" y="2"/>
                  <a:pt x="106" y="3"/>
                </a:cubicBezTo>
                <a:cubicBezTo>
                  <a:pt x="117" y="1"/>
                  <a:pt x="111" y="0"/>
                  <a:pt x="122" y="1"/>
                </a:cubicBezTo>
                <a:cubicBezTo>
                  <a:pt x="124" y="2"/>
                  <a:pt x="127" y="1"/>
                  <a:pt x="127" y="3"/>
                </a:cubicBezTo>
                <a:cubicBezTo>
                  <a:pt x="127" y="5"/>
                  <a:pt x="124" y="9"/>
                  <a:pt x="124" y="9"/>
                </a:cubicBezTo>
                <a:cubicBezTo>
                  <a:pt x="123" y="20"/>
                  <a:pt x="121" y="21"/>
                  <a:pt x="112" y="24"/>
                </a:cubicBezTo>
                <a:cubicBezTo>
                  <a:pt x="109" y="27"/>
                  <a:pt x="108" y="33"/>
                  <a:pt x="104" y="35"/>
                </a:cubicBezTo>
                <a:cubicBezTo>
                  <a:pt x="102" y="40"/>
                  <a:pt x="105" y="34"/>
                  <a:pt x="98" y="38"/>
                </a:cubicBezTo>
                <a:cubicBezTo>
                  <a:pt x="94" y="40"/>
                  <a:pt x="94" y="43"/>
                  <a:pt x="91" y="45"/>
                </a:cubicBezTo>
                <a:cubicBezTo>
                  <a:pt x="90" y="47"/>
                  <a:pt x="86" y="49"/>
                  <a:pt x="86" y="49"/>
                </a:cubicBezTo>
                <a:cubicBezTo>
                  <a:pt x="88" y="54"/>
                  <a:pt x="85" y="55"/>
                  <a:pt x="81" y="56"/>
                </a:cubicBezTo>
                <a:cubicBezTo>
                  <a:pt x="76" y="55"/>
                  <a:pt x="75" y="53"/>
                  <a:pt x="71" y="51"/>
                </a:cubicBezTo>
                <a:cubicBezTo>
                  <a:pt x="70" y="48"/>
                  <a:pt x="69" y="48"/>
                  <a:pt x="66" y="49"/>
                </a:cubicBezTo>
                <a:cubicBezTo>
                  <a:pt x="69" y="55"/>
                  <a:pt x="74" y="55"/>
                  <a:pt x="81" y="56"/>
                </a:cubicBezTo>
                <a:cubicBezTo>
                  <a:pt x="83" y="61"/>
                  <a:pt x="82" y="59"/>
                  <a:pt x="85" y="61"/>
                </a:cubicBezTo>
                <a:cubicBezTo>
                  <a:pt x="89" y="60"/>
                  <a:pt x="89" y="59"/>
                  <a:pt x="94" y="60"/>
                </a:cubicBezTo>
                <a:cubicBezTo>
                  <a:pt x="89" y="62"/>
                  <a:pt x="89" y="63"/>
                  <a:pt x="88" y="69"/>
                </a:cubicBezTo>
                <a:cubicBezTo>
                  <a:pt x="86" y="67"/>
                  <a:pt x="82" y="65"/>
                  <a:pt x="82" y="65"/>
                </a:cubicBezTo>
                <a:cubicBezTo>
                  <a:pt x="79" y="71"/>
                  <a:pt x="79" y="70"/>
                  <a:pt x="72" y="71"/>
                </a:cubicBezTo>
                <a:cubicBezTo>
                  <a:pt x="72" y="71"/>
                  <a:pt x="69" y="75"/>
                  <a:pt x="72" y="75"/>
                </a:cubicBezTo>
                <a:cubicBezTo>
                  <a:pt x="73" y="75"/>
                  <a:pt x="76" y="73"/>
                  <a:pt x="76" y="73"/>
                </a:cubicBezTo>
                <a:cubicBezTo>
                  <a:pt x="78" y="70"/>
                  <a:pt x="79" y="70"/>
                  <a:pt x="83" y="69"/>
                </a:cubicBezTo>
                <a:cubicBezTo>
                  <a:pt x="86" y="76"/>
                  <a:pt x="78" y="76"/>
                  <a:pt x="74" y="78"/>
                </a:cubicBezTo>
                <a:cubicBezTo>
                  <a:pt x="73" y="79"/>
                  <a:pt x="70" y="80"/>
                  <a:pt x="70" y="80"/>
                </a:cubicBezTo>
                <a:cubicBezTo>
                  <a:pt x="72" y="85"/>
                  <a:pt x="74" y="84"/>
                  <a:pt x="79" y="83"/>
                </a:cubicBezTo>
                <a:cubicBezTo>
                  <a:pt x="88" y="79"/>
                  <a:pt x="81" y="77"/>
                  <a:pt x="94" y="76"/>
                </a:cubicBezTo>
                <a:cubicBezTo>
                  <a:pt x="96" y="72"/>
                  <a:pt x="97" y="73"/>
                  <a:pt x="102" y="74"/>
                </a:cubicBezTo>
                <a:cubicBezTo>
                  <a:pt x="104" y="73"/>
                  <a:pt x="106" y="69"/>
                  <a:pt x="106" y="69"/>
                </a:cubicBezTo>
                <a:cubicBezTo>
                  <a:pt x="122" y="70"/>
                  <a:pt x="114" y="69"/>
                  <a:pt x="122" y="73"/>
                </a:cubicBezTo>
                <a:cubicBezTo>
                  <a:pt x="130" y="72"/>
                  <a:pt x="127" y="73"/>
                  <a:pt x="133" y="70"/>
                </a:cubicBezTo>
                <a:cubicBezTo>
                  <a:pt x="134" y="70"/>
                  <a:pt x="135" y="69"/>
                  <a:pt x="135" y="69"/>
                </a:cubicBezTo>
                <a:cubicBezTo>
                  <a:pt x="142" y="71"/>
                  <a:pt x="146" y="71"/>
                  <a:pt x="153" y="70"/>
                </a:cubicBezTo>
                <a:cubicBezTo>
                  <a:pt x="158" y="72"/>
                  <a:pt x="162" y="71"/>
                  <a:pt x="167" y="73"/>
                </a:cubicBezTo>
                <a:cubicBezTo>
                  <a:pt x="168" y="76"/>
                  <a:pt x="171" y="81"/>
                  <a:pt x="171" y="81"/>
                </a:cubicBezTo>
                <a:cubicBezTo>
                  <a:pt x="171" y="84"/>
                  <a:pt x="171" y="88"/>
                  <a:pt x="170" y="91"/>
                </a:cubicBezTo>
                <a:cubicBezTo>
                  <a:pt x="169" y="93"/>
                  <a:pt x="164" y="94"/>
                  <a:pt x="164" y="94"/>
                </a:cubicBezTo>
                <a:cubicBezTo>
                  <a:pt x="163" y="100"/>
                  <a:pt x="165" y="105"/>
                  <a:pt x="160" y="108"/>
                </a:cubicBezTo>
                <a:cubicBezTo>
                  <a:pt x="158" y="111"/>
                  <a:pt x="161" y="110"/>
                  <a:pt x="162" y="113"/>
                </a:cubicBezTo>
                <a:cubicBezTo>
                  <a:pt x="161" y="116"/>
                  <a:pt x="157" y="120"/>
                  <a:pt x="157" y="120"/>
                </a:cubicBezTo>
                <a:cubicBezTo>
                  <a:pt x="157" y="122"/>
                  <a:pt x="157" y="124"/>
                  <a:pt x="156" y="126"/>
                </a:cubicBezTo>
                <a:cubicBezTo>
                  <a:pt x="155" y="127"/>
                  <a:pt x="152" y="128"/>
                  <a:pt x="152" y="128"/>
                </a:cubicBezTo>
                <a:cubicBezTo>
                  <a:pt x="151" y="133"/>
                  <a:pt x="151" y="136"/>
                  <a:pt x="146" y="138"/>
                </a:cubicBezTo>
                <a:cubicBezTo>
                  <a:pt x="145" y="141"/>
                  <a:pt x="144" y="142"/>
                  <a:pt x="145" y="145"/>
                </a:cubicBezTo>
                <a:cubicBezTo>
                  <a:pt x="139" y="156"/>
                  <a:pt x="131" y="157"/>
                  <a:pt x="119" y="158"/>
                </a:cubicBezTo>
                <a:cubicBezTo>
                  <a:pt x="117" y="161"/>
                  <a:pt x="117" y="163"/>
                  <a:pt x="114" y="165"/>
                </a:cubicBezTo>
                <a:cubicBezTo>
                  <a:pt x="109" y="164"/>
                  <a:pt x="110" y="162"/>
                  <a:pt x="106" y="163"/>
                </a:cubicBezTo>
                <a:cubicBezTo>
                  <a:pt x="104" y="170"/>
                  <a:pt x="107" y="169"/>
                  <a:pt x="114" y="168"/>
                </a:cubicBezTo>
                <a:cubicBezTo>
                  <a:pt x="116" y="167"/>
                  <a:pt x="117" y="165"/>
                  <a:pt x="119" y="164"/>
                </a:cubicBezTo>
                <a:cubicBezTo>
                  <a:pt x="121" y="160"/>
                  <a:pt x="126" y="161"/>
                  <a:pt x="130" y="162"/>
                </a:cubicBezTo>
                <a:cubicBezTo>
                  <a:pt x="131" y="163"/>
                  <a:pt x="129" y="166"/>
                  <a:pt x="130" y="167"/>
                </a:cubicBezTo>
                <a:cubicBezTo>
                  <a:pt x="131" y="169"/>
                  <a:pt x="137" y="170"/>
                  <a:pt x="139" y="171"/>
                </a:cubicBezTo>
                <a:cubicBezTo>
                  <a:pt x="142" y="177"/>
                  <a:pt x="130" y="178"/>
                  <a:pt x="126" y="179"/>
                </a:cubicBezTo>
                <a:cubicBezTo>
                  <a:pt x="124" y="181"/>
                  <a:pt x="118" y="185"/>
                  <a:pt x="118" y="185"/>
                </a:cubicBezTo>
                <a:cubicBezTo>
                  <a:pt x="116" y="190"/>
                  <a:pt x="117" y="188"/>
                  <a:pt x="114" y="190"/>
                </a:cubicBezTo>
                <a:cubicBezTo>
                  <a:pt x="107" y="188"/>
                  <a:pt x="99" y="190"/>
                  <a:pt x="93" y="187"/>
                </a:cubicBezTo>
                <a:cubicBezTo>
                  <a:pt x="92" y="184"/>
                  <a:pt x="85" y="182"/>
                  <a:pt x="85" y="182"/>
                </a:cubicBezTo>
                <a:cubicBezTo>
                  <a:pt x="84" y="185"/>
                  <a:pt x="92" y="189"/>
                  <a:pt x="92" y="189"/>
                </a:cubicBezTo>
                <a:cubicBezTo>
                  <a:pt x="94" y="199"/>
                  <a:pt x="107" y="193"/>
                  <a:pt x="116" y="196"/>
                </a:cubicBezTo>
                <a:cubicBezTo>
                  <a:pt x="120" y="194"/>
                  <a:pt x="125" y="194"/>
                  <a:pt x="130" y="192"/>
                </a:cubicBezTo>
                <a:cubicBezTo>
                  <a:pt x="132" y="188"/>
                  <a:pt x="145" y="193"/>
                  <a:pt x="145" y="193"/>
                </a:cubicBezTo>
                <a:cubicBezTo>
                  <a:pt x="146" y="195"/>
                  <a:pt x="157" y="201"/>
                  <a:pt x="161" y="201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0" name="Freeform 36"/>
          <xdr:cNvSpPr>
            <a:spLocks/>
          </xdr:cNvSpPr>
        </xdr:nvSpPr>
        <xdr:spPr>
          <a:xfrm>
            <a:off x="1545" y="667"/>
            <a:ext cx="8" cy="11"/>
          </a:xfrm>
          <a:custGeom>
            <a:pathLst>
              <a:path h="11" w="8">
                <a:moveTo>
                  <a:pt x="7" y="5"/>
                </a:moveTo>
                <a:cubicBezTo>
                  <a:pt x="5" y="3"/>
                  <a:pt x="2" y="0"/>
                  <a:pt x="2" y="0"/>
                </a:cubicBezTo>
                <a:cubicBezTo>
                  <a:pt x="0" y="2"/>
                  <a:pt x="2" y="2"/>
                  <a:pt x="3" y="4"/>
                </a:cubicBezTo>
                <a:cubicBezTo>
                  <a:pt x="3" y="6"/>
                  <a:pt x="6" y="11"/>
                  <a:pt x="6" y="11"/>
                </a:cubicBezTo>
                <a:cubicBezTo>
                  <a:pt x="8" y="9"/>
                  <a:pt x="7" y="10"/>
                  <a:pt x="7" y="5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1" name="Freeform 37"/>
          <xdr:cNvSpPr>
            <a:spLocks/>
          </xdr:cNvSpPr>
        </xdr:nvSpPr>
        <xdr:spPr>
          <a:xfrm>
            <a:off x="1537" y="679"/>
            <a:ext cx="12" cy="22"/>
          </a:xfrm>
          <a:custGeom>
            <a:pathLst>
              <a:path h="22" w="12">
                <a:moveTo>
                  <a:pt x="10" y="11"/>
                </a:moveTo>
                <a:cubicBezTo>
                  <a:pt x="11" y="10"/>
                  <a:pt x="9" y="7"/>
                  <a:pt x="9" y="7"/>
                </a:cubicBezTo>
                <a:cubicBezTo>
                  <a:pt x="8" y="4"/>
                  <a:pt x="6" y="3"/>
                  <a:pt x="5" y="0"/>
                </a:cubicBezTo>
                <a:cubicBezTo>
                  <a:pt x="3" y="2"/>
                  <a:pt x="0" y="5"/>
                  <a:pt x="0" y="5"/>
                </a:cubicBezTo>
                <a:cubicBezTo>
                  <a:pt x="2" y="13"/>
                  <a:pt x="2" y="17"/>
                  <a:pt x="7" y="22"/>
                </a:cubicBezTo>
                <a:cubicBezTo>
                  <a:pt x="12" y="20"/>
                  <a:pt x="11" y="21"/>
                  <a:pt x="10" y="16"/>
                </a:cubicBezTo>
                <a:cubicBezTo>
                  <a:pt x="11" y="15"/>
                  <a:pt x="12" y="14"/>
                  <a:pt x="12" y="13"/>
                </a:cubicBezTo>
                <a:cubicBezTo>
                  <a:pt x="12" y="12"/>
                  <a:pt x="10" y="11"/>
                  <a:pt x="10" y="11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2" name="Freeform 38"/>
          <xdr:cNvSpPr>
            <a:spLocks/>
          </xdr:cNvSpPr>
        </xdr:nvSpPr>
        <xdr:spPr>
          <a:xfrm>
            <a:off x="1519" y="668"/>
            <a:ext cx="21" cy="45"/>
          </a:xfrm>
          <a:custGeom>
            <a:pathLst>
              <a:path h="45" w="21">
                <a:moveTo>
                  <a:pt x="20" y="5"/>
                </a:moveTo>
                <a:cubicBezTo>
                  <a:pt x="15" y="0"/>
                  <a:pt x="9" y="13"/>
                  <a:pt x="6" y="16"/>
                </a:cubicBezTo>
                <a:cubicBezTo>
                  <a:pt x="8" y="18"/>
                  <a:pt x="4" y="24"/>
                  <a:pt x="4" y="24"/>
                </a:cubicBezTo>
                <a:cubicBezTo>
                  <a:pt x="3" y="37"/>
                  <a:pt x="5" y="30"/>
                  <a:pt x="0" y="35"/>
                </a:cubicBezTo>
                <a:cubicBezTo>
                  <a:pt x="1" y="45"/>
                  <a:pt x="0" y="40"/>
                  <a:pt x="8" y="42"/>
                </a:cubicBezTo>
                <a:cubicBezTo>
                  <a:pt x="9" y="41"/>
                  <a:pt x="12" y="39"/>
                  <a:pt x="12" y="39"/>
                </a:cubicBezTo>
                <a:cubicBezTo>
                  <a:pt x="11" y="37"/>
                  <a:pt x="8" y="33"/>
                  <a:pt x="8" y="33"/>
                </a:cubicBezTo>
                <a:cubicBezTo>
                  <a:pt x="12" y="29"/>
                  <a:pt x="13" y="26"/>
                  <a:pt x="14" y="21"/>
                </a:cubicBezTo>
                <a:lnTo>
                  <a:pt x="21" y="6"/>
                </a:lnTo>
                <a:cubicBezTo>
                  <a:pt x="21" y="6"/>
                  <a:pt x="20" y="5"/>
                  <a:pt x="20" y="5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3" name="Freeform 39"/>
          <xdr:cNvSpPr>
            <a:spLocks/>
          </xdr:cNvSpPr>
        </xdr:nvSpPr>
        <xdr:spPr>
          <a:xfrm>
            <a:off x="1508" y="648"/>
            <a:ext cx="17" cy="25"/>
          </a:xfrm>
          <a:custGeom>
            <a:pathLst>
              <a:path h="25" w="17">
                <a:moveTo>
                  <a:pt x="17" y="0"/>
                </a:moveTo>
                <a:cubicBezTo>
                  <a:pt x="15" y="2"/>
                  <a:pt x="12" y="4"/>
                  <a:pt x="10" y="6"/>
                </a:cubicBezTo>
                <a:cubicBezTo>
                  <a:pt x="9" y="7"/>
                  <a:pt x="6" y="10"/>
                  <a:pt x="6" y="10"/>
                </a:cubicBezTo>
                <a:cubicBezTo>
                  <a:pt x="10" y="14"/>
                  <a:pt x="12" y="13"/>
                  <a:pt x="3" y="15"/>
                </a:cubicBezTo>
                <a:cubicBezTo>
                  <a:pt x="1" y="17"/>
                  <a:pt x="0" y="17"/>
                  <a:pt x="3" y="23"/>
                </a:cubicBezTo>
                <a:cubicBezTo>
                  <a:pt x="4" y="25"/>
                  <a:pt x="11" y="14"/>
                  <a:pt x="11" y="14"/>
                </a:cubicBezTo>
                <a:cubicBezTo>
                  <a:pt x="12" y="11"/>
                  <a:pt x="14" y="7"/>
                  <a:pt x="17" y="4"/>
                </a:cubicBezTo>
                <a:cubicBezTo>
                  <a:pt x="17" y="3"/>
                  <a:pt x="17" y="0"/>
                  <a:pt x="17" y="0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4" name="Freeform 40"/>
          <xdr:cNvSpPr>
            <a:spLocks/>
          </xdr:cNvSpPr>
        </xdr:nvSpPr>
        <xdr:spPr>
          <a:xfrm>
            <a:off x="1491" y="662"/>
            <a:ext cx="21" cy="25"/>
          </a:xfrm>
          <a:custGeom>
            <a:pathLst>
              <a:path h="25" w="21">
                <a:moveTo>
                  <a:pt x="16" y="0"/>
                </a:moveTo>
                <a:cubicBezTo>
                  <a:pt x="11" y="2"/>
                  <a:pt x="11" y="3"/>
                  <a:pt x="9" y="8"/>
                </a:cubicBezTo>
                <a:cubicBezTo>
                  <a:pt x="8" y="7"/>
                  <a:pt x="8" y="6"/>
                  <a:pt x="7" y="6"/>
                </a:cubicBezTo>
                <a:cubicBezTo>
                  <a:pt x="6" y="7"/>
                  <a:pt x="3" y="8"/>
                  <a:pt x="3" y="8"/>
                </a:cubicBezTo>
                <a:cubicBezTo>
                  <a:pt x="2" y="11"/>
                  <a:pt x="2" y="14"/>
                  <a:pt x="0" y="16"/>
                </a:cubicBezTo>
                <a:cubicBezTo>
                  <a:pt x="0" y="17"/>
                  <a:pt x="0" y="18"/>
                  <a:pt x="1" y="18"/>
                </a:cubicBezTo>
                <a:cubicBezTo>
                  <a:pt x="3" y="18"/>
                  <a:pt x="5" y="14"/>
                  <a:pt x="5" y="14"/>
                </a:cubicBezTo>
                <a:cubicBezTo>
                  <a:pt x="7" y="8"/>
                  <a:pt x="13" y="10"/>
                  <a:pt x="8" y="15"/>
                </a:cubicBezTo>
                <a:cubicBezTo>
                  <a:pt x="9" y="16"/>
                  <a:pt x="11" y="18"/>
                  <a:pt x="11" y="18"/>
                </a:cubicBezTo>
                <a:cubicBezTo>
                  <a:pt x="10" y="22"/>
                  <a:pt x="8" y="21"/>
                  <a:pt x="9" y="25"/>
                </a:cubicBezTo>
                <a:cubicBezTo>
                  <a:pt x="13" y="23"/>
                  <a:pt x="13" y="21"/>
                  <a:pt x="18" y="20"/>
                </a:cubicBezTo>
                <a:cubicBezTo>
                  <a:pt x="21" y="17"/>
                  <a:pt x="19" y="13"/>
                  <a:pt x="17" y="11"/>
                </a:cubicBezTo>
                <a:cubicBezTo>
                  <a:pt x="16" y="3"/>
                  <a:pt x="16" y="7"/>
                  <a:pt x="16" y="0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5" name="Freeform 41"/>
          <xdr:cNvSpPr>
            <a:spLocks/>
          </xdr:cNvSpPr>
        </xdr:nvSpPr>
        <xdr:spPr>
          <a:xfrm>
            <a:off x="1495" y="611"/>
            <a:ext cx="34" cy="26"/>
          </a:xfrm>
          <a:custGeom>
            <a:pathLst>
              <a:path h="26" w="34">
                <a:moveTo>
                  <a:pt x="31" y="14"/>
                </a:moveTo>
                <a:cubicBezTo>
                  <a:pt x="27" y="10"/>
                  <a:pt x="28" y="10"/>
                  <a:pt x="22" y="9"/>
                </a:cubicBezTo>
                <a:cubicBezTo>
                  <a:pt x="21" y="5"/>
                  <a:pt x="15" y="0"/>
                  <a:pt x="15" y="0"/>
                </a:cubicBezTo>
                <a:cubicBezTo>
                  <a:pt x="12" y="1"/>
                  <a:pt x="11" y="3"/>
                  <a:pt x="8" y="4"/>
                </a:cubicBezTo>
                <a:cubicBezTo>
                  <a:pt x="12" y="6"/>
                  <a:pt x="9" y="4"/>
                  <a:pt x="7" y="6"/>
                </a:cubicBezTo>
                <a:cubicBezTo>
                  <a:pt x="6" y="7"/>
                  <a:pt x="10" y="8"/>
                  <a:pt x="12" y="8"/>
                </a:cubicBezTo>
                <a:cubicBezTo>
                  <a:pt x="15" y="11"/>
                  <a:pt x="14" y="9"/>
                  <a:pt x="15" y="12"/>
                </a:cubicBezTo>
                <a:cubicBezTo>
                  <a:pt x="17" y="11"/>
                  <a:pt x="19" y="10"/>
                  <a:pt x="20" y="11"/>
                </a:cubicBezTo>
                <a:cubicBezTo>
                  <a:pt x="19" y="12"/>
                  <a:pt x="19" y="13"/>
                  <a:pt x="18" y="14"/>
                </a:cubicBezTo>
                <a:cubicBezTo>
                  <a:pt x="15" y="16"/>
                  <a:pt x="13" y="17"/>
                  <a:pt x="11" y="19"/>
                </a:cubicBezTo>
                <a:cubicBezTo>
                  <a:pt x="10" y="20"/>
                  <a:pt x="14" y="18"/>
                  <a:pt x="15" y="18"/>
                </a:cubicBezTo>
                <a:cubicBezTo>
                  <a:pt x="24" y="20"/>
                  <a:pt x="20" y="20"/>
                  <a:pt x="15" y="23"/>
                </a:cubicBezTo>
                <a:cubicBezTo>
                  <a:pt x="13" y="23"/>
                  <a:pt x="0" y="20"/>
                  <a:pt x="6" y="26"/>
                </a:cubicBezTo>
                <a:cubicBezTo>
                  <a:pt x="11" y="25"/>
                  <a:pt x="21" y="23"/>
                  <a:pt x="21" y="23"/>
                </a:cubicBezTo>
                <a:cubicBezTo>
                  <a:pt x="24" y="20"/>
                  <a:pt x="22" y="21"/>
                  <a:pt x="26" y="22"/>
                </a:cubicBezTo>
                <a:cubicBezTo>
                  <a:pt x="26" y="22"/>
                  <a:pt x="25" y="24"/>
                  <a:pt x="26" y="24"/>
                </a:cubicBezTo>
                <a:cubicBezTo>
                  <a:pt x="28" y="24"/>
                  <a:pt x="31" y="20"/>
                  <a:pt x="31" y="20"/>
                </a:cubicBezTo>
                <a:cubicBezTo>
                  <a:pt x="27" y="19"/>
                  <a:pt x="28" y="18"/>
                  <a:pt x="30" y="16"/>
                </a:cubicBezTo>
                <a:cubicBezTo>
                  <a:pt x="31" y="17"/>
                  <a:pt x="33" y="19"/>
                  <a:pt x="33" y="19"/>
                </a:cubicBezTo>
                <a:cubicBezTo>
                  <a:pt x="34" y="18"/>
                  <a:pt x="31" y="14"/>
                  <a:pt x="31" y="14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6" name="Freeform 42"/>
          <xdr:cNvSpPr>
            <a:spLocks/>
          </xdr:cNvSpPr>
        </xdr:nvSpPr>
        <xdr:spPr>
          <a:xfrm>
            <a:off x="1474" y="615"/>
            <a:ext cx="9" cy="8"/>
          </a:xfrm>
          <a:custGeom>
            <a:pathLst>
              <a:path h="8" w="9">
                <a:moveTo>
                  <a:pt x="9" y="0"/>
                </a:moveTo>
                <a:cubicBezTo>
                  <a:pt x="6" y="3"/>
                  <a:pt x="7" y="1"/>
                  <a:pt x="6" y="4"/>
                </a:cubicBezTo>
                <a:cubicBezTo>
                  <a:pt x="5" y="3"/>
                  <a:pt x="3" y="1"/>
                  <a:pt x="3" y="1"/>
                </a:cubicBezTo>
                <a:cubicBezTo>
                  <a:pt x="1" y="3"/>
                  <a:pt x="0" y="5"/>
                  <a:pt x="3" y="8"/>
                </a:cubicBezTo>
                <a:cubicBezTo>
                  <a:pt x="6" y="6"/>
                  <a:pt x="9" y="4"/>
                  <a:pt x="9" y="0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7" name="Freeform 43"/>
          <xdr:cNvSpPr>
            <a:spLocks/>
          </xdr:cNvSpPr>
        </xdr:nvSpPr>
        <xdr:spPr>
          <a:xfrm>
            <a:off x="1501" y="580"/>
            <a:ext cx="8" cy="9"/>
          </a:xfrm>
          <a:custGeom>
            <a:pathLst>
              <a:path h="9" w="8">
                <a:moveTo>
                  <a:pt x="5" y="3"/>
                </a:moveTo>
                <a:cubicBezTo>
                  <a:pt x="8" y="0"/>
                  <a:pt x="0" y="2"/>
                  <a:pt x="0" y="2"/>
                </a:cubicBezTo>
                <a:cubicBezTo>
                  <a:pt x="1" y="4"/>
                  <a:pt x="3" y="9"/>
                  <a:pt x="3" y="9"/>
                </a:cubicBezTo>
                <a:cubicBezTo>
                  <a:pt x="6" y="6"/>
                  <a:pt x="5" y="8"/>
                  <a:pt x="5" y="3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8" name="Freeform 44"/>
          <xdr:cNvSpPr>
            <a:spLocks/>
          </xdr:cNvSpPr>
        </xdr:nvSpPr>
        <xdr:spPr>
          <a:xfrm>
            <a:off x="1489" y="534"/>
            <a:ext cx="42" cy="49"/>
          </a:xfrm>
          <a:custGeom>
            <a:pathLst>
              <a:path h="49" w="42">
                <a:moveTo>
                  <a:pt x="25" y="11"/>
                </a:moveTo>
                <a:cubicBezTo>
                  <a:pt x="23" y="4"/>
                  <a:pt x="24" y="6"/>
                  <a:pt x="21" y="3"/>
                </a:cubicBezTo>
                <a:cubicBezTo>
                  <a:pt x="20" y="2"/>
                  <a:pt x="18" y="0"/>
                  <a:pt x="18" y="0"/>
                </a:cubicBezTo>
                <a:cubicBezTo>
                  <a:pt x="16" y="2"/>
                  <a:pt x="17" y="3"/>
                  <a:pt x="15" y="5"/>
                </a:cubicBezTo>
                <a:cubicBezTo>
                  <a:pt x="16" y="11"/>
                  <a:pt x="17" y="12"/>
                  <a:pt x="19" y="16"/>
                </a:cubicBezTo>
                <a:cubicBezTo>
                  <a:pt x="17" y="19"/>
                  <a:pt x="17" y="17"/>
                  <a:pt x="16" y="15"/>
                </a:cubicBezTo>
                <a:cubicBezTo>
                  <a:pt x="13" y="18"/>
                  <a:pt x="15" y="17"/>
                  <a:pt x="12" y="16"/>
                </a:cubicBezTo>
                <a:cubicBezTo>
                  <a:pt x="14" y="13"/>
                  <a:pt x="9" y="10"/>
                  <a:pt x="7" y="7"/>
                </a:cubicBezTo>
                <a:cubicBezTo>
                  <a:pt x="7" y="9"/>
                  <a:pt x="7" y="14"/>
                  <a:pt x="6" y="13"/>
                </a:cubicBezTo>
                <a:cubicBezTo>
                  <a:pt x="7" y="15"/>
                  <a:pt x="8" y="18"/>
                  <a:pt x="7" y="19"/>
                </a:cubicBezTo>
                <a:cubicBezTo>
                  <a:pt x="4" y="18"/>
                  <a:pt x="4" y="16"/>
                  <a:pt x="2" y="14"/>
                </a:cubicBezTo>
                <a:cubicBezTo>
                  <a:pt x="1" y="19"/>
                  <a:pt x="0" y="21"/>
                  <a:pt x="4" y="25"/>
                </a:cubicBezTo>
                <a:cubicBezTo>
                  <a:pt x="8" y="23"/>
                  <a:pt x="7" y="21"/>
                  <a:pt x="12" y="20"/>
                </a:cubicBezTo>
                <a:cubicBezTo>
                  <a:pt x="10" y="24"/>
                  <a:pt x="13" y="25"/>
                  <a:pt x="16" y="26"/>
                </a:cubicBezTo>
                <a:cubicBezTo>
                  <a:pt x="16" y="27"/>
                  <a:pt x="16" y="29"/>
                  <a:pt x="15" y="29"/>
                </a:cubicBezTo>
                <a:cubicBezTo>
                  <a:pt x="14" y="29"/>
                  <a:pt x="13" y="27"/>
                  <a:pt x="13" y="27"/>
                </a:cubicBezTo>
                <a:cubicBezTo>
                  <a:pt x="6" y="29"/>
                  <a:pt x="12" y="32"/>
                  <a:pt x="16" y="33"/>
                </a:cubicBezTo>
                <a:cubicBezTo>
                  <a:pt x="15" y="35"/>
                  <a:pt x="15" y="37"/>
                  <a:pt x="17" y="35"/>
                </a:cubicBezTo>
                <a:cubicBezTo>
                  <a:pt x="19" y="37"/>
                  <a:pt x="18" y="38"/>
                  <a:pt x="22" y="39"/>
                </a:cubicBezTo>
                <a:cubicBezTo>
                  <a:pt x="25" y="36"/>
                  <a:pt x="23" y="37"/>
                  <a:pt x="26" y="38"/>
                </a:cubicBezTo>
                <a:cubicBezTo>
                  <a:pt x="28" y="42"/>
                  <a:pt x="28" y="38"/>
                  <a:pt x="29" y="35"/>
                </a:cubicBezTo>
                <a:cubicBezTo>
                  <a:pt x="31" y="36"/>
                  <a:pt x="32" y="37"/>
                  <a:pt x="35" y="38"/>
                </a:cubicBezTo>
                <a:lnTo>
                  <a:pt x="29" y="44"/>
                </a:lnTo>
                <a:cubicBezTo>
                  <a:pt x="29" y="44"/>
                  <a:pt x="28" y="45"/>
                  <a:pt x="28" y="45"/>
                </a:cubicBezTo>
                <a:cubicBezTo>
                  <a:pt x="28" y="46"/>
                  <a:pt x="28" y="48"/>
                  <a:pt x="29" y="48"/>
                </a:cubicBezTo>
                <a:cubicBezTo>
                  <a:pt x="32" y="49"/>
                  <a:pt x="36" y="43"/>
                  <a:pt x="36" y="43"/>
                </a:cubicBezTo>
                <a:cubicBezTo>
                  <a:pt x="37" y="39"/>
                  <a:pt x="42" y="34"/>
                  <a:pt x="42" y="34"/>
                </a:cubicBezTo>
                <a:cubicBezTo>
                  <a:pt x="40" y="32"/>
                  <a:pt x="38" y="34"/>
                  <a:pt x="36" y="35"/>
                </a:cubicBezTo>
                <a:cubicBezTo>
                  <a:pt x="34" y="34"/>
                  <a:pt x="31" y="32"/>
                  <a:pt x="31" y="32"/>
                </a:cubicBezTo>
                <a:cubicBezTo>
                  <a:pt x="33" y="30"/>
                  <a:pt x="31" y="29"/>
                  <a:pt x="30" y="28"/>
                </a:cubicBezTo>
                <a:cubicBezTo>
                  <a:pt x="29" y="31"/>
                  <a:pt x="29" y="33"/>
                  <a:pt x="26" y="31"/>
                </a:cubicBezTo>
                <a:cubicBezTo>
                  <a:pt x="24" y="28"/>
                  <a:pt x="25" y="31"/>
                  <a:pt x="22" y="29"/>
                </a:cubicBezTo>
                <a:cubicBezTo>
                  <a:pt x="23" y="28"/>
                  <a:pt x="25" y="26"/>
                  <a:pt x="25" y="26"/>
                </a:cubicBezTo>
                <a:cubicBezTo>
                  <a:pt x="23" y="24"/>
                  <a:pt x="25" y="19"/>
                  <a:pt x="22" y="22"/>
                </a:cubicBezTo>
                <a:cubicBezTo>
                  <a:pt x="20" y="20"/>
                  <a:pt x="23" y="19"/>
                  <a:pt x="25" y="18"/>
                </a:cubicBezTo>
                <a:lnTo>
                  <a:pt x="26" y="12"/>
                </a:lnTo>
                <a:cubicBezTo>
                  <a:pt x="26" y="12"/>
                  <a:pt x="25" y="11"/>
                  <a:pt x="25" y="11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29" name="Freeform 45"/>
          <xdr:cNvSpPr>
            <a:spLocks/>
          </xdr:cNvSpPr>
        </xdr:nvSpPr>
        <xdr:spPr>
          <a:xfrm>
            <a:off x="1461" y="533"/>
            <a:ext cx="17" cy="13"/>
          </a:xfrm>
          <a:custGeom>
            <a:pathLst>
              <a:path h="13" w="17">
                <a:moveTo>
                  <a:pt x="14" y="5"/>
                </a:moveTo>
                <a:cubicBezTo>
                  <a:pt x="17" y="2"/>
                  <a:pt x="16" y="3"/>
                  <a:pt x="13" y="1"/>
                </a:cubicBezTo>
                <a:cubicBezTo>
                  <a:pt x="14" y="0"/>
                  <a:pt x="2" y="3"/>
                  <a:pt x="0" y="3"/>
                </a:cubicBezTo>
                <a:cubicBezTo>
                  <a:pt x="3" y="6"/>
                  <a:pt x="1" y="5"/>
                  <a:pt x="5" y="6"/>
                </a:cubicBezTo>
                <a:cubicBezTo>
                  <a:pt x="7" y="8"/>
                  <a:pt x="8" y="11"/>
                  <a:pt x="10" y="13"/>
                </a:cubicBezTo>
                <a:lnTo>
                  <a:pt x="15" y="9"/>
                </a:lnTo>
                <a:cubicBezTo>
                  <a:pt x="15" y="9"/>
                  <a:pt x="16" y="8"/>
                  <a:pt x="16" y="8"/>
                </a:cubicBezTo>
                <a:cubicBezTo>
                  <a:pt x="15" y="7"/>
                  <a:pt x="11" y="5"/>
                  <a:pt x="14" y="5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0" name="Freeform 46"/>
          <xdr:cNvSpPr>
            <a:spLocks/>
          </xdr:cNvSpPr>
        </xdr:nvSpPr>
        <xdr:spPr>
          <a:xfrm>
            <a:off x="1463" y="553"/>
            <a:ext cx="7" cy="22"/>
          </a:xfrm>
          <a:custGeom>
            <a:pathLst>
              <a:path h="22" w="7">
                <a:moveTo>
                  <a:pt x="5" y="3"/>
                </a:moveTo>
                <a:cubicBezTo>
                  <a:pt x="4" y="2"/>
                  <a:pt x="4" y="0"/>
                  <a:pt x="3" y="0"/>
                </a:cubicBezTo>
                <a:cubicBezTo>
                  <a:pt x="2" y="0"/>
                  <a:pt x="1" y="2"/>
                  <a:pt x="1" y="2"/>
                </a:cubicBezTo>
                <a:cubicBezTo>
                  <a:pt x="0" y="4"/>
                  <a:pt x="1" y="9"/>
                  <a:pt x="0" y="10"/>
                </a:cubicBezTo>
                <a:cubicBezTo>
                  <a:pt x="0" y="14"/>
                  <a:pt x="3" y="22"/>
                  <a:pt x="3" y="22"/>
                </a:cubicBezTo>
                <a:cubicBezTo>
                  <a:pt x="6" y="21"/>
                  <a:pt x="4" y="19"/>
                  <a:pt x="2" y="17"/>
                </a:cubicBezTo>
                <a:cubicBezTo>
                  <a:pt x="3" y="16"/>
                  <a:pt x="5" y="16"/>
                  <a:pt x="5" y="15"/>
                </a:cubicBezTo>
                <a:cubicBezTo>
                  <a:pt x="5" y="14"/>
                  <a:pt x="3" y="13"/>
                  <a:pt x="3" y="13"/>
                </a:cubicBezTo>
                <a:cubicBezTo>
                  <a:pt x="4" y="12"/>
                  <a:pt x="7" y="9"/>
                  <a:pt x="7" y="9"/>
                </a:cubicBezTo>
                <a:cubicBezTo>
                  <a:pt x="6" y="6"/>
                  <a:pt x="5" y="6"/>
                  <a:pt x="5" y="3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1" name="Freeform 47"/>
          <xdr:cNvSpPr>
            <a:spLocks/>
          </xdr:cNvSpPr>
        </xdr:nvSpPr>
        <xdr:spPr>
          <a:xfrm>
            <a:off x="1465" y="545"/>
            <a:ext cx="4" cy="9"/>
          </a:xfrm>
          <a:custGeom>
            <a:pathLst>
              <a:path h="9" w="4">
                <a:moveTo>
                  <a:pt x="4" y="3"/>
                </a:moveTo>
                <a:cubicBezTo>
                  <a:pt x="3" y="0"/>
                  <a:pt x="2" y="1"/>
                  <a:pt x="0" y="3"/>
                </a:cubicBezTo>
                <a:cubicBezTo>
                  <a:pt x="1" y="7"/>
                  <a:pt x="4" y="9"/>
                  <a:pt x="4" y="3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2" name="Freeform 48"/>
          <xdr:cNvSpPr>
            <a:spLocks/>
          </xdr:cNvSpPr>
        </xdr:nvSpPr>
        <xdr:spPr>
          <a:xfrm>
            <a:off x="1480" y="473"/>
            <a:ext cx="38" cy="55"/>
          </a:xfrm>
          <a:custGeom>
            <a:pathLst>
              <a:path h="55" w="38">
                <a:moveTo>
                  <a:pt x="36" y="4"/>
                </a:moveTo>
                <a:cubicBezTo>
                  <a:pt x="33" y="1"/>
                  <a:pt x="35" y="2"/>
                  <a:pt x="31" y="3"/>
                </a:cubicBezTo>
                <a:cubicBezTo>
                  <a:pt x="25" y="9"/>
                  <a:pt x="21" y="13"/>
                  <a:pt x="13" y="16"/>
                </a:cubicBezTo>
                <a:cubicBezTo>
                  <a:pt x="12" y="17"/>
                  <a:pt x="13" y="21"/>
                  <a:pt x="15" y="23"/>
                </a:cubicBezTo>
                <a:cubicBezTo>
                  <a:pt x="13" y="26"/>
                  <a:pt x="10" y="24"/>
                  <a:pt x="7" y="23"/>
                </a:cubicBezTo>
                <a:cubicBezTo>
                  <a:pt x="6" y="22"/>
                  <a:pt x="4" y="20"/>
                  <a:pt x="4" y="20"/>
                </a:cubicBezTo>
                <a:cubicBezTo>
                  <a:pt x="2" y="22"/>
                  <a:pt x="2" y="24"/>
                  <a:pt x="0" y="26"/>
                </a:cubicBezTo>
                <a:cubicBezTo>
                  <a:pt x="0" y="28"/>
                  <a:pt x="3" y="30"/>
                  <a:pt x="3" y="32"/>
                </a:cubicBezTo>
                <a:cubicBezTo>
                  <a:pt x="3" y="34"/>
                  <a:pt x="0" y="38"/>
                  <a:pt x="0" y="38"/>
                </a:cubicBezTo>
                <a:cubicBezTo>
                  <a:pt x="2" y="44"/>
                  <a:pt x="7" y="39"/>
                  <a:pt x="9" y="44"/>
                </a:cubicBezTo>
                <a:cubicBezTo>
                  <a:pt x="5" y="45"/>
                  <a:pt x="3" y="47"/>
                  <a:pt x="0" y="50"/>
                </a:cubicBezTo>
                <a:cubicBezTo>
                  <a:pt x="0" y="51"/>
                  <a:pt x="0" y="53"/>
                  <a:pt x="1" y="54"/>
                </a:cubicBezTo>
                <a:cubicBezTo>
                  <a:pt x="3" y="55"/>
                  <a:pt x="7" y="51"/>
                  <a:pt x="7" y="51"/>
                </a:cubicBezTo>
                <a:cubicBezTo>
                  <a:pt x="7" y="50"/>
                  <a:pt x="7" y="48"/>
                  <a:pt x="8" y="48"/>
                </a:cubicBezTo>
                <a:cubicBezTo>
                  <a:pt x="9" y="48"/>
                  <a:pt x="10" y="50"/>
                  <a:pt x="10" y="50"/>
                </a:cubicBezTo>
                <a:cubicBezTo>
                  <a:pt x="11" y="49"/>
                  <a:pt x="9" y="46"/>
                  <a:pt x="9" y="46"/>
                </a:cubicBezTo>
                <a:cubicBezTo>
                  <a:pt x="10" y="45"/>
                  <a:pt x="10" y="43"/>
                  <a:pt x="11" y="44"/>
                </a:cubicBezTo>
                <a:cubicBezTo>
                  <a:pt x="12" y="45"/>
                  <a:pt x="13" y="46"/>
                  <a:pt x="13" y="46"/>
                </a:cubicBezTo>
                <a:cubicBezTo>
                  <a:pt x="14" y="46"/>
                  <a:pt x="15" y="46"/>
                  <a:pt x="15" y="45"/>
                </a:cubicBezTo>
                <a:cubicBezTo>
                  <a:pt x="15" y="44"/>
                  <a:pt x="13" y="43"/>
                  <a:pt x="13" y="43"/>
                </a:cubicBezTo>
                <a:cubicBezTo>
                  <a:pt x="14" y="42"/>
                  <a:pt x="12" y="40"/>
                  <a:pt x="12" y="40"/>
                </a:cubicBezTo>
                <a:cubicBezTo>
                  <a:pt x="14" y="34"/>
                  <a:pt x="18" y="30"/>
                  <a:pt x="24" y="29"/>
                </a:cubicBezTo>
                <a:cubicBezTo>
                  <a:pt x="27" y="26"/>
                  <a:pt x="31" y="28"/>
                  <a:pt x="27" y="24"/>
                </a:cubicBezTo>
                <a:cubicBezTo>
                  <a:pt x="28" y="21"/>
                  <a:pt x="32" y="20"/>
                  <a:pt x="33" y="17"/>
                </a:cubicBezTo>
                <a:cubicBezTo>
                  <a:pt x="34" y="16"/>
                  <a:pt x="36" y="13"/>
                  <a:pt x="36" y="13"/>
                </a:cubicBezTo>
                <a:cubicBezTo>
                  <a:pt x="38" y="0"/>
                  <a:pt x="36" y="9"/>
                  <a:pt x="36" y="4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3" name="Freeform 49"/>
          <xdr:cNvSpPr>
            <a:spLocks/>
          </xdr:cNvSpPr>
        </xdr:nvSpPr>
        <xdr:spPr>
          <a:xfrm>
            <a:off x="1495" y="505"/>
            <a:ext cx="12" cy="12"/>
          </a:xfrm>
          <a:custGeom>
            <a:pathLst>
              <a:path h="12" w="12">
                <a:moveTo>
                  <a:pt x="11" y="0"/>
                </a:moveTo>
                <a:cubicBezTo>
                  <a:pt x="10" y="0"/>
                  <a:pt x="5" y="1"/>
                  <a:pt x="3" y="2"/>
                </a:cubicBezTo>
                <a:cubicBezTo>
                  <a:pt x="2" y="3"/>
                  <a:pt x="0" y="5"/>
                  <a:pt x="0" y="5"/>
                </a:cubicBezTo>
                <a:cubicBezTo>
                  <a:pt x="1" y="7"/>
                  <a:pt x="4" y="11"/>
                  <a:pt x="4" y="11"/>
                </a:cubicBezTo>
                <a:cubicBezTo>
                  <a:pt x="10" y="5"/>
                  <a:pt x="12" y="12"/>
                  <a:pt x="5" y="5"/>
                </a:cubicBezTo>
                <a:cubicBezTo>
                  <a:pt x="6" y="4"/>
                  <a:pt x="10" y="4"/>
                  <a:pt x="12" y="4"/>
                </a:cubicBezTo>
                <a:cubicBezTo>
                  <a:pt x="11" y="3"/>
                  <a:pt x="11" y="0"/>
                  <a:pt x="11" y="0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4" name="Freeform 50"/>
          <xdr:cNvSpPr>
            <a:spLocks/>
          </xdr:cNvSpPr>
        </xdr:nvSpPr>
        <xdr:spPr>
          <a:xfrm>
            <a:off x="1624" y="433"/>
            <a:ext cx="16" cy="16"/>
          </a:xfrm>
          <a:custGeom>
            <a:pathLst>
              <a:path h="16" w="16">
                <a:moveTo>
                  <a:pt x="13" y="4"/>
                </a:moveTo>
                <a:cubicBezTo>
                  <a:pt x="11" y="2"/>
                  <a:pt x="8" y="0"/>
                  <a:pt x="8" y="0"/>
                </a:cubicBezTo>
                <a:cubicBezTo>
                  <a:pt x="6" y="1"/>
                  <a:pt x="3" y="3"/>
                  <a:pt x="3" y="3"/>
                </a:cubicBezTo>
                <a:cubicBezTo>
                  <a:pt x="2" y="8"/>
                  <a:pt x="0" y="9"/>
                  <a:pt x="4" y="13"/>
                </a:cubicBezTo>
                <a:cubicBezTo>
                  <a:pt x="6" y="11"/>
                  <a:pt x="7" y="14"/>
                  <a:pt x="8" y="16"/>
                </a:cubicBezTo>
                <a:cubicBezTo>
                  <a:pt x="11" y="15"/>
                  <a:pt x="13" y="13"/>
                  <a:pt x="16" y="12"/>
                </a:cubicBezTo>
                <a:cubicBezTo>
                  <a:pt x="14" y="10"/>
                  <a:pt x="11" y="11"/>
                  <a:pt x="9" y="9"/>
                </a:cubicBezTo>
                <a:cubicBezTo>
                  <a:pt x="11" y="7"/>
                  <a:pt x="13" y="3"/>
                  <a:pt x="13" y="4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5" name="Freeform 51"/>
          <xdr:cNvSpPr>
            <a:spLocks/>
          </xdr:cNvSpPr>
        </xdr:nvSpPr>
        <xdr:spPr>
          <a:xfrm>
            <a:off x="1621" y="449"/>
            <a:ext cx="12" cy="10"/>
          </a:xfrm>
          <a:custGeom>
            <a:pathLst>
              <a:path h="10" w="12">
                <a:moveTo>
                  <a:pt x="8" y="4"/>
                </a:moveTo>
                <a:cubicBezTo>
                  <a:pt x="7" y="2"/>
                  <a:pt x="6" y="1"/>
                  <a:pt x="4" y="0"/>
                </a:cubicBezTo>
                <a:cubicBezTo>
                  <a:pt x="3" y="0"/>
                  <a:pt x="1" y="0"/>
                  <a:pt x="1" y="1"/>
                </a:cubicBezTo>
                <a:cubicBezTo>
                  <a:pt x="0" y="5"/>
                  <a:pt x="7" y="10"/>
                  <a:pt x="7" y="10"/>
                </a:cubicBezTo>
                <a:cubicBezTo>
                  <a:pt x="12" y="8"/>
                  <a:pt x="8" y="8"/>
                  <a:pt x="8" y="4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6" name="Freeform 52"/>
          <xdr:cNvSpPr>
            <a:spLocks/>
          </xdr:cNvSpPr>
        </xdr:nvSpPr>
        <xdr:spPr>
          <a:xfrm>
            <a:off x="1639" y="446"/>
            <a:ext cx="13" cy="7"/>
          </a:xfrm>
          <a:custGeom>
            <a:pathLst>
              <a:path h="7" w="13">
                <a:moveTo>
                  <a:pt x="11" y="0"/>
                </a:moveTo>
                <a:cubicBezTo>
                  <a:pt x="9" y="1"/>
                  <a:pt x="6" y="4"/>
                  <a:pt x="6" y="4"/>
                </a:cubicBezTo>
                <a:cubicBezTo>
                  <a:pt x="3" y="2"/>
                  <a:pt x="4" y="2"/>
                  <a:pt x="0" y="3"/>
                </a:cubicBezTo>
                <a:cubicBezTo>
                  <a:pt x="1" y="5"/>
                  <a:pt x="5" y="7"/>
                  <a:pt x="5" y="7"/>
                </a:cubicBezTo>
                <a:cubicBezTo>
                  <a:pt x="7" y="6"/>
                  <a:pt x="13" y="0"/>
                  <a:pt x="11" y="0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7" name="Freeform 53"/>
          <xdr:cNvSpPr>
            <a:spLocks/>
          </xdr:cNvSpPr>
        </xdr:nvSpPr>
        <xdr:spPr>
          <a:xfrm>
            <a:off x="1713" y="309"/>
            <a:ext cx="5" cy="12"/>
          </a:xfrm>
          <a:custGeom>
            <a:pathLst>
              <a:path h="12" w="5">
                <a:moveTo>
                  <a:pt x="5" y="6"/>
                </a:moveTo>
                <a:cubicBezTo>
                  <a:pt x="5" y="4"/>
                  <a:pt x="5" y="0"/>
                  <a:pt x="3" y="1"/>
                </a:cubicBezTo>
                <a:cubicBezTo>
                  <a:pt x="2" y="1"/>
                  <a:pt x="1" y="3"/>
                  <a:pt x="1" y="3"/>
                </a:cubicBezTo>
                <a:cubicBezTo>
                  <a:pt x="0" y="7"/>
                  <a:pt x="1" y="8"/>
                  <a:pt x="2" y="12"/>
                </a:cubicBezTo>
                <a:cubicBezTo>
                  <a:pt x="4" y="10"/>
                  <a:pt x="5" y="8"/>
                  <a:pt x="5" y="6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8" name="Freeform 54"/>
          <xdr:cNvSpPr>
            <a:spLocks/>
          </xdr:cNvSpPr>
        </xdr:nvSpPr>
        <xdr:spPr>
          <a:xfrm>
            <a:off x="1705" y="319"/>
            <a:ext cx="10" cy="17"/>
          </a:xfrm>
          <a:custGeom>
            <a:pathLst>
              <a:path h="17" w="10">
                <a:moveTo>
                  <a:pt x="8" y="5"/>
                </a:moveTo>
                <a:cubicBezTo>
                  <a:pt x="7" y="3"/>
                  <a:pt x="4" y="0"/>
                  <a:pt x="4" y="0"/>
                </a:cubicBezTo>
                <a:cubicBezTo>
                  <a:pt x="2" y="2"/>
                  <a:pt x="3" y="4"/>
                  <a:pt x="1" y="6"/>
                </a:cubicBezTo>
                <a:cubicBezTo>
                  <a:pt x="0" y="9"/>
                  <a:pt x="1" y="14"/>
                  <a:pt x="4" y="17"/>
                </a:cubicBezTo>
                <a:cubicBezTo>
                  <a:pt x="6" y="15"/>
                  <a:pt x="3" y="8"/>
                  <a:pt x="3" y="8"/>
                </a:cubicBezTo>
                <a:cubicBezTo>
                  <a:pt x="10" y="6"/>
                  <a:pt x="1" y="5"/>
                  <a:pt x="8" y="5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39" name="Freeform 55"/>
          <xdr:cNvSpPr>
            <a:spLocks/>
          </xdr:cNvSpPr>
        </xdr:nvSpPr>
        <xdr:spPr>
          <a:xfrm>
            <a:off x="1684" y="333"/>
            <a:ext cx="27" cy="48"/>
          </a:xfrm>
          <a:custGeom>
            <a:pathLst>
              <a:path h="48" w="27">
                <a:moveTo>
                  <a:pt x="20" y="8"/>
                </a:moveTo>
                <a:cubicBezTo>
                  <a:pt x="18" y="0"/>
                  <a:pt x="19" y="6"/>
                  <a:pt x="16" y="9"/>
                </a:cubicBezTo>
                <a:cubicBezTo>
                  <a:pt x="18" y="14"/>
                  <a:pt x="16" y="14"/>
                  <a:pt x="14" y="18"/>
                </a:cubicBezTo>
                <a:cubicBezTo>
                  <a:pt x="13" y="17"/>
                  <a:pt x="11" y="18"/>
                  <a:pt x="9" y="16"/>
                </a:cubicBezTo>
                <a:cubicBezTo>
                  <a:pt x="3" y="17"/>
                  <a:pt x="0" y="20"/>
                  <a:pt x="7" y="22"/>
                </a:cubicBezTo>
                <a:cubicBezTo>
                  <a:pt x="10" y="19"/>
                  <a:pt x="8" y="20"/>
                  <a:pt x="11" y="21"/>
                </a:cubicBezTo>
                <a:cubicBezTo>
                  <a:pt x="10" y="24"/>
                  <a:pt x="9" y="24"/>
                  <a:pt x="10" y="27"/>
                </a:cubicBezTo>
                <a:cubicBezTo>
                  <a:pt x="12" y="26"/>
                  <a:pt x="15" y="24"/>
                  <a:pt x="15" y="24"/>
                </a:cubicBezTo>
                <a:cubicBezTo>
                  <a:pt x="14" y="23"/>
                  <a:pt x="12" y="21"/>
                  <a:pt x="12" y="21"/>
                </a:cubicBezTo>
                <a:cubicBezTo>
                  <a:pt x="25" y="18"/>
                  <a:pt x="19" y="35"/>
                  <a:pt x="15" y="43"/>
                </a:cubicBezTo>
                <a:cubicBezTo>
                  <a:pt x="15" y="44"/>
                  <a:pt x="15" y="46"/>
                  <a:pt x="16" y="47"/>
                </a:cubicBezTo>
                <a:cubicBezTo>
                  <a:pt x="17" y="48"/>
                  <a:pt x="19" y="44"/>
                  <a:pt x="19" y="44"/>
                </a:cubicBezTo>
                <a:cubicBezTo>
                  <a:pt x="20" y="39"/>
                  <a:pt x="20" y="33"/>
                  <a:pt x="22" y="28"/>
                </a:cubicBezTo>
                <a:cubicBezTo>
                  <a:pt x="20" y="25"/>
                  <a:pt x="20" y="26"/>
                  <a:pt x="21" y="22"/>
                </a:cubicBezTo>
                <a:cubicBezTo>
                  <a:pt x="20" y="19"/>
                  <a:pt x="20" y="18"/>
                  <a:pt x="23" y="17"/>
                </a:cubicBezTo>
                <a:cubicBezTo>
                  <a:pt x="21" y="12"/>
                  <a:pt x="22" y="12"/>
                  <a:pt x="27" y="11"/>
                </a:cubicBezTo>
                <a:cubicBezTo>
                  <a:pt x="25" y="9"/>
                  <a:pt x="23" y="8"/>
                  <a:pt x="21" y="10"/>
                </a:cubicBezTo>
                <a:cubicBezTo>
                  <a:pt x="21" y="9"/>
                  <a:pt x="20" y="8"/>
                  <a:pt x="20" y="8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ScotlandShow">
        <xdr:nvSpPr>
          <xdr:cNvPr id="40" name="Freeform 56"/>
          <xdr:cNvSpPr>
            <a:spLocks/>
          </xdr:cNvSpPr>
        </xdr:nvSpPr>
        <xdr:spPr>
          <a:xfrm>
            <a:off x="1690" y="325"/>
            <a:ext cx="10" cy="15"/>
          </a:xfrm>
          <a:custGeom>
            <a:pathLst>
              <a:path h="15" w="10">
                <a:moveTo>
                  <a:pt x="10" y="8"/>
                </a:moveTo>
                <a:cubicBezTo>
                  <a:pt x="9" y="4"/>
                  <a:pt x="9" y="0"/>
                  <a:pt x="5" y="4"/>
                </a:cubicBezTo>
                <a:cubicBezTo>
                  <a:pt x="7" y="10"/>
                  <a:pt x="4" y="11"/>
                  <a:pt x="2" y="6"/>
                </a:cubicBezTo>
                <a:cubicBezTo>
                  <a:pt x="0" y="8"/>
                  <a:pt x="2" y="11"/>
                  <a:pt x="4" y="13"/>
                </a:cubicBezTo>
                <a:cubicBezTo>
                  <a:pt x="7" y="12"/>
                  <a:pt x="7" y="12"/>
                  <a:pt x="8" y="15"/>
                </a:cubicBezTo>
                <a:cubicBezTo>
                  <a:pt x="10" y="13"/>
                  <a:pt x="10" y="11"/>
                  <a:pt x="10" y="8"/>
                </a:cubicBez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381000</xdr:colOff>
      <xdr:row>15</xdr:row>
      <xdr:rowOff>161925</xdr:rowOff>
    </xdr:from>
    <xdr:to>
      <xdr:col>9</xdr:col>
      <xdr:colOff>314325</xdr:colOff>
      <xdr:row>18</xdr:row>
      <xdr:rowOff>142875</xdr:rowOff>
    </xdr:to>
    <xdr:grpSp>
      <xdr:nvGrpSpPr>
        <xdr:cNvPr id="41" name="Group 57"/>
        <xdr:cNvGrpSpPr>
          <a:grpSpLocks/>
        </xdr:cNvGrpSpPr>
      </xdr:nvGrpSpPr>
      <xdr:grpSpPr>
        <a:xfrm>
          <a:off x="6496050" y="3152775"/>
          <a:ext cx="695325" cy="552450"/>
          <a:chOff x="682" y="271"/>
          <a:chExt cx="73" cy="58"/>
        </a:xfrm>
        <a:solidFill>
          <a:srgbClr val="FFFFFF"/>
        </a:solidFill>
      </xdr:grpSpPr>
      <xdr:sp macro="[0]!NorthernIrelandShow">
        <xdr:nvSpPr>
          <xdr:cNvPr id="42" name="Freeform 58"/>
          <xdr:cNvSpPr>
            <a:spLocks/>
          </xdr:cNvSpPr>
        </xdr:nvSpPr>
        <xdr:spPr>
          <a:xfrm>
            <a:off x="682" y="271"/>
            <a:ext cx="73" cy="58"/>
          </a:xfrm>
          <a:custGeom>
            <a:pathLst>
              <a:path h="89" w="115">
                <a:moveTo>
                  <a:pt x="80" y="1"/>
                </a:moveTo>
                <a:cubicBezTo>
                  <a:pt x="73" y="0"/>
                  <a:pt x="71" y="3"/>
                  <a:pt x="64" y="4"/>
                </a:cubicBezTo>
                <a:cubicBezTo>
                  <a:pt x="62" y="6"/>
                  <a:pt x="57" y="4"/>
                  <a:pt x="55" y="2"/>
                </a:cubicBezTo>
                <a:cubicBezTo>
                  <a:pt x="53" y="4"/>
                  <a:pt x="52" y="3"/>
                  <a:pt x="54" y="5"/>
                </a:cubicBezTo>
                <a:cubicBezTo>
                  <a:pt x="52" y="7"/>
                  <a:pt x="54" y="9"/>
                  <a:pt x="50" y="11"/>
                </a:cubicBezTo>
                <a:cubicBezTo>
                  <a:pt x="48" y="14"/>
                  <a:pt x="46" y="12"/>
                  <a:pt x="42" y="13"/>
                </a:cubicBezTo>
                <a:cubicBezTo>
                  <a:pt x="40" y="11"/>
                  <a:pt x="34" y="15"/>
                  <a:pt x="34" y="15"/>
                </a:cubicBezTo>
                <a:cubicBezTo>
                  <a:pt x="33" y="18"/>
                  <a:pt x="33" y="20"/>
                  <a:pt x="31" y="22"/>
                </a:cubicBezTo>
                <a:cubicBezTo>
                  <a:pt x="34" y="25"/>
                  <a:pt x="34" y="24"/>
                  <a:pt x="31" y="25"/>
                </a:cubicBezTo>
                <a:cubicBezTo>
                  <a:pt x="30" y="27"/>
                  <a:pt x="28" y="30"/>
                  <a:pt x="28" y="30"/>
                </a:cubicBezTo>
                <a:cubicBezTo>
                  <a:pt x="27" y="36"/>
                  <a:pt x="27" y="33"/>
                  <a:pt x="21" y="34"/>
                </a:cubicBezTo>
                <a:cubicBezTo>
                  <a:pt x="19" y="35"/>
                  <a:pt x="18" y="35"/>
                  <a:pt x="16" y="33"/>
                </a:cubicBezTo>
                <a:cubicBezTo>
                  <a:pt x="15" y="34"/>
                  <a:pt x="12" y="36"/>
                  <a:pt x="12" y="36"/>
                </a:cubicBezTo>
                <a:cubicBezTo>
                  <a:pt x="14" y="40"/>
                  <a:pt x="15" y="40"/>
                  <a:pt x="20" y="41"/>
                </a:cubicBezTo>
                <a:cubicBezTo>
                  <a:pt x="18" y="44"/>
                  <a:pt x="18" y="44"/>
                  <a:pt x="14" y="45"/>
                </a:cubicBezTo>
                <a:cubicBezTo>
                  <a:pt x="15" y="46"/>
                  <a:pt x="18" y="49"/>
                  <a:pt x="18" y="49"/>
                </a:cubicBezTo>
                <a:cubicBezTo>
                  <a:pt x="17" y="50"/>
                  <a:pt x="19" y="53"/>
                  <a:pt x="20" y="54"/>
                </a:cubicBezTo>
                <a:cubicBezTo>
                  <a:pt x="20" y="56"/>
                  <a:pt x="20" y="58"/>
                  <a:pt x="19" y="60"/>
                </a:cubicBezTo>
                <a:cubicBezTo>
                  <a:pt x="18" y="62"/>
                  <a:pt x="17" y="56"/>
                  <a:pt x="15" y="54"/>
                </a:cubicBezTo>
                <a:cubicBezTo>
                  <a:pt x="12" y="51"/>
                  <a:pt x="9" y="51"/>
                  <a:pt x="5" y="50"/>
                </a:cubicBezTo>
                <a:cubicBezTo>
                  <a:pt x="7" y="49"/>
                  <a:pt x="8" y="48"/>
                  <a:pt x="11" y="47"/>
                </a:cubicBezTo>
                <a:cubicBezTo>
                  <a:pt x="5" y="45"/>
                  <a:pt x="5" y="50"/>
                  <a:pt x="0" y="51"/>
                </a:cubicBezTo>
                <a:cubicBezTo>
                  <a:pt x="3" y="54"/>
                  <a:pt x="1" y="58"/>
                  <a:pt x="8" y="60"/>
                </a:cubicBezTo>
                <a:cubicBezTo>
                  <a:pt x="6" y="62"/>
                  <a:pt x="9" y="63"/>
                  <a:pt x="11" y="64"/>
                </a:cubicBezTo>
                <a:cubicBezTo>
                  <a:pt x="11" y="66"/>
                  <a:pt x="11" y="68"/>
                  <a:pt x="12" y="70"/>
                </a:cubicBezTo>
                <a:cubicBezTo>
                  <a:pt x="13" y="71"/>
                  <a:pt x="15" y="70"/>
                  <a:pt x="16" y="71"/>
                </a:cubicBezTo>
                <a:cubicBezTo>
                  <a:pt x="19" y="72"/>
                  <a:pt x="21" y="76"/>
                  <a:pt x="24" y="77"/>
                </a:cubicBezTo>
                <a:cubicBezTo>
                  <a:pt x="25" y="76"/>
                  <a:pt x="26" y="76"/>
                  <a:pt x="26" y="75"/>
                </a:cubicBezTo>
                <a:lnTo>
                  <a:pt x="22" y="70"/>
                </a:lnTo>
                <a:cubicBezTo>
                  <a:pt x="22" y="70"/>
                  <a:pt x="21" y="69"/>
                  <a:pt x="21" y="69"/>
                </a:cubicBezTo>
                <a:cubicBezTo>
                  <a:pt x="23" y="67"/>
                  <a:pt x="26" y="69"/>
                  <a:pt x="28" y="70"/>
                </a:cubicBezTo>
                <a:cubicBezTo>
                  <a:pt x="27" y="71"/>
                  <a:pt x="29" y="73"/>
                  <a:pt x="29" y="73"/>
                </a:cubicBezTo>
                <a:cubicBezTo>
                  <a:pt x="31" y="79"/>
                  <a:pt x="32" y="75"/>
                  <a:pt x="36" y="74"/>
                </a:cubicBezTo>
                <a:cubicBezTo>
                  <a:pt x="36" y="73"/>
                  <a:pt x="36" y="72"/>
                  <a:pt x="37" y="72"/>
                </a:cubicBezTo>
                <a:cubicBezTo>
                  <a:pt x="38" y="71"/>
                  <a:pt x="40" y="72"/>
                  <a:pt x="41" y="71"/>
                </a:cubicBezTo>
                <a:cubicBezTo>
                  <a:pt x="42" y="70"/>
                  <a:pt x="38" y="67"/>
                  <a:pt x="38" y="67"/>
                </a:cubicBezTo>
                <a:cubicBezTo>
                  <a:pt x="39" y="65"/>
                  <a:pt x="41" y="63"/>
                  <a:pt x="43" y="61"/>
                </a:cubicBezTo>
                <a:cubicBezTo>
                  <a:pt x="44" y="60"/>
                  <a:pt x="46" y="58"/>
                  <a:pt x="46" y="58"/>
                </a:cubicBezTo>
                <a:lnTo>
                  <a:pt x="53" y="63"/>
                </a:lnTo>
                <a:cubicBezTo>
                  <a:pt x="53" y="63"/>
                  <a:pt x="54" y="64"/>
                  <a:pt x="54" y="64"/>
                </a:cubicBezTo>
                <a:cubicBezTo>
                  <a:pt x="56" y="71"/>
                  <a:pt x="54" y="74"/>
                  <a:pt x="62" y="76"/>
                </a:cubicBezTo>
                <a:cubicBezTo>
                  <a:pt x="61" y="83"/>
                  <a:pt x="60" y="84"/>
                  <a:pt x="66" y="86"/>
                </a:cubicBezTo>
                <a:cubicBezTo>
                  <a:pt x="67" y="87"/>
                  <a:pt x="70" y="85"/>
                  <a:pt x="72" y="84"/>
                </a:cubicBezTo>
                <a:cubicBezTo>
                  <a:pt x="75" y="81"/>
                  <a:pt x="78" y="83"/>
                  <a:pt x="82" y="84"/>
                </a:cubicBezTo>
                <a:cubicBezTo>
                  <a:pt x="83" y="86"/>
                  <a:pt x="87" y="89"/>
                  <a:pt x="87" y="89"/>
                </a:cubicBezTo>
                <a:cubicBezTo>
                  <a:pt x="89" y="87"/>
                  <a:pt x="91" y="86"/>
                  <a:pt x="94" y="85"/>
                </a:cubicBezTo>
                <a:cubicBezTo>
                  <a:pt x="95" y="79"/>
                  <a:pt x="95" y="76"/>
                  <a:pt x="97" y="71"/>
                </a:cubicBezTo>
                <a:cubicBezTo>
                  <a:pt x="98" y="72"/>
                  <a:pt x="98" y="75"/>
                  <a:pt x="100" y="73"/>
                </a:cubicBezTo>
                <a:cubicBezTo>
                  <a:pt x="105" y="75"/>
                  <a:pt x="106" y="74"/>
                  <a:pt x="110" y="70"/>
                </a:cubicBezTo>
                <a:cubicBezTo>
                  <a:pt x="109" y="68"/>
                  <a:pt x="107" y="64"/>
                  <a:pt x="107" y="64"/>
                </a:cubicBezTo>
                <a:cubicBezTo>
                  <a:pt x="105" y="67"/>
                  <a:pt x="101" y="66"/>
                  <a:pt x="106" y="63"/>
                </a:cubicBezTo>
                <a:cubicBezTo>
                  <a:pt x="104" y="60"/>
                  <a:pt x="105" y="56"/>
                  <a:pt x="102" y="53"/>
                </a:cubicBezTo>
                <a:cubicBezTo>
                  <a:pt x="103" y="52"/>
                  <a:pt x="105" y="50"/>
                  <a:pt x="105" y="50"/>
                </a:cubicBezTo>
                <a:cubicBezTo>
                  <a:pt x="107" y="52"/>
                  <a:pt x="106" y="53"/>
                  <a:pt x="108" y="51"/>
                </a:cubicBezTo>
                <a:cubicBezTo>
                  <a:pt x="109" y="53"/>
                  <a:pt x="109" y="55"/>
                  <a:pt x="111" y="57"/>
                </a:cubicBezTo>
                <a:cubicBezTo>
                  <a:pt x="110" y="61"/>
                  <a:pt x="108" y="62"/>
                  <a:pt x="111" y="65"/>
                </a:cubicBezTo>
                <a:cubicBezTo>
                  <a:pt x="113" y="63"/>
                  <a:pt x="114" y="64"/>
                  <a:pt x="112" y="62"/>
                </a:cubicBezTo>
                <a:cubicBezTo>
                  <a:pt x="115" y="59"/>
                  <a:pt x="111" y="56"/>
                  <a:pt x="113" y="52"/>
                </a:cubicBezTo>
                <a:cubicBezTo>
                  <a:pt x="111" y="47"/>
                  <a:pt x="110" y="44"/>
                  <a:pt x="104" y="43"/>
                </a:cubicBezTo>
                <a:cubicBezTo>
                  <a:pt x="102" y="41"/>
                  <a:pt x="98" y="46"/>
                  <a:pt x="98" y="46"/>
                </a:cubicBezTo>
                <a:cubicBezTo>
                  <a:pt x="95" y="43"/>
                  <a:pt x="95" y="45"/>
                  <a:pt x="97" y="41"/>
                </a:cubicBezTo>
                <a:cubicBezTo>
                  <a:pt x="99" y="43"/>
                  <a:pt x="105" y="36"/>
                  <a:pt x="105" y="36"/>
                </a:cubicBezTo>
                <a:cubicBezTo>
                  <a:pt x="102" y="33"/>
                  <a:pt x="100" y="29"/>
                  <a:pt x="97" y="26"/>
                </a:cubicBezTo>
                <a:cubicBezTo>
                  <a:pt x="96" y="24"/>
                  <a:pt x="96" y="20"/>
                  <a:pt x="94" y="22"/>
                </a:cubicBezTo>
                <a:cubicBezTo>
                  <a:pt x="92" y="18"/>
                  <a:pt x="96" y="16"/>
                  <a:pt x="90" y="14"/>
                </a:cubicBezTo>
                <a:cubicBezTo>
                  <a:pt x="93" y="11"/>
                  <a:pt x="88" y="12"/>
                  <a:pt x="92" y="10"/>
                </a:cubicBezTo>
                <a:cubicBezTo>
                  <a:pt x="91" y="9"/>
                  <a:pt x="90" y="5"/>
                  <a:pt x="89" y="3"/>
                </a:cubicBezTo>
                <a:lnTo>
                  <a:pt x="81" y="2"/>
                </a:lnTo>
                <a:cubicBezTo>
                  <a:pt x="81" y="2"/>
                  <a:pt x="80" y="1"/>
                  <a:pt x="80" y="1"/>
                </a:cubicBez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NorthernIrelandShow">
        <xdr:nvSpPr>
          <xdr:cNvPr id="43" name="Freeform 59"/>
          <xdr:cNvSpPr>
            <a:spLocks/>
          </xdr:cNvSpPr>
        </xdr:nvSpPr>
        <xdr:spPr>
          <a:xfrm>
            <a:off x="723" y="292"/>
            <a:ext cx="11" cy="15"/>
          </a:xfrm>
          <a:custGeom>
            <a:pathLst>
              <a:path h="25" w="19">
                <a:moveTo>
                  <a:pt x="19" y="7"/>
                </a:moveTo>
                <a:cubicBezTo>
                  <a:pt x="17" y="6"/>
                  <a:pt x="13" y="8"/>
                  <a:pt x="13" y="8"/>
                </a:cubicBezTo>
                <a:cubicBezTo>
                  <a:pt x="9" y="6"/>
                  <a:pt x="9" y="5"/>
                  <a:pt x="8" y="0"/>
                </a:cubicBezTo>
                <a:cubicBezTo>
                  <a:pt x="3" y="2"/>
                  <a:pt x="10" y="13"/>
                  <a:pt x="2" y="17"/>
                </a:cubicBezTo>
                <a:cubicBezTo>
                  <a:pt x="0" y="21"/>
                  <a:pt x="2" y="22"/>
                  <a:pt x="6" y="21"/>
                </a:cubicBezTo>
                <a:cubicBezTo>
                  <a:pt x="8" y="25"/>
                  <a:pt x="11" y="24"/>
                  <a:pt x="15" y="22"/>
                </a:cubicBezTo>
                <a:cubicBezTo>
                  <a:pt x="13" y="19"/>
                  <a:pt x="15" y="16"/>
                  <a:pt x="18" y="14"/>
                </a:cubicBezTo>
                <a:cubicBezTo>
                  <a:pt x="14" y="12"/>
                  <a:pt x="19" y="11"/>
                  <a:pt x="19" y="7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76200</xdr:colOff>
      <xdr:row>24</xdr:row>
      <xdr:rowOff>66675</xdr:rowOff>
    </xdr:from>
    <xdr:to>
      <xdr:col>11</xdr:col>
      <xdr:colOff>314325</xdr:colOff>
      <xdr:row>25</xdr:row>
      <xdr:rowOff>76200</xdr:rowOff>
    </xdr:to>
    <xdr:sp macro="[0]!LondonShow">
      <xdr:nvSpPr>
        <xdr:cNvPr id="44" name="Freeform 60"/>
        <xdr:cNvSpPr>
          <a:spLocks/>
        </xdr:cNvSpPr>
      </xdr:nvSpPr>
      <xdr:spPr>
        <a:xfrm>
          <a:off x="8477250" y="4772025"/>
          <a:ext cx="238125" cy="200025"/>
        </a:xfrm>
        <a:custGeom>
          <a:pathLst>
            <a:path h="31" w="40">
              <a:moveTo>
                <a:pt x="25" y="4"/>
              </a:moveTo>
              <a:cubicBezTo>
                <a:pt x="21" y="0"/>
                <a:pt x="14" y="4"/>
                <a:pt x="9" y="5"/>
              </a:cubicBezTo>
              <a:cubicBezTo>
                <a:pt x="6" y="8"/>
                <a:pt x="8" y="7"/>
                <a:pt x="3" y="8"/>
              </a:cubicBezTo>
              <a:cubicBezTo>
                <a:pt x="0" y="11"/>
                <a:pt x="4" y="19"/>
                <a:pt x="6" y="22"/>
              </a:cubicBezTo>
              <a:cubicBezTo>
                <a:pt x="7" y="24"/>
                <a:pt x="11" y="27"/>
                <a:pt x="11" y="27"/>
              </a:cubicBezTo>
              <a:cubicBezTo>
                <a:pt x="13" y="25"/>
                <a:pt x="17" y="28"/>
                <a:pt x="19" y="30"/>
              </a:cubicBezTo>
              <a:cubicBezTo>
                <a:pt x="22" y="29"/>
                <a:pt x="24" y="28"/>
                <a:pt x="27" y="31"/>
              </a:cubicBezTo>
              <a:cubicBezTo>
                <a:pt x="32" y="26"/>
                <a:pt x="32" y="20"/>
                <a:pt x="37" y="15"/>
              </a:cubicBezTo>
              <a:cubicBezTo>
                <a:pt x="40" y="4"/>
                <a:pt x="35" y="4"/>
                <a:pt x="25" y="4"/>
              </a:cubicBezTo>
              <a:close/>
            </a:path>
          </a:pathLst>
        </a:cu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</xdr:row>
      <xdr:rowOff>28575</xdr:rowOff>
    </xdr:from>
    <xdr:to>
      <xdr:col>6</xdr:col>
      <xdr:colOff>361950</xdr:colOff>
      <xdr:row>10</xdr:row>
      <xdr:rowOff>38100</xdr:rowOff>
    </xdr:to>
    <xdr:sp macro="[0]!FrontPagetoUserGuide">
      <xdr:nvSpPr>
        <xdr:cNvPr id="45" name="Rectangle 61"/>
        <xdr:cNvSpPr>
          <a:spLocks/>
        </xdr:cNvSpPr>
      </xdr:nvSpPr>
      <xdr:spPr>
        <a:xfrm>
          <a:off x="4610100" y="1171575"/>
          <a:ext cx="3429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here</a:t>
          </a:r>
        </a:p>
      </xdr:txBody>
    </xdr:sp>
    <xdr:clientData/>
  </xdr:twoCellAnchor>
  <xdr:twoCellAnchor>
    <xdr:from>
      <xdr:col>0</xdr:col>
      <xdr:colOff>38100</xdr:colOff>
      <xdr:row>23</xdr:row>
      <xdr:rowOff>180975</xdr:rowOff>
    </xdr:from>
    <xdr:to>
      <xdr:col>1</xdr:col>
      <xdr:colOff>142875</xdr:colOff>
      <xdr:row>26</xdr:row>
      <xdr:rowOff>180975</xdr:rowOff>
    </xdr:to>
    <xdr:pic>
      <xdr:nvPicPr>
        <xdr:cNvPr id="46" name="Picture 67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695825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N442"/>
  <sheetViews>
    <sheetView zoomScale="80" zoomScaleNormal="80" zoomScalePageLayoutView="0" workbookViewId="0" topLeftCell="A404">
      <selection activeCell="A428" sqref="A428:H437"/>
    </sheetView>
  </sheetViews>
  <sheetFormatPr defaultColWidth="8.88671875" defaultRowHeight="15"/>
  <cols>
    <col min="1" max="1" width="16.5546875" style="13" customWidth="1"/>
    <col min="2" max="2" width="29.10546875" style="48" customWidth="1"/>
    <col min="3" max="3" width="4.3359375" style="45" customWidth="1"/>
    <col min="4" max="4" width="9.77734375" style="15" customWidth="1"/>
    <col min="5" max="5" width="9.5546875" style="8" bestFit="1" customWidth="1"/>
    <col min="6" max="6" width="13.3359375" style="8" customWidth="1"/>
    <col min="7" max="7" width="12.77734375" style="8" customWidth="1"/>
    <col min="8" max="8" width="9.3359375" style="8" customWidth="1"/>
    <col min="9" max="9" width="9.5546875" style="7" bestFit="1" customWidth="1"/>
    <col min="10" max="10" width="1.66796875" style="8" customWidth="1"/>
    <col min="11" max="11" width="8.99609375" style="0" bestFit="1" customWidth="1"/>
    <col min="12" max="12" width="10.77734375" style="0" bestFit="1" customWidth="1"/>
    <col min="13" max="13" width="11.5546875" style="0" bestFit="1" customWidth="1"/>
  </cols>
  <sheetData>
    <row r="3" spans="1:12" ht="18">
      <c r="A3" s="328" t="s">
        <v>1120</v>
      </c>
      <c r="B3" s="329"/>
      <c r="C3" s="330"/>
      <c r="D3" s="331"/>
      <c r="E3" s="332"/>
      <c r="F3" s="333"/>
      <c r="G3" s="334"/>
      <c r="H3" s="335"/>
      <c r="I3" s="336"/>
      <c r="J3" s="335"/>
      <c r="K3" s="335"/>
      <c r="L3" s="337"/>
    </row>
    <row r="4" spans="1:12" ht="15.75" thickBot="1">
      <c r="A4" s="338"/>
      <c r="B4" s="339"/>
      <c r="C4" s="340"/>
      <c r="D4" s="413" t="s">
        <v>1121</v>
      </c>
      <c r="E4" s="413"/>
      <c r="F4" s="414" t="s">
        <v>1</v>
      </c>
      <c r="G4" s="414"/>
      <c r="H4" s="415" t="s">
        <v>2</v>
      </c>
      <c r="I4" s="415"/>
      <c r="J4" s="341"/>
      <c r="K4" s="415" t="s">
        <v>1122</v>
      </c>
      <c r="L4" s="415"/>
    </row>
    <row r="5" spans="1:12" ht="51.75" thickTop="1">
      <c r="A5" s="342" t="s">
        <v>1088</v>
      </c>
      <c r="B5" s="343" t="s">
        <v>1123</v>
      </c>
      <c r="C5" s="343"/>
      <c r="D5" s="344" t="s">
        <v>1107</v>
      </c>
      <c r="E5" s="345" t="s">
        <v>4</v>
      </c>
      <c r="F5" s="344" t="s">
        <v>1107</v>
      </c>
      <c r="G5" s="345" t="s">
        <v>4</v>
      </c>
      <c r="H5" s="346" t="s">
        <v>1107</v>
      </c>
      <c r="I5" s="347" t="s">
        <v>4</v>
      </c>
      <c r="J5" s="348"/>
      <c r="K5" s="346" t="s">
        <v>1124</v>
      </c>
      <c r="L5" s="346" t="s">
        <v>1125</v>
      </c>
    </row>
    <row r="6" spans="1:14" ht="15">
      <c r="A6" s="349" t="s">
        <v>439</v>
      </c>
      <c r="B6" s="349" t="s">
        <v>933</v>
      </c>
      <c r="C6" s="349"/>
      <c r="D6" s="350">
        <v>534.151197</v>
      </c>
      <c r="E6" s="350">
        <v>30.89</v>
      </c>
      <c r="F6" s="350">
        <v>184.246762</v>
      </c>
      <c r="G6" s="350">
        <v>0.344</v>
      </c>
      <c r="H6" s="350">
        <v>718.397959</v>
      </c>
      <c r="I6" s="350">
        <v>31.234</v>
      </c>
      <c r="J6" s="350"/>
      <c r="K6" s="351">
        <v>17292.04263515701</v>
      </c>
      <c r="L6" s="351">
        <v>535601.0523255814</v>
      </c>
      <c r="M6" s="310"/>
      <c r="N6" s="310"/>
    </row>
    <row r="7" spans="1:14" ht="15">
      <c r="A7" s="352" t="s">
        <v>451</v>
      </c>
      <c r="B7" s="352" t="s">
        <v>7</v>
      </c>
      <c r="C7" s="352"/>
      <c r="D7" s="350">
        <v>900.72213</v>
      </c>
      <c r="E7" s="350">
        <v>58.346</v>
      </c>
      <c r="F7" s="350">
        <v>523.184231</v>
      </c>
      <c r="G7" s="350">
        <v>0.525</v>
      </c>
      <c r="H7" s="350">
        <v>1423.9063609999998</v>
      </c>
      <c r="I7" s="350">
        <v>58.870999999999995</v>
      </c>
      <c r="J7" s="350"/>
      <c r="K7" s="351">
        <v>15437.598635724815</v>
      </c>
      <c r="L7" s="351">
        <v>996541.3923809523</v>
      </c>
      <c r="M7" s="310"/>
      <c r="N7" s="310"/>
    </row>
    <row r="8" spans="1:14" ht="15">
      <c r="A8" s="353" t="s">
        <v>463</v>
      </c>
      <c r="B8" s="353" t="s">
        <v>8</v>
      </c>
      <c r="C8" s="353"/>
      <c r="D8" s="350">
        <v>1193.196571</v>
      </c>
      <c r="E8" s="350">
        <v>74.148</v>
      </c>
      <c r="F8" s="350">
        <v>298.134102</v>
      </c>
      <c r="G8" s="350">
        <v>0.599</v>
      </c>
      <c r="H8" s="350">
        <v>1491.330673</v>
      </c>
      <c r="I8" s="350">
        <v>74.747</v>
      </c>
      <c r="J8" s="351"/>
      <c r="K8" s="351">
        <v>16092.093798888709</v>
      </c>
      <c r="L8" s="351">
        <v>497719.7028380634</v>
      </c>
      <c r="M8" s="310"/>
      <c r="N8" s="310"/>
    </row>
    <row r="9" spans="1:14" ht="15">
      <c r="A9" s="352" t="s">
        <v>470</v>
      </c>
      <c r="B9" s="352" t="s">
        <v>9</v>
      </c>
      <c r="C9" s="352"/>
      <c r="D9" s="350">
        <v>1964.424239</v>
      </c>
      <c r="E9" s="350">
        <v>134.303</v>
      </c>
      <c r="F9" s="350">
        <v>1426.355908</v>
      </c>
      <c r="G9" s="350">
        <v>1.585</v>
      </c>
      <c r="H9" s="350">
        <v>3390.780147</v>
      </c>
      <c r="I9" s="350">
        <v>135.888</v>
      </c>
      <c r="J9" s="351"/>
      <c r="K9" s="351">
        <v>14626.808328927873</v>
      </c>
      <c r="L9" s="351">
        <v>899909.0902208202</v>
      </c>
      <c r="M9" s="310"/>
      <c r="N9" s="310"/>
    </row>
    <row r="10" spans="1:14" ht="15">
      <c r="A10" s="354" t="s">
        <v>472</v>
      </c>
      <c r="B10" s="354" t="s">
        <v>10</v>
      </c>
      <c r="C10" s="354" t="s">
        <v>876</v>
      </c>
      <c r="D10" s="350">
        <v>747.415355</v>
      </c>
      <c r="E10" s="350">
        <v>48.609</v>
      </c>
      <c r="F10" s="350">
        <v>328.091961</v>
      </c>
      <c r="G10" s="350">
        <v>0.522</v>
      </c>
      <c r="H10" s="350">
        <v>1075.507316</v>
      </c>
      <c r="I10" s="350">
        <v>49.131</v>
      </c>
      <c r="J10" s="351"/>
      <c r="K10" s="351">
        <v>15376.069349297455</v>
      </c>
      <c r="L10" s="351">
        <v>628528.6609195402</v>
      </c>
      <c r="M10" s="310"/>
      <c r="N10" s="310"/>
    </row>
    <row r="11" spans="1:14" ht="15">
      <c r="A11" s="355" t="s">
        <v>480</v>
      </c>
      <c r="B11" s="355" t="s">
        <v>11</v>
      </c>
      <c r="C11" s="355"/>
      <c r="D11" s="350">
        <v>119.977302</v>
      </c>
      <c r="E11" s="350">
        <v>8.193</v>
      </c>
      <c r="F11" s="350">
        <v>77.479612</v>
      </c>
      <c r="G11" s="350">
        <v>0.172</v>
      </c>
      <c r="H11" s="350">
        <v>197.45691399999998</v>
      </c>
      <c r="I11" s="350">
        <v>8.365</v>
      </c>
      <c r="J11" s="351"/>
      <c r="K11" s="351">
        <v>14643.879165140974</v>
      </c>
      <c r="L11" s="351">
        <v>450462.8604651163</v>
      </c>
      <c r="M11" s="310"/>
      <c r="N11" s="310"/>
    </row>
    <row r="12" spans="1:14" ht="15">
      <c r="A12" s="352" t="s">
        <v>499</v>
      </c>
      <c r="B12" s="352" t="s">
        <v>12</v>
      </c>
      <c r="C12" s="352"/>
      <c r="D12" s="350">
        <v>646.900147</v>
      </c>
      <c r="E12" s="350">
        <v>44.188</v>
      </c>
      <c r="F12" s="350">
        <v>163.06967</v>
      </c>
      <c r="G12" s="350">
        <v>0.624</v>
      </c>
      <c r="H12" s="350">
        <v>809.9698169999999</v>
      </c>
      <c r="I12" s="350">
        <v>44.812000000000005</v>
      </c>
      <c r="J12" s="351"/>
      <c r="K12" s="351">
        <v>14639.72451796868</v>
      </c>
      <c r="L12" s="351">
        <v>261329.59935897434</v>
      </c>
      <c r="M12" s="310"/>
      <c r="N12" s="310"/>
    </row>
    <row r="13" spans="1:14" ht="15">
      <c r="A13" s="352" t="s">
        <v>517</v>
      </c>
      <c r="B13" s="352" t="s">
        <v>13</v>
      </c>
      <c r="C13" s="352"/>
      <c r="D13" s="350">
        <v>475.320648</v>
      </c>
      <c r="E13" s="350">
        <v>32.455</v>
      </c>
      <c r="F13" s="350">
        <v>186.98223</v>
      </c>
      <c r="G13" s="350">
        <v>0.406</v>
      </c>
      <c r="H13" s="350">
        <v>662.302878</v>
      </c>
      <c r="I13" s="350">
        <v>32.861</v>
      </c>
      <c r="J13" s="351"/>
      <c r="K13" s="351">
        <v>14645.5291326452</v>
      </c>
      <c r="L13" s="351">
        <v>460547.3645320197</v>
      </c>
      <c r="M13" s="310"/>
      <c r="N13" s="310"/>
    </row>
    <row r="14" spans="1:14" ht="15">
      <c r="A14" s="356" t="s">
        <v>569</v>
      </c>
      <c r="B14" s="356" t="s">
        <v>883</v>
      </c>
      <c r="C14" s="356" t="s">
        <v>1126</v>
      </c>
      <c r="D14" s="350">
        <v>753.820531</v>
      </c>
      <c r="E14" s="350">
        <v>50.491</v>
      </c>
      <c r="F14" s="350">
        <v>933.697555</v>
      </c>
      <c r="G14" s="350">
        <v>0.497</v>
      </c>
      <c r="H14" s="350">
        <v>1687.518086</v>
      </c>
      <c r="I14" s="350">
        <v>50.988</v>
      </c>
      <c r="J14" s="351"/>
      <c r="K14" s="351">
        <v>14929.799984155592</v>
      </c>
      <c r="L14" s="351">
        <v>1878667.1126760563</v>
      </c>
      <c r="M14" s="310"/>
      <c r="N14" s="310"/>
    </row>
    <row r="15" spans="1:14" ht="15">
      <c r="A15" s="355" t="s">
        <v>582</v>
      </c>
      <c r="B15" s="355" t="s">
        <v>14</v>
      </c>
      <c r="C15" s="355"/>
      <c r="D15" s="350">
        <v>386.283051</v>
      </c>
      <c r="E15" s="350">
        <v>28.593</v>
      </c>
      <c r="F15" s="350">
        <v>196.801014</v>
      </c>
      <c r="G15" s="350">
        <v>0.466</v>
      </c>
      <c r="H15" s="350">
        <v>583.084065</v>
      </c>
      <c r="I15" s="350">
        <v>29.059</v>
      </c>
      <c r="J15" s="351"/>
      <c r="K15" s="351">
        <v>13509.706956248032</v>
      </c>
      <c r="L15" s="351">
        <v>422319.77253218886</v>
      </c>
      <c r="M15" s="310"/>
      <c r="N15" s="310"/>
    </row>
    <row r="16" spans="1:14" ht="15">
      <c r="A16" s="352" t="s">
        <v>611</v>
      </c>
      <c r="B16" s="352" t="s">
        <v>15</v>
      </c>
      <c r="C16" s="352"/>
      <c r="D16" s="350">
        <v>207.601612</v>
      </c>
      <c r="E16" s="350">
        <v>15.185</v>
      </c>
      <c r="F16" s="350">
        <v>255.909225</v>
      </c>
      <c r="G16" s="350">
        <v>0.158</v>
      </c>
      <c r="H16" s="350">
        <v>463.510837</v>
      </c>
      <c r="I16" s="350">
        <v>15.343</v>
      </c>
      <c r="J16" s="351"/>
      <c r="K16" s="351">
        <v>13671.49239380968</v>
      </c>
      <c r="L16" s="351">
        <v>1619678.6392405063</v>
      </c>
      <c r="M16" s="310"/>
      <c r="N16" s="310"/>
    </row>
    <row r="17" spans="1:14" ht="15">
      <c r="A17" s="353" t="s">
        <v>652</v>
      </c>
      <c r="B17" s="353" t="s">
        <v>16</v>
      </c>
      <c r="C17" s="353"/>
      <c r="D17" s="350">
        <v>429.129419</v>
      </c>
      <c r="E17" s="350">
        <v>25.473</v>
      </c>
      <c r="F17" s="350">
        <v>145.182762</v>
      </c>
      <c r="G17" s="350">
        <v>0.259</v>
      </c>
      <c r="H17" s="350">
        <v>574.312181</v>
      </c>
      <c r="I17" s="350">
        <v>25.732</v>
      </c>
      <c r="J17" s="351"/>
      <c r="K17" s="351">
        <v>16846.442075923525</v>
      </c>
      <c r="L17" s="351">
        <v>560551.2046332046</v>
      </c>
      <c r="M17" s="310"/>
      <c r="N17" s="310"/>
    </row>
    <row r="18" spans="1:14" ht="15">
      <c r="A18" s="352" t="s">
        <v>663</v>
      </c>
      <c r="B18" s="352" t="s">
        <v>17</v>
      </c>
      <c r="C18" s="352"/>
      <c r="D18" s="350">
        <v>443.294691</v>
      </c>
      <c r="E18" s="350">
        <v>28.775</v>
      </c>
      <c r="F18" s="350">
        <v>377.03559</v>
      </c>
      <c r="G18" s="350">
        <v>0.315</v>
      </c>
      <c r="H18" s="350">
        <v>820.330281</v>
      </c>
      <c r="I18" s="350">
        <v>29.09</v>
      </c>
      <c r="J18" s="351"/>
      <c r="K18" s="351">
        <v>15405.54964378801</v>
      </c>
      <c r="L18" s="351">
        <v>1196938.380952381</v>
      </c>
      <c r="M18" s="310"/>
      <c r="N18" s="310"/>
    </row>
    <row r="19" spans="1:14" ht="15">
      <c r="A19" s="357" t="s">
        <v>1127</v>
      </c>
      <c r="B19" s="357" t="s">
        <v>884</v>
      </c>
      <c r="C19" s="357" t="s">
        <v>1128</v>
      </c>
      <c r="D19" s="350">
        <v>915.041783</v>
      </c>
      <c r="E19" s="350">
        <v>58.951</v>
      </c>
      <c r="F19" s="350">
        <v>413.812772</v>
      </c>
      <c r="G19" s="350">
        <v>0.514</v>
      </c>
      <c r="H19" s="350">
        <v>1328.854555</v>
      </c>
      <c r="I19" s="350">
        <v>59.465</v>
      </c>
      <c r="J19" s="351"/>
      <c r="K19" s="351">
        <v>15522.073976692507</v>
      </c>
      <c r="L19" s="351">
        <v>805083.214007782</v>
      </c>
      <c r="M19" s="310"/>
      <c r="N19" s="310"/>
    </row>
    <row r="20" spans="1:14" ht="15">
      <c r="A20" s="358" t="s">
        <v>673</v>
      </c>
      <c r="B20" s="358" t="s">
        <v>18</v>
      </c>
      <c r="C20" s="358" t="s">
        <v>876</v>
      </c>
      <c r="D20" s="350">
        <v>861.236847</v>
      </c>
      <c r="E20" s="350">
        <v>58.592</v>
      </c>
      <c r="F20" s="350">
        <v>1127.108717</v>
      </c>
      <c r="G20" s="350">
        <v>0.609</v>
      </c>
      <c r="H20" s="350">
        <v>1988.3455640000002</v>
      </c>
      <c r="I20" s="350">
        <v>59.201</v>
      </c>
      <c r="J20" s="351"/>
      <c r="K20" s="351">
        <v>14698.881195385036</v>
      </c>
      <c r="L20" s="351">
        <v>1850753.2298850575</v>
      </c>
      <c r="M20" s="310"/>
      <c r="N20" s="310"/>
    </row>
    <row r="21" spans="1:14" ht="15">
      <c r="A21" s="216" t="s">
        <v>709</v>
      </c>
      <c r="B21" s="216" t="s">
        <v>19</v>
      </c>
      <c r="C21" s="216" t="s">
        <v>959</v>
      </c>
      <c r="D21" s="350">
        <v>467.246842</v>
      </c>
      <c r="E21" s="350">
        <v>32.722</v>
      </c>
      <c r="F21" s="350">
        <v>116.164774</v>
      </c>
      <c r="G21" s="350">
        <v>0.37</v>
      </c>
      <c r="H21" s="350">
        <v>583.411616</v>
      </c>
      <c r="I21" s="350">
        <v>33.092</v>
      </c>
      <c r="J21" s="351"/>
      <c r="K21" s="351">
        <v>14279.287390746287</v>
      </c>
      <c r="L21" s="351">
        <v>313958.84864864865</v>
      </c>
      <c r="M21" s="310"/>
      <c r="N21" s="310"/>
    </row>
    <row r="22" spans="1:14" ht="15">
      <c r="A22" s="216" t="s">
        <v>718</v>
      </c>
      <c r="B22" s="216" t="s">
        <v>20</v>
      </c>
      <c r="C22" s="216" t="s">
        <v>959</v>
      </c>
      <c r="D22" s="350">
        <v>393.283107</v>
      </c>
      <c r="E22" s="350">
        <v>26.832</v>
      </c>
      <c r="F22" s="350">
        <v>182.831891</v>
      </c>
      <c r="G22" s="350">
        <v>0.471</v>
      </c>
      <c r="H22" s="350">
        <v>576.114998</v>
      </c>
      <c r="I22" s="350">
        <v>27.303</v>
      </c>
      <c r="J22" s="351"/>
      <c r="K22" s="351">
        <v>14657.241614490162</v>
      </c>
      <c r="L22" s="351">
        <v>388178.1125265393</v>
      </c>
      <c r="M22" s="310"/>
      <c r="N22" s="310"/>
    </row>
    <row r="23" spans="1:14" ht="15">
      <c r="A23" s="217" t="s">
        <v>728</v>
      </c>
      <c r="B23" s="217" t="s">
        <v>21</v>
      </c>
      <c r="C23" s="217" t="s">
        <v>959</v>
      </c>
      <c r="D23" s="350">
        <v>1633.359776</v>
      </c>
      <c r="E23" s="350">
        <v>102.14</v>
      </c>
      <c r="F23" s="350">
        <v>575.762543</v>
      </c>
      <c r="G23" s="350">
        <v>0.896</v>
      </c>
      <c r="H23" s="350">
        <v>2209.122319</v>
      </c>
      <c r="I23" s="350">
        <v>103.036</v>
      </c>
      <c r="J23" s="351"/>
      <c r="K23" s="351">
        <v>15991.382181319757</v>
      </c>
      <c r="L23" s="351">
        <v>642592.1238839285</v>
      </c>
      <c r="M23" s="310"/>
      <c r="N23" s="310"/>
    </row>
    <row r="24" spans="1:14" ht="15">
      <c r="A24" s="216" t="s">
        <v>803</v>
      </c>
      <c r="B24" s="216" t="s">
        <v>22</v>
      </c>
      <c r="C24" s="216" t="s">
        <v>959</v>
      </c>
      <c r="D24" s="350">
        <v>1490.608887</v>
      </c>
      <c r="E24" s="350">
        <v>97.216</v>
      </c>
      <c r="F24" s="350">
        <v>742.720517</v>
      </c>
      <c r="G24" s="350">
        <v>0.922</v>
      </c>
      <c r="H24" s="350">
        <v>2233.329404</v>
      </c>
      <c r="I24" s="350">
        <v>98.13799999999999</v>
      </c>
      <c r="J24" s="351"/>
      <c r="K24" s="351">
        <v>15332.958432768268</v>
      </c>
      <c r="L24" s="351">
        <v>805553.7060737527</v>
      </c>
      <c r="M24" s="310"/>
      <c r="N24" s="310"/>
    </row>
    <row r="25" spans="1:14" ht="15">
      <c r="A25" s="216" t="s">
        <v>828</v>
      </c>
      <c r="B25" s="216" t="s">
        <v>23</v>
      </c>
      <c r="C25" s="216" t="s">
        <v>959</v>
      </c>
      <c r="D25" s="350">
        <v>585.435473</v>
      </c>
      <c r="E25" s="350">
        <v>38.603</v>
      </c>
      <c r="F25" s="350">
        <v>425.531641</v>
      </c>
      <c r="G25" s="350">
        <v>0.37</v>
      </c>
      <c r="H25" s="350">
        <v>1010.967114</v>
      </c>
      <c r="I25" s="350">
        <v>38.973</v>
      </c>
      <c r="J25" s="351"/>
      <c r="K25" s="351">
        <v>15165.543429267156</v>
      </c>
      <c r="L25" s="351">
        <v>1150085.5162162161</v>
      </c>
      <c r="M25" s="310"/>
      <c r="N25" s="310"/>
    </row>
    <row r="26" spans="1:14" ht="15">
      <c r="A26" s="219" t="s">
        <v>820</v>
      </c>
      <c r="B26" s="219" t="s">
        <v>827</v>
      </c>
      <c r="C26" s="219" t="s">
        <v>901</v>
      </c>
      <c r="D26" s="350">
        <v>737.500676</v>
      </c>
      <c r="E26" s="350">
        <v>48.794</v>
      </c>
      <c r="F26" s="350">
        <v>379.177576</v>
      </c>
      <c r="G26" s="350">
        <v>0.391</v>
      </c>
      <c r="H26" s="350">
        <v>1116.678252</v>
      </c>
      <c r="I26" s="350">
        <v>49.184999999999995</v>
      </c>
      <c r="J26" s="351"/>
      <c r="K26" s="351">
        <v>15114.577120137721</v>
      </c>
      <c r="L26" s="351">
        <v>969763.621483376</v>
      </c>
      <c r="M26" s="310"/>
      <c r="N26" s="310"/>
    </row>
    <row r="27" spans="1:14" ht="15">
      <c r="A27" s="216" t="s">
        <v>867</v>
      </c>
      <c r="B27" s="216" t="s">
        <v>24</v>
      </c>
      <c r="C27" s="216" t="s">
        <v>959</v>
      </c>
      <c r="D27" s="350">
        <v>700.625027</v>
      </c>
      <c r="E27" s="350">
        <v>48.672</v>
      </c>
      <c r="F27" s="350">
        <v>1343.437759</v>
      </c>
      <c r="G27" s="350">
        <v>0.501</v>
      </c>
      <c r="H27" s="350">
        <v>2044.062786</v>
      </c>
      <c r="I27" s="350">
        <v>49.172999999999995</v>
      </c>
      <c r="J27" s="351"/>
      <c r="K27" s="351">
        <v>14394.827149079552</v>
      </c>
      <c r="L27" s="351">
        <v>2681512.493013972</v>
      </c>
      <c r="M27" s="310"/>
      <c r="N27" s="310"/>
    </row>
    <row r="28" spans="1:14" s="205" customFormat="1" ht="16.5" thickBot="1">
      <c r="A28" s="220" t="s">
        <v>382</v>
      </c>
      <c r="B28" s="220" t="s">
        <v>934</v>
      </c>
      <c r="C28" s="220" t="s">
        <v>959</v>
      </c>
      <c r="D28" s="359">
        <v>16586.575311</v>
      </c>
      <c r="E28" s="359">
        <v>1092.1709999999998</v>
      </c>
      <c r="F28" s="359">
        <v>10402.718812000001</v>
      </c>
      <c r="G28" s="359">
        <v>11.516000000000002</v>
      </c>
      <c r="H28" s="359">
        <v>26989.294122999996</v>
      </c>
      <c r="I28" s="359">
        <v>1103.6870000000001</v>
      </c>
      <c r="J28" s="327"/>
      <c r="K28" s="360">
        <v>15186.793378509412</v>
      </c>
      <c r="L28" s="360">
        <v>903327.4411253908</v>
      </c>
      <c r="M28" s="311"/>
      <c r="N28" s="311"/>
    </row>
    <row r="29" spans="1:14" ht="15.75" thickTop="1">
      <c r="A29" s="358" t="s">
        <v>395</v>
      </c>
      <c r="B29" s="358" t="s">
        <v>25</v>
      </c>
      <c r="C29" s="358" t="s">
        <v>876</v>
      </c>
      <c r="D29" s="350">
        <v>1452.48506</v>
      </c>
      <c r="E29" s="350">
        <v>90.546</v>
      </c>
      <c r="F29" s="350">
        <v>919.246598</v>
      </c>
      <c r="G29" s="350">
        <v>1.686</v>
      </c>
      <c r="H29" s="350">
        <v>2371.7316579999997</v>
      </c>
      <c r="I29" s="350">
        <v>92.232</v>
      </c>
      <c r="J29" s="351"/>
      <c r="K29" s="351">
        <v>16041.405031696597</v>
      </c>
      <c r="L29" s="351">
        <v>545223.3677342823</v>
      </c>
      <c r="M29" s="310"/>
      <c r="N29" s="310"/>
    </row>
    <row r="30" spans="1:14" ht="15">
      <c r="A30" s="219" t="s">
        <v>396</v>
      </c>
      <c r="B30" s="219" t="s">
        <v>875</v>
      </c>
      <c r="C30" s="219" t="s">
        <v>901</v>
      </c>
      <c r="D30" s="350">
        <v>1060.566181</v>
      </c>
      <c r="E30" s="350">
        <v>56.594</v>
      </c>
      <c r="F30" s="350">
        <v>375.825438</v>
      </c>
      <c r="G30" s="350">
        <v>0.78</v>
      </c>
      <c r="H30" s="350">
        <v>1436.391619</v>
      </c>
      <c r="I30" s="350">
        <v>57.374</v>
      </c>
      <c r="J30" s="351"/>
      <c r="K30" s="351">
        <v>18739.904954588823</v>
      </c>
      <c r="L30" s="351">
        <v>481827.4846153846</v>
      </c>
      <c r="M30" s="310"/>
      <c r="N30" s="310"/>
    </row>
    <row r="31" spans="1:14" ht="15">
      <c r="A31" s="216" t="s">
        <v>401</v>
      </c>
      <c r="B31" s="216" t="s">
        <v>26</v>
      </c>
      <c r="C31" s="216" t="s">
        <v>959</v>
      </c>
      <c r="D31" s="350">
        <v>602.576767</v>
      </c>
      <c r="E31" s="350">
        <v>35.562</v>
      </c>
      <c r="F31" s="350">
        <v>340.482838</v>
      </c>
      <c r="G31" s="350">
        <v>0.467</v>
      </c>
      <c r="H31" s="350">
        <v>943.059605</v>
      </c>
      <c r="I31" s="350">
        <v>36.028999999999996</v>
      </c>
      <c r="J31" s="351"/>
      <c r="K31" s="351">
        <v>16944.400399302627</v>
      </c>
      <c r="L31" s="351">
        <v>729085.3062098501</v>
      </c>
      <c r="M31" s="310"/>
      <c r="N31" s="310"/>
    </row>
    <row r="32" spans="1:14" ht="15">
      <c r="A32" s="216" t="s">
        <v>954</v>
      </c>
      <c r="B32" s="216" t="s">
        <v>27</v>
      </c>
      <c r="C32" s="216" t="s">
        <v>959</v>
      </c>
      <c r="D32" s="350">
        <v>353.846742</v>
      </c>
      <c r="E32" s="350">
        <v>19.289</v>
      </c>
      <c r="F32" s="350">
        <v>151.124358</v>
      </c>
      <c r="G32" s="350">
        <v>0.374</v>
      </c>
      <c r="H32" s="350">
        <v>504.9711</v>
      </c>
      <c r="I32" s="350">
        <v>19.663</v>
      </c>
      <c r="J32" s="350"/>
      <c r="K32" s="351">
        <v>18344.483487998343</v>
      </c>
      <c r="L32" s="351">
        <v>404075.82352941175</v>
      </c>
      <c r="M32" s="310"/>
      <c r="N32" s="310"/>
    </row>
    <row r="33" spans="1:14" ht="15">
      <c r="A33" s="358" t="s">
        <v>493</v>
      </c>
      <c r="B33" s="358" t="s">
        <v>28</v>
      </c>
      <c r="C33" s="358" t="s">
        <v>876</v>
      </c>
      <c r="D33" s="350">
        <v>344.759369</v>
      </c>
      <c r="E33" s="350">
        <v>21.192</v>
      </c>
      <c r="F33" s="350">
        <v>520.856296</v>
      </c>
      <c r="G33" s="350">
        <v>0.245</v>
      </c>
      <c r="H33" s="350">
        <v>865.615665</v>
      </c>
      <c r="I33" s="350">
        <v>21.437</v>
      </c>
      <c r="J33" s="351"/>
      <c r="K33" s="351">
        <v>16268.373395620989</v>
      </c>
      <c r="L33" s="351">
        <v>2125944.065306123</v>
      </c>
      <c r="M33" s="310"/>
      <c r="N33" s="310"/>
    </row>
    <row r="34" spans="1:14" ht="15">
      <c r="A34" s="221" t="s">
        <v>528</v>
      </c>
      <c r="B34" s="221" t="s">
        <v>936</v>
      </c>
      <c r="C34" s="221"/>
      <c r="D34" s="350">
        <v>679.295354</v>
      </c>
      <c r="E34" s="350">
        <v>40.962</v>
      </c>
      <c r="F34" s="350">
        <v>413.643004</v>
      </c>
      <c r="G34" s="350">
        <v>0.534</v>
      </c>
      <c r="H34" s="350">
        <v>1092.9383579999999</v>
      </c>
      <c r="I34" s="350">
        <v>41.496</v>
      </c>
      <c r="J34" s="351"/>
      <c r="K34" s="351">
        <v>16583.549484888434</v>
      </c>
      <c r="L34" s="351">
        <v>774612.3670411985</v>
      </c>
      <c r="M34" s="310"/>
      <c r="N34" s="310"/>
    </row>
    <row r="35" spans="1:14" ht="15">
      <c r="A35" s="216" t="s">
        <v>529</v>
      </c>
      <c r="B35" s="216" t="s">
        <v>30</v>
      </c>
      <c r="C35" s="216" t="s">
        <v>959</v>
      </c>
      <c r="D35" s="350">
        <v>812.709286</v>
      </c>
      <c r="E35" s="350">
        <v>53.013</v>
      </c>
      <c r="F35" s="350">
        <v>656.726353</v>
      </c>
      <c r="G35" s="350">
        <v>0.873</v>
      </c>
      <c r="H35" s="350">
        <v>1469.435639</v>
      </c>
      <c r="I35" s="350">
        <v>53.885999999999996</v>
      </c>
      <c r="J35" s="351"/>
      <c r="K35" s="351">
        <v>15330.377190500443</v>
      </c>
      <c r="L35" s="351">
        <v>752263.8636884307</v>
      </c>
      <c r="M35" s="310"/>
      <c r="N35" s="310"/>
    </row>
    <row r="36" spans="1:14" ht="15">
      <c r="A36" s="216" t="s">
        <v>535</v>
      </c>
      <c r="B36" s="216" t="s">
        <v>31</v>
      </c>
      <c r="C36" s="216" t="s">
        <v>959</v>
      </c>
      <c r="D36" s="350">
        <v>861.100668</v>
      </c>
      <c r="E36" s="350">
        <v>51.28</v>
      </c>
      <c r="F36" s="350">
        <v>366.896284</v>
      </c>
      <c r="G36" s="350">
        <v>0.506</v>
      </c>
      <c r="H36" s="350">
        <v>1227.996952</v>
      </c>
      <c r="I36" s="350">
        <v>51.786</v>
      </c>
      <c r="J36" s="351"/>
      <c r="K36" s="351">
        <v>16792.134711388455</v>
      </c>
      <c r="L36" s="351">
        <v>725091.4703557312</v>
      </c>
      <c r="M36" s="310"/>
      <c r="N36" s="310"/>
    </row>
    <row r="37" spans="1:14" ht="15">
      <c r="A37" s="216" t="s">
        <v>539</v>
      </c>
      <c r="B37" s="216" t="s">
        <v>32</v>
      </c>
      <c r="C37" s="216" t="s">
        <v>959</v>
      </c>
      <c r="D37" s="350">
        <v>849.519169</v>
      </c>
      <c r="E37" s="350">
        <v>41.108</v>
      </c>
      <c r="F37" s="350">
        <v>142.201784</v>
      </c>
      <c r="G37" s="350">
        <v>0.498</v>
      </c>
      <c r="H37" s="350">
        <v>991.720953</v>
      </c>
      <c r="I37" s="350">
        <v>41.605999999999995</v>
      </c>
      <c r="J37" s="351"/>
      <c r="K37" s="351">
        <v>20665.543665466575</v>
      </c>
      <c r="L37" s="351">
        <v>285545.7510040161</v>
      </c>
      <c r="M37" s="310"/>
      <c r="N37" s="310"/>
    </row>
    <row r="38" spans="1:14" ht="15">
      <c r="A38" s="216" t="s">
        <v>543</v>
      </c>
      <c r="B38" s="216" t="s">
        <v>33</v>
      </c>
      <c r="C38" s="216" t="s">
        <v>959</v>
      </c>
      <c r="D38" s="350">
        <v>585.404172</v>
      </c>
      <c r="E38" s="350">
        <v>36.277</v>
      </c>
      <c r="F38" s="350">
        <v>222.933862</v>
      </c>
      <c r="G38" s="350">
        <v>0.393</v>
      </c>
      <c r="H38" s="350">
        <v>808.338034</v>
      </c>
      <c r="I38" s="350">
        <v>36.67</v>
      </c>
      <c r="J38" s="351"/>
      <c r="K38" s="351">
        <v>16137.061278496018</v>
      </c>
      <c r="L38" s="351">
        <v>567261.7353689567</v>
      </c>
      <c r="M38" s="310"/>
      <c r="N38" s="310"/>
    </row>
    <row r="39" spans="1:14" ht="15">
      <c r="A39" s="216" t="s">
        <v>545</v>
      </c>
      <c r="B39" s="216" t="s">
        <v>34</v>
      </c>
      <c r="C39" s="216" t="s">
        <v>959</v>
      </c>
      <c r="D39" s="350">
        <v>710.89972</v>
      </c>
      <c r="E39" s="350">
        <v>33.218</v>
      </c>
      <c r="F39" s="350">
        <v>111.330117</v>
      </c>
      <c r="G39" s="350">
        <v>0.466</v>
      </c>
      <c r="H39" s="350">
        <v>822.229837</v>
      </c>
      <c r="I39" s="350">
        <v>33.684000000000005</v>
      </c>
      <c r="J39" s="351"/>
      <c r="K39" s="351">
        <v>21401.039195616835</v>
      </c>
      <c r="L39" s="351">
        <v>238905.830472103</v>
      </c>
      <c r="M39" s="310"/>
      <c r="N39" s="310"/>
    </row>
    <row r="40" spans="1:14" ht="15">
      <c r="A40" s="216" t="s">
        <v>552</v>
      </c>
      <c r="B40" s="216" t="s">
        <v>35</v>
      </c>
      <c r="C40" s="216" t="s">
        <v>959</v>
      </c>
      <c r="D40" s="350">
        <v>2979.437276</v>
      </c>
      <c r="E40" s="350">
        <v>201.53</v>
      </c>
      <c r="F40" s="350">
        <v>1899.299968</v>
      </c>
      <c r="G40" s="350">
        <v>3.151</v>
      </c>
      <c r="H40" s="350">
        <v>4878.737244</v>
      </c>
      <c r="I40" s="350">
        <v>204.681</v>
      </c>
      <c r="J40" s="351"/>
      <c r="K40" s="351">
        <v>14784.088105989184</v>
      </c>
      <c r="L40" s="351">
        <v>602761.0180894954</v>
      </c>
      <c r="M40" s="310"/>
      <c r="N40" s="310"/>
    </row>
    <row r="41" spans="1:14" ht="15">
      <c r="A41" s="216" t="s">
        <v>554</v>
      </c>
      <c r="B41" s="216" t="s">
        <v>553</v>
      </c>
      <c r="C41" s="216" t="s">
        <v>959</v>
      </c>
      <c r="D41" s="350">
        <v>0</v>
      </c>
      <c r="E41" s="350">
        <v>0</v>
      </c>
      <c r="F41" s="350">
        <v>0</v>
      </c>
      <c r="G41" s="350">
        <v>0</v>
      </c>
      <c r="H41" s="350">
        <v>0</v>
      </c>
      <c r="I41" s="350">
        <v>0</v>
      </c>
      <c r="J41" s="351"/>
      <c r="K41" s="351">
        <v>0</v>
      </c>
      <c r="L41" s="351">
        <v>0</v>
      </c>
      <c r="M41" s="310"/>
      <c r="N41" s="310"/>
    </row>
    <row r="42" spans="1:14" ht="15">
      <c r="A42" s="358" t="s">
        <v>563</v>
      </c>
      <c r="B42" s="358" t="s">
        <v>885</v>
      </c>
      <c r="C42" s="358" t="s">
        <v>876</v>
      </c>
      <c r="D42" s="350">
        <v>997.32884</v>
      </c>
      <c r="E42" s="350">
        <v>59.899</v>
      </c>
      <c r="F42" s="350">
        <v>550.79903</v>
      </c>
      <c r="G42" s="350">
        <v>0.617</v>
      </c>
      <c r="H42" s="350">
        <v>1548.12787</v>
      </c>
      <c r="I42" s="350">
        <v>60.516</v>
      </c>
      <c r="J42" s="351"/>
      <c r="K42" s="351">
        <v>16650.175128132356</v>
      </c>
      <c r="L42" s="351">
        <v>892705.0729335494</v>
      </c>
      <c r="M42" s="310"/>
      <c r="N42" s="310"/>
    </row>
    <row r="43" spans="1:14" ht="15">
      <c r="A43" s="222" t="s">
        <v>568</v>
      </c>
      <c r="B43" s="222" t="s">
        <v>886</v>
      </c>
      <c r="C43" s="222" t="s">
        <v>953</v>
      </c>
      <c r="D43" s="350">
        <v>2533.144542</v>
      </c>
      <c r="E43" s="350">
        <v>151.808</v>
      </c>
      <c r="F43" s="350">
        <v>2125.066223</v>
      </c>
      <c r="G43" s="350">
        <v>1.632</v>
      </c>
      <c r="H43" s="350">
        <v>4658.210765</v>
      </c>
      <c r="I43" s="350">
        <v>153.44</v>
      </c>
      <c r="J43" s="351"/>
      <c r="K43" s="351">
        <v>16686.502305543843</v>
      </c>
      <c r="L43" s="351">
        <v>1302123.9111519607</v>
      </c>
      <c r="M43" s="310"/>
      <c r="N43" s="310"/>
    </row>
    <row r="44" spans="1:14" ht="15">
      <c r="A44" s="216" t="s">
        <v>575</v>
      </c>
      <c r="B44" s="216" t="s">
        <v>36</v>
      </c>
      <c r="C44" s="216" t="s">
        <v>959</v>
      </c>
      <c r="D44" s="350">
        <v>3230.846737</v>
      </c>
      <c r="E44" s="350">
        <v>237.226</v>
      </c>
      <c r="F44" s="350">
        <v>2678.359702</v>
      </c>
      <c r="G44" s="350">
        <v>3.765</v>
      </c>
      <c r="H44" s="350">
        <v>5909.206439</v>
      </c>
      <c r="I44" s="350">
        <v>240.99099999999999</v>
      </c>
      <c r="J44" s="351"/>
      <c r="K44" s="351">
        <v>13619.277553893755</v>
      </c>
      <c r="L44" s="351">
        <v>711383.7189907038</v>
      </c>
      <c r="M44" s="310"/>
      <c r="N44" s="310"/>
    </row>
    <row r="45" spans="1:14" ht="15">
      <c r="A45" s="361" t="s">
        <v>955</v>
      </c>
      <c r="B45" s="361" t="s">
        <v>600</v>
      </c>
      <c r="C45" s="361" t="s">
        <v>876</v>
      </c>
      <c r="D45" s="350">
        <v>632.020935</v>
      </c>
      <c r="E45" s="350">
        <v>36.884</v>
      </c>
      <c r="F45" s="350">
        <v>585.621918</v>
      </c>
      <c r="G45" s="350">
        <v>0.589</v>
      </c>
      <c r="H45" s="350">
        <v>1217.642853</v>
      </c>
      <c r="I45" s="350">
        <v>37.473</v>
      </c>
      <c r="J45" s="350"/>
      <c r="K45" s="351">
        <v>17135.36858800564</v>
      </c>
      <c r="L45" s="351">
        <v>994264.7164685908</v>
      </c>
      <c r="M45" s="310"/>
      <c r="N45" s="310"/>
    </row>
    <row r="46" spans="1:14" ht="15">
      <c r="A46" s="216" t="s">
        <v>609</v>
      </c>
      <c r="B46" s="216" t="s">
        <v>37</v>
      </c>
      <c r="C46" s="216" t="s">
        <v>959</v>
      </c>
      <c r="D46" s="350">
        <v>525.926415</v>
      </c>
      <c r="E46" s="350">
        <v>31.763</v>
      </c>
      <c r="F46" s="350">
        <v>198.08464</v>
      </c>
      <c r="G46" s="350">
        <v>0.489</v>
      </c>
      <c r="H46" s="350">
        <v>724.011055</v>
      </c>
      <c r="I46" s="350">
        <v>32.252</v>
      </c>
      <c r="J46" s="351"/>
      <c r="K46" s="351">
        <v>16557.831911343386</v>
      </c>
      <c r="L46" s="351">
        <v>405081.063394683</v>
      </c>
      <c r="M46" s="310"/>
      <c r="N46" s="310"/>
    </row>
    <row r="47" spans="1:14" ht="15">
      <c r="A47" s="216" t="s">
        <v>660</v>
      </c>
      <c r="B47" s="216" t="s">
        <v>38</v>
      </c>
      <c r="C47" s="216" t="s">
        <v>959</v>
      </c>
      <c r="D47" s="350">
        <v>521.364041</v>
      </c>
      <c r="E47" s="350">
        <v>31.653</v>
      </c>
      <c r="F47" s="350">
        <v>172.276117</v>
      </c>
      <c r="G47" s="350">
        <v>0.36</v>
      </c>
      <c r="H47" s="350">
        <v>693.640158</v>
      </c>
      <c r="I47" s="350">
        <v>32.013</v>
      </c>
      <c r="J47" s="351"/>
      <c r="K47" s="351">
        <v>16471.23624932866</v>
      </c>
      <c r="L47" s="351">
        <v>478544.76944444445</v>
      </c>
      <c r="M47" s="310"/>
      <c r="N47" s="310"/>
    </row>
    <row r="48" spans="1:14" ht="15">
      <c r="A48" s="216" t="s">
        <v>938</v>
      </c>
      <c r="B48" s="216" t="s">
        <v>39</v>
      </c>
      <c r="C48" s="216" t="s">
        <v>959</v>
      </c>
      <c r="D48" s="350">
        <v>465.201021</v>
      </c>
      <c r="E48" s="350">
        <v>27.524</v>
      </c>
      <c r="F48" s="350">
        <v>1108.862348</v>
      </c>
      <c r="G48" s="350">
        <v>0.415</v>
      </c>
      <c r="H48" s="350">
        <v>1574.0633690000002</v>
      </c>
      <c r="I48" s="350">
        <v>27.939</v>
      </c>
      <c r="J48" s="350"/>
      <c r="K48" s="351">
        <v>16901.650232524342</v>
      </c>
      <c r="L48" s="351">
        <v>2671957.465060241</v>
      </c>
      <c r="M48" s="310"/>
      <c r="N48" s="310"/>
    </row>
    <row r="49" spans="1:14" ht="15">
      <c r="A49" s="216" t="s">
        <v>678</v>
      </c>
      <c r="B49" s="216" t="s">
        <v>40</v>
      </c>
      <c r="C49" s="216" t="s">
        <v>959</v>
      </c>
      <c r="D49" s="350">
        <v>886.457169</v>
      </c>
      <c r="E49" s="350">
        <v>55.987</v>
      </c>
      <c r="F49" s="350">
        <v>1521.873822</v>
      </c>
      <c r="G49" s="350">
        <v>0.562</v>
      </c>
      <c r="H49" s="350">
        <v>2408.330991</v>
      </c>
      <c r="I49" s="350">
        <v>56.549</v>
      </c>
      <c r="J49" s="351"/>
      <c r="K49" s="351">
        <v>15833.26788361584</v>
      </c>
      <c r="L49" s="351">
        <v>2707960.537366548</v>
      </c>
      <c r="M49" s="310"/>
      <c r="N49" s="310"/>
    </row>
    <row r="50" spans="1:14" ht="15">
      <c r="A50" s="216" t="s">
        <v>689</v>
      </c>
      <c r="B50" s="216" t="s">
        <v>41</v>
      </c>
      <c r="C50" s="216" t="s">
        <v>959</v>
      </c>
      <c r="D50" s="350">
        <v>2213.405453</v>
      </c>
      <c r="E50" s="350">
        <v>133.169</v>
      </c>
      <c r="F50" s="350">
        <v>1163.879021</v>
      </c>
      <c r="G50" s="350">
        <v>1.504</v>
      </c>
      <c r="H50" s="350">
        <v>3377.284474</v>
      </c>
      <c r="I50" s="350">
        <v>134.673</v>
      </c>
      <c r="J50" s="351"/>
      <c r="K50" s="351">
        <v>16621.02631243007</v>
      </c>
      <c r="L50" s="351">
        <v>773855.7320478724</v>
      </c>
      <c r="M50" s="310"/>
      <c r="N50" s="310"/>
    </row>
    <row r="51" spans="1:14" ht="15">
      <c r="A51" s="216" t="s">
        <v>706</v>
      </c>
      <c r="B51" s="216" t="s">
        <v>42</v>
      </c>
      <c r="C51" s="216" t="s">
        <v>959</v>
      </c>
      <c r="D51" s="350">
        <v>0</v>
      </c>
      <c r="E51" s="350">
        <v>0</v>
      </c>
      <c r="F51" s="350">
        <v>0</v>
      </c>
      <c r="G51" s="350">
        <v>0</v>
      </c>
      <c r="H51" s="350">
        <v>0</v>
      </c>
      <c r="I51" s="350">
        <v>0</v>
      </c>
      <c r="J51" s="351"/>
      <c r="K51" s="351">
        <v>0</v>
      </c>
      <c r="L51" s="351">
        <v>0</v>
      </c>
      <c r="M51" s="310"/>
      <c r="N51" s="310"/>
    </row>
    <row r="52" spans="1:14" ht="15">
      <c r="A52" s="216" t="s">
        <v>712</v>
      </c>
      <c r="B52" s="216" t="s">
        <v>940</v>
      </c>
      <c r="C52" s="216" t="s">
        <v>959</v>
      </c>
      <c r="D52" s="350">
        <v>722.588231</v>
      </c>
      <c r="E52" s="350">
        <v>40.385</v>
      </c>
      <c r="F52" s="350">
        <v>340.046382</v>
      </c>
      <c r="G52" s="350">
        <v>0.748</v>
      </c>
      <c r="H52" s="350">
        <v>1062.634613</v>
      </c>
      <c r="I52" s="350">
        <v>41.132999999999996</v>
      </c>
      <c r="J52" s="351"/>
      <c r="K52" s="351">
        <v>17892.4905534233</v>
      </c>
      <c r="L52" s="351">
        <v>454607.46256684494</v>
      </c>
      <c r="M52" s="310"/>
      <c r="N52" s="310"/>
    </row>
    <row r="53" spans="1:14" ht="15">
      <c r="A53" s="216" t="s">
        <v>726</v>
      </c>
      <c r="B53" s="216" t="s">
        <v>44</v>
      </c>
      <c r="C53" s="216" t="s">
        <v>959</v>
      </c>
      <c r="D53" s="350">
        <v>1146.811382</v>
      </c>
      <c r="E53" s="350">
        <v>72.44</v>
      </c>
      <c r="F53" s="350">
        <v>607.392536</v>
      </c>
      <c r="G53" s="350">
        <v>0.984</v>
      </c>
      <c r="H53" s="350">
        <v>1754.2039180000002</v>
      </c>
      <c r="I53" s="350">
        <v>73.42399999999999</v>
      </c>
      <c r="J53" s="351"/>
      <c r="K53" s="351">
        <v>15831.189701822197</v>
      </c>
      <c r="L53" s="351">
        <v>617268.837398374</v>
      </c>
      <c r="M53" s="310"/>
      <c r="N53" s="310"/>
    </row>
    <row r="54" spans="1:14" ht="15">
      <c r="A54" s="216" t="s">
        <v>747</v>
      </c>
      <c r="B54" s="216" t="s">
        <v>45</v>
      </c>
      <c r="C54" s="216" t="s">
        <v>959</v>
      </c>
      <c r="D54" s="350">
        <v>551.133092</v>
      </c>
      <c r="E54" s="350">
        <v>34.072</v>
      </c>
      <c r="F54" s="350">
        <v>312.820998</v>
      </c>
      <c r="G54" s="350">
        <v>0.527</v>
      </c>
      <c r="H54" s="350">
        <v>863.95409</v>
      </c>
      <c r="I54" s="350">
        <v>34.599000000000004</v>
      </c>
      <c r="J54" s="351"/>
      <c r="K54" s="351">
        <v>16175.542733035923</v>
      </c>
      <c r="L54" s="351">
        <v>593588.2314990512</v>
      </c>
      <c r="M54" s="310"/>
      <c r="N54" s="310"/>
    </row>
    <row r="55" spans="1:14" ht="15">
      <c r="A55" s="216" t="s">
        <v>755</v>
      </c>
      <c r="B55" s="216" t="s">
        <v>46</v>
      </c>
      <c r="C55" s="216" t="s">
        <v>959</v>
      </c>
      <c r="D55" s="350">
        <v>0</v>
      </c>
      <c r="E55" s="350">
        <v>0</v>
      </c>
      <c r="F55" s="350">
        <v>0</v>
      </c>
      <c r="G55" s="350">
        <v>0</v>
      </c>
      <c r="H55" s="350">
        <v>0</v>
      </c>
      <c r="I55" s="350">
        <v>0</v>
      </c>
      <c r="J55" s="351"/>
      <c r="K55" s="351">
        <v>0</v>
      </c>
      <c r="L55" s="351">
        <v>0</v>
      </c>
      <c r="M55" s="310"/>
      <c r="N55" s="310"/>
    </row>
    <row r="56" spans="1:14" ht="15">
      <c r="A56" s="216" t="s">
        <v>759</v>
      </c>
      <c r="B56" s="216" t="s">
        <v>47</v>
      </c>
      <c r="C56" s="216" t="s">
        <v>959</v>
      </c>
      <c r="D56" s="350">
        <v>763.563087</v>
      </c>
      <c r="E56" s="350">
        <v>43.748</v>
      </c>
      <c r="F56" s="350">
        <v>523.693326</v>
      </c>
      <c r="G56" s="350">
        <v>0.585</v>
      </c>
      <c r="H56" s="350">
        <v>1287.256413</v>
      </c>
      <c r="I56" s="350">
        <v>44.333</v>
      </c>
      <c r="J56" s="351"/>
      <c r="K56" s="351">
        <v>17453.66844198592</v>
      </c>
      <c r="L56" s="351">
        <v>895202.2666666666</v>
      </c>
      <c r="M56" s="310"/>
      <c r="N56" s="310"/>
    </row>
    <row r="57" spans="1:14" ht="15">
      <c r="A57" s="216" t="s">
        <v>771</v>
      </c>
      <c r="B57" s="216" t="s">
        <v>48</v>
      </c>
      <c r="C57" s="216" t="s">
        <v>959</v>
      </c>
      <c r="D57" s="350">
        <v>2011.201092</v>
      </c>
      <c r="E57" s="350">
        <v>112.229</v>
      </c>
      <c r="F57" s="350">
        <v>713.991067</v>
      </c>
      <c r="G57" s="350">
        <v>1.425</v>
      </c>
      <c r="H57" s="350">
        <v>2725.192159</v>
      </c>
      <c r="I57" s="350">
        <v>113.654</v>
      </c>
      <c r="J57" s="351"/>
      <c r="K57" s="351">
        <v>17920.51156118294</v>
      </c>
      <c r="L57" s="351">
        <v>501046.3628070175</v>
      </c>
      <c r="M57" s="310"/>
      <c r="N57" s="310"/>
    </row>
    <row r="58" spans="1:14" ht="15">
      <c r="A58" s="216" t="s">
        <v>790</v>
      </c>
      <c r="B58" s="216" t="s">
        <v>49</v>
      </c>
      <c r="C58" s="216" t="s">
        <v>959</v>
      </c>
      <c r="D58" s="350">
        <v>532.608572</v>
      </c>
      <c r="E58" s="350">
        <v>28.657</v>
      </c>
      <c r="F58" s="350">
        <v>726.614355</v>
      </c>
      <c r="G58" s="350">
        <v>0.539</v>
      </c>
      <c r="H58" s="350">
        <v>1259.222927</v>
      </c>
      <c r="I58" s="350">
        <v>29.196</v>
      </c>
      <c r="J58" s="351"/>
      <c r="K58" s="351">
        <v>18585.63604006002</v>
      </c>
      <c r="L58" s="351">
        <v>1348078.5807050092</v>
      </c>
      <c r="M58" s="310"/>
      <c r="N58" s="310"/>
    </row>
    <row r="59" spans="1:14" ht="15">
      <c r="A59" s="216" t="s">
        <v>848</v>
      </c>
      <c r="B59" s="216" t="s">
        <v>50</v>
      </c>
      <c r="C59" s="216" t="s">
        <v>959</v>
      </c>
      <c r="D59" s="350">
        <v>563.073361</v>
      </c>
      <c r="E59" s="350">
        <v>39.014</v>
      </c>
      <c r="F59" s="350">
        <v>250.5881</v>
      </c>
      <c r="G59" s="350">
        <v>0.38</v>
      </c>
      <c r="H59" s="350">
        <v>813.6614609999999</v>
      </c>
      <c r="I59" s="350">
        <v>39.394000000000005</v>
      </c>
      <c r="J59" s="351"/>
      <c r="K59" s="351">
        <v>14432.597554723945</v>
      </c>
      <c r="L59" s="351">
        <v>659442.3684210526</v>
      </c>
      <c r="M59" s="310"/>
      <c r="N59" s="310"/>
    </row>
    <row r="60" spans="1:14" ht="15">
      <c r="A60" s="216" t="s">
        <v>852</v>
      </c>
      <c r="B60" s="216" t="s">
        <v>51</v>
      </c>
      <c r="C60" s="216" t="s">
        <v>959</v>
      </c>
      <c r="D60" s="350">
        <v>1140.587726</v>
      </c>
      <c r="E60" s="350">
        <v>68.257</v>
      </c>
      <c r="F60" s="350">
        <v>677.179986</v>
      </c>
      <c r="G60" s="350">
        <v>0.754</v>
      </c>
      <c r="H60" s="350">
        <v>1817.7677119999998</v>
      </c>
      <c r="I60" s="350">
        <v>69.01100000000001</v>
      </c>
      <c r="J60" s="351"/>
      <c r="K60" s="351">
        <v>16710.194207187542</v>
      </c>
      <c r="L60" s="351">
        <v>898116.6923076923</v>
      </c>
      <c r="M60" s="310"/>
      <c r="N60" s="310"/>
    </row>
    <row r="61" spans="1:14" s="205" customFormat="1" ht="16.5" thickBot="1">
      <c r="A61" s="223" t="s">
        <v>383</v>
      </c>
      <c r="B61" s="223" t="s">
        <v>941</v>
      </c>
      <c r="C61" s="223" t="s">
        <v>1129</v>
      </c>
      <c r="D61" s="359">
        <v>30729.861460000007</v>
      </c>
      <c r="E61" s="359">
        <v>1885.2860000000003</v>
      </c>
      <c r="F61" s="359">
        <v>20377.716471</v>
      </c>
      <c r="G61" s="359">
        <v>25.848000000000003</v>
      </c>
      <c r="H61" s="359">
        <v>51107.57793100001</v>
      </c>
      <c r="I61" s="359">
        <v>1911.1339999999998</v>
      </c>
      <c r="J61" s="327"/>
      <c r="K61" s="360">
        <v>16299.840692605792</v>
      </c>
      <c r="L61" s="360">
        <v>788367.2419916433</v>
      </c>
      <c r="M61" s="311"/>
      <c r="N61" s="311"/>
    </row>
    <row r="62" spans="1:14" ht="15.75" thickTop="1">
      <c r="A62" s="216" t="s">
        <v>399</v>
      </c>
      <c r="B62" s="216" t="s">
        <v>52</v>
      </c>
      <c r="C62" s="216" t="s">
        <v>959</v>
      </c>
      <c r="D62" s="350">
        <v>169.088245</v>
      </c>
      <c r="E62" s="350">
        <v>10.169</v>
      </c>
      <c r="F62" s="350">
        <v>56.141885</v>
      </c>
      <c r="G62" s="350">
        <v>0.163</v>
      </c>
      <c r="H62" s="350">
        <v>225.23013</v>
      </c>
      <c r="I62" s="350">
        <v>10.332</v>
      </c>
      <c r="J62" s="351"/>
      <c r="K62" s="351">
        <v>16627.814436031076</v>
      </c>
      <c r="L62" s="351">
        <v>344428.74233128835</v>
      </c>
      <c r="M62" s="310"/>
      <c r="N62" s="310"/>
    </row>
    <row r="63" spans="1:14" ht="15">
      <c r="A63" s="216" t="s">
        <v>432</v>
      </c>
      <c r="B63" s="216" t="s">
        <v>53</v>
      </c>
      <c r="C63" s="216" t="s">
        <v>959</v>
      </c>
      <c r="D63" s="350">
        <v>112.597082</v>
      </c>
      <c r="E63" s="350">
        <v>7.253</v>
      </c>
      <c r="F63" s="350">
        <v>171.202251</v>
      </c>
      <c r="G63" s="350">
        <v>0.127</v>
      </c>
      <c r="H63" s="350">
        <v>283.799333</v>
      </c>
      <c r="I63" s="350">
        <v>7.38</v>
      </c>
      <c r="J63" s="351"/>
      <c r="K63" s="351">
        <v>15524.208189714602</v>
      </c>
      <c r="L63" s="351">
        <v>1348049.220472441</v>
      </c>
      <c r="M63" s="310"/>
      <c r="N63" s="310"/>
    </row>
    <row r="64" spans="1:14" ht="15">
      <c r="A64" s="216" t="s">
        <v>440</v>
      </c>
      <c r="B64" s="216" t="s">
        <v>54</v>
      </c>
      <c r="C64" s="216" t="s">
        <v>959</v>
      </c>
      <c r="D64" s="350">
        <v>525.940184</v>
      </c>
      <c r="E64" s="350">
        <v>35.69</v>
      </c>
      <c r="F64" s="350">
        <v>238.976444</v>
      </c>
      <c r="G64" s="350">
        <v>0.34</v>
      </c>
      <c r="H64" s="350">
        <v>764.9166280000001</v>
      </c>
      <c r="I64" s="350">
        <v>36.03</v>
      </c>
      <c r="J64" s="351"/>
      <c r="K64" s="351">
        <v>14736.345867189691</v>
      </c>
      <c r="L64" s="351">
        <v>702871.8941176471</v>
      </c>
      <c r="M64" s="310"/>
      <c r="N64" s="310"/>
    </row>
    <row r="65" spans="1:14" ht="15">
      <c r="A65" s="216" t="s">
        <v>476</v>
      </c>
      <c r="B65" s="216" t="s">
        <v>55</v>
      </c>
      <c r="C65" s="216" t="s">
        <v>959</v>
      </c>
      <c r="D65" s="350">
        <v>343.406415</v>
      </c>
      <c r="E65" s="350">
        <v>17.432</v>
      </c>
      <c r="F65" s="350">
        <v>124.307589</v>
      </c>
      <c r="G65" s="350">
        <v>0.235</v>
      </c>
      <c r="H65" s="350">
        <v>467.714004</v>
      </c>
      <c r="I65" s="350">
        <v>17.666999999999998</v>
      </c>
      <c r="J65" s="351"/>
      <c r="K65" s="351">
        <v>19699.771397430013</v>
      </c>
      <c r="L65" s="351">
        <v>528968.4638297872</v>
      </c>
      <c r="M65" s="310"/>
      <c r="N65" s="310"/>
    </row>
    <row r="66" spans="1:14" ht="15">
      <c r="A66" s="216" t="s">
        <v>487</v>
      </c>
      <c r="B66" s="216" t="s">
        <v>56</v>
      </c>
      <c r="C66" s="216" t="s">
        <v>959</v>
      </c>
      <c r="D66" s="350">
        <v>381.321868</v>
      </c>
      <c r="E66" s="350">
        <v>23.888</v>
      </c>
      <c r="F66" s="350">
        <v>68.786965</v>
      </c>
      <c r="G66" s="350">
        <v>0.175</v>
      </c>
      <c r="H66" s="350">
        <v>450.108833</v>
      </c>
      <c r="I66" s="350">
        <v>24.063000000000002</v>
      </c>
      <c r="J66" s="351"/>
      <c r="K66" s="351">
        <v>15962.904722036168</v>
      </c>
      <c r="L66" s="351">
        <v>393068.3714285714</v>
      </c>
      <c r="M66" s="310"/>
      <c r="N66" s="310"/>
    </row>
    <row r="67" spans="1:14" ht="15">
      <c r="A67" s="216" t="s">
        <v>514</v>
      </c>
      <c r="B67" s="216" t="s">
        <v>57</v>
      </c>
      <c r="C67" s="216" t="s">
        <v>959</v>
      </c>
      <c r="D67" s="350">
        <v>703.568547</v>
      </c>
      <c r="E67" s="350">
        <v>44.767</v>
      </c>
      <c r="F67" s="350">
        <v>528.770055</v>
      </c>
      <c r="G67" s="350">
        <v>0.513</v>
      </c>
      <c r="H67" s="350">
        <v>1232.3386019999998</v>
      </c>
      <c r="I67" s="350">
        <v>45.28</v>
      </c>
      <c r="J67" s="351"/>
      <c r="K67" s="351">
        <v>15716.23175553421</v>
      </c>
      <c r="L67" s="351">
        <v>1030740.8479532163</v>
      </c>
      <c r="M67" s="310"/>
      <c r="N67" s="310"/>
    </row>
    <row r="68" spans="1:14" ht="15">
      <c r="A68" s="216" t="s">
        <v>522</v>
      </c>
      <c r="B68" s="216" t="s">
        <v>58</v>
      </c>
      <c r="C68" s="216" t="s">
        <v>959</v>
      </c>
      <c r="D68" s="350">
        <v>663.05621</v>
      </c>
      <c r="E68" s="350">
        <v>39.588</v>
      </c>
      <c r="F68" s="350">
        <v>214.967097</v>
      </c>
      <c r="G68" s="350">
        <v>0.394</v>
      </c>
      <c r="H68" s="350">
        <v>878.0233069999999</v>
      </c>
      <c r="I68" s="350">
        <v>39.982</v>
      </c>
      <c r="J68" s="351"/>
      <c r="K68" s="351">
        <v>16748.91911690411</v>
      </c>
      <c r="L68" s="351">
        <v>545601.769035533</v>
      </c>
      <c r="M68" s="310"/>
      <c r="N68" s="310"/>
    </row>
    <row r="69" spans="1:14" ht="15">
      <c r="A69" s="216" t="s">
        <v>532</v>
      </c>
      <c r="B69" s="216" t="s">
        <v>59</v>
      </c>
      <c r="C69" s="216" t="s">
        <v>959</v>
      </c>
      <c r="D69" s="350">
        <v>614.440601</v>
      </c>
      <c r="E69" s="350">
        <v>36.898</v>
      </c>
      <c r="F69" s="350">
        <v>304.991223</v>
      </c>
      <c r="G69" s="350">
        <v>0.521</v>
      </c>
      <c r="H69" s="350">
        <v>919.431824</v>
      </c>
      <c r="I69" s="350">
        <v>37.419000000000004</v>
      </c>
      <c r="J69" s="351"/>
      <c r="K69" s="351">
        <v>16652.40937178167</v>
      </c>
      <c r="L69" s="351">
        <v>585395.8214971209</v>
      </c>
      <c r="M69" s="310"/>
      <c r="N69" s="310"/>
    </row>
    <row r="70" spans="1:14" ht="15">
      <c r="A70" s="216" t="s">
        <v>534</v>
      </c>
      <c r="B70" s="216" t="s">
        <v>60</v>
      </c>
      <c r="C70" s="216" t="s">
        <v>959</v>
      </c>
      <c r="D70" s="350">
        <v>632.011465</v>
      </c>
      <c r="E70" s="350">
        <v>40.337</v>
      </c>
      <c r="F70" s="350">
        <v>238.399192</v>
      </c>
      <c r="G70" s="350">
        <v>0.368</v>
      </c>
      <c r="H70" s="350">
        <v>870.410657</v>
      </c>
      <c r="I70" s="350">
        <v>40.705000000000005</v>
      </c>
      <c r="J70" s="351"/>
      <c r="K70" s="351">
        <v>15668.2813545876</v>
      </c>
      <c r="L70" s="351">
        <v>647823.8913043478</v>
      </c>
      <c r="M70" s="310"/>
      <c r="N70" s="310"/>
    </row>
    <row r="71" spans="1:14" ht="15">
      <c r="A71" s="216" t="s">
        <v>573</v>
      </c>
      <c r="B71" s="216" t="s">
        <v>61</v>
      </c>
      <c r="C71" s="216" t="s">
        <v>959</v>
      </c>
      <c r="D71" s="350">
        <v>1347.418927</v>
      </c>
      <c r="E71" s="350">
        <v>86.043</v>
      </c>
      <c r="F71" s="350">
        <v>932.596353</v>
      </c>
      <c r="G71" s="350">
        <v>1.049</v>
      </c>
      <c r="H71" s="350">
        <v>2280.01528</v>
      </c>
      <c r="I71" s="350">
        <v>87.09200000000001</v>
      </c>
      <c r="J71" s="351"/>
      <c r="K71" s="351">
        <v>15659.832025847541</v>
      </c>
      <c r="L71" s="351">
        <v>889033.701620591</v>
      </c>
      <c r="M71" s="310"/>
      <c r="N71" s="310"/>
    </row>
    <row r="72" spans="1:14" ht="15">
      <c r="A72" s="358" t="s">
        <v>593</v>
      </c>
      <c r="B72" s="358" t="s">
        <v>62</v>
      </c>
      <c r="C72" s="358" t="s">
        <v>876</v>
      </c>
      <c r="D72" s="350">
        <v>590.134534</v>
      </c>
      <c r="E72" s="350">
        <v>39.779</v>
      </c>
      <c r="F72" s="350">
        <v>339.101803</v>
      </c>
      <c r="G72" s="350">
        <v>0.424</v>
      </c>
      <c r="H72" s="350">
        <v>929.236337</v>
      </c>
      <c r="I72" s="350">
        <v>40.203</v>
      </c>
      <c r="J72" s="351"/>
      <c r="K72" s="351">
        <v>14835.328540184519</v>
      </c>
      <c r="L72" s="351">
        <v>799768.4033018867</v>
      </c>
      <c r="M72" s="310"/>
      <c r="N72" s="310"/>
    </row>
    <row r="73" spans="1:14" ht="15">
      <c r="A73" s="362" t="s">
        <v>659</v>
      </c>
      <c r="B73" s="362" t="s">
        <v>658</v>
      </c>
      <c r="C73" s="362" t="s">
        <v>877</v>
      </c>
      <c r="D73" s="350">
        <v>856.924862</v>
      </c>
      <c r="E73" s="350">
        <v>57.409</v>
      </c>
      <c r="F73" s="350">
        <v>362.395895</v>
      </c>
      <c r="G73" s="350">
        <v>0.66</v>
      </c>
      <c r="H73" s="350">
        <v>1219.320757</v>
      </c>
      <c r="I73" s="350">
        <v>58.068999999999996</v>
      </c>
      <c r="J73" s="351"/>
      <c r="K73" s="351">
        <v>14926.664146736575</v>
      </c>
      <c r="L73" s="351">
        <v>549084.6893939395</v>
      </c>
      <c r="M73" s="310"/>
      <c r="N73" s="310"/>
    </row>
    <row r="74" spans="1:14" ht="15">
      <c r="A74" s="216" t="s">
        <v>670</v>
      </c>
      <c r="B74" s="216" t="s">
        <v>63</v>
      </c>
      <c r="C74" s="216" t="s">
        <v>959</v>
      </c>
      <c r="D74" s="350">
        <v>1749.007946</v>
      </c>
      <c r="E74" s="350">
        <v>108.634</v>
      </c>
      <c r="F74" s="350">
        <v>1269.846702</v>
      </c>
      <c r="G74" s="350">
        <v>1.814</v>
      </c>
      <c r="H74" s="350">
        <v>3018.854648</v>
      </c>
      <c r="I74" s="350">
        <v>110.44800000000001</v>
      </c>
      <c r="J74" s="351"/>
      <c r="K74" s="351">
        <v>16100.005026050776</v>
      </c>
      <c r="L74" s="351">
        <v>700025.7453142228</v>
      </c>
      <c r="M74" s="310"/>
      <c r="N74" s="310"/>
    </row>
    <row r="75" spans="1:14" ht="15">
      <c r="A75" s="216" t="s">
        <v>694</v>
      </c>
      <c r="B75" s="216" t="s">
        <v>64</v>
      </c>
      <c r="C75" s="216" t="s">
        <v>959</v>
      </c>
      <c r="D75" s="350">
        <v>1397.802197</v>
      </c>
      <c r="E75" s="350">
        <v>89.136</v>
      </c>
      <c r="F75" s="350">
        <v>542.036947</v>
      </c>
      <c r="G75" s="350">
        <v>0.909</v>
      </c>
      <c r="H75" s="350">
        <v>1939.839144</v>
      </c>
      <c r="I75" s="350">
        <v>90.045</v>
      </c>
      <c r="J75" s="351"/>
      <c r="K75" s="351">
        <v>15681.679646831808</v>
      </c>
      <c r="L75" s="351">
        <v>596300.2717271728</v>
      </c>
      <c r="M75" s="310"/>
      <c r="N75" s="310"/>
    </row>
    <row r="76" spans="1:14" ht="15">
      <c r="A76" s="358" t="s">
        <v>723</v>
      </c>
      <c r="B76" s="358" t="s">
        <v>65</v>
      </c>
      <c r="C76" s="358" t="s">
        <v>876</v>
      </c>
      <c r="D76" s="350">
        <v>865.845787</v>
      </c>
      <c r="E76" s="350">
        <v>58.453</v>
      </c>
      <c r="F76" s="350">
        <v>588.207411</v>
      </c>
      <c r="G76" s="350">
        <v>0.48</v>
      </c>
      <c r="H76" s="350">
        <v>1454.053198</v>
      </c>
      <c r="I76" s="350">
        <v>58.933</v>
      </c>
      <c r="J76" s="351"/>
      <c r="K76" s="351">
        <v>14812.683472191333</v>
      </c>
      <c r="L76" s="351">
        <v>1225432.10625</v>
      </c>
      <c r="M76" s="310"/>
      <c r="N76" s="310"/>
    </row>
    <row r="77" spans="1:14" ht="15">
      <c r="A77" s="216" t="s">
        <v>748</v>
      </c>
      <c r="B77" s="216" t="s">
        <v>66</v>
      </c>
      <c r="C77" s="216" t="s">
        <v>959</v>
      </c>
      <c r="D77" s="350">
        <v>594.548437</v>
      </c>
      <c r="E77" s="350">
        <v>39.237</v>
      </c>
      <c r="F77" s="350">
        <v>283.871454</v>
      </c>
      <c r="G77" s="350">
        <v>0.394</v>
      </c>
      <c r="H77" s="350">
        <v>878.419891</v>
      </c>
      <c r="I77" s="350">
        <v>39.631</v>
      </c>
      <c r="J77" s="351"/>
      <c r="K77" s="351">
        <v>15152.749624079313</v>
      </c>
      <c r="L77" s="351">
        <v>720485.9238578681</v>
      </c>
      <c r="M77" s="310"/>
      <c r="N77" s="310"/>
    </row>
    <row r="78" spans="1:14" ht="15">
      <c r="A78" s="216" t="s">
        <v>779</v>
      </c>
      <c r="B78" s="216" t="s">
        <v>67</v>
      </c>
      <c r="C78" s="216" t="s">
        <v>959</v>
      </c>
      <c r="D78" s="350">
        <v>1006.200488</v>
      </c>
      <c r="E78" s="350">
        <v>67.076</v>
      </c>
      <c r="F78" s="350">
        <v>254.863196</v>
      </c>
      <c r="G78" s="350">
        <v>0.644</v>
      </c>
      <c r="H78" s="350">
        <v>1261.063684</v>
      </c>
      <c r="I78" s="350">
        <v>67.72</v>
      </c>
      <c r="J78" s="351"/>
      <c r="K78" s="351">
        <v>15000.90178305206</v>
      </c>
      <c r="L78" s="351">
        <v>395750.3043478261</v>
      </c>
      <c r="M78" s="310"/>
      <c r="N78" s="310"/>
    </row>
    <row r="79" spans="1:14" ht="15">
      <c r="A79" s="219" t="s">
        <v>792</v>
      </c>
      <c r="B79" s="219" t="s">
        <v>887</v>
      </c>
      <c r="C79" s="219" t="s">
        <v>1053</v>
      </c>
      <c r="D79" s="350">
        <v>1205.700263</v>
      </c>
      <c r="E79" s="350">
        <v>78.455</v>
      </c>
      <c r="F79" s="350">
        <v>1197.049622</v>
      </c>
      <c r="G79" s="350">
        <v>0.795</v>
      </c>
      <c r="H79" s="350">
        <v>2402.749885</v>
      </c>
      <c r="I79" s="350">
        <v>79.25</v>
      </c>
      <c r="J79" s="351"/>
      <c r="K79" s="351">
        <v>15368.048728570519</v>
      </c>
      <c r="L79" s="351">
        <v>1505722.7949685534</v>
      </c>
      <c r="M79" s="310"/>
      <c r="N79" s="310"/>
    </row>
    <row r="80" spans="1:14" ht="15">
      <c r="A80" s="216" t="s">
        <v>799</v>
      </c>
      <c r="B80" s="216" t="s">
        <v>68</v>
      </c>
      <c r="C80" s="216" t="s">
        <v>959</v>
      </c>
      <c r="D80" s="350">
        <v>1897.378182</v>
      </c>
      <c r="E80" s="350">
        <v>118.474</v>
      </c>
      <c r="F80" s="350">
        <v>794.455843</v>
      </c>
      <c r="G80" s="350">
        <v>1.332</v>
      </c>
      <c r="H80" s="350">
        <v>2691.834025</v>
      </c>
      <c r="I80" s="350">
        <v>119.806</v>
      </c>
      <c r="J80" s="351"/>
      <c r="K80" s="351">
        <v>16015.144099127234</v>
      </c>
      <c r="L80" s="351">
        <v>596438.3205705705</v>
      </c>
      <c r="M80" s="310"/>
      <c r="N80" s="310"/>
    </row>
    <row r="81" spans="1:14" ht="15">
      <c r="A81" s="216" t="s">
        <v>809</v>
      </c>
      <c r="B81" s="216" t="s">
        <v>69</v>
      </c>
      <c r="C81" s="216" t="s">
        <v>959</v>
      </c>
      <c r="D81" s="350">
        <v>113.686792</v>
      </c>
      <c r="E81" s="350">
        <v>6.399</v>
      </c>
      <c r="F81" s="350">
        <v>139.000815</v>
      </c>
      <c r="G81" s="350">
        <v>0.104</v>
      </c>
      <c r="H81" s="350">
        <v>252.68760699999999</v>
      </c>
      <c r="I81" s="350">
        <v>6.503</v>
      </c>
      <c r="J81" s="351"/>
      <c r="K81" s="351">
        <v>17766.33724019378</v>
      </c>
      <c r="L81" s="351">
        <v>1336546.298076923</v>
      </c>
      <c r="M81" s="310"/>
      <c r="N81" s="310"/>
    </row>
    <row r="82" spans="1:14" ht="15">
      <c r="A82" s="216" t="s">
        <v>825</v>
      </c>
      <c r="B82" s="216" t="s">
        <v>70</v>
      </c>
      <c r="C82" s="216" t="s">
        <v>959</v>
      </c>
      <c r="D82" s="350">
        <v>311.00486</v>
      </c>
      <c r="E82" s="350">
        <v>16.984</v>
      </c>
      <c r="F82" s="350">
        <v>437.600167</v>
      </c>
      <c r="G82" s="350">
        <v>0.301</v>
      </c>
      <c r="H82" s="350">
        <v>748.6050270000001</v>
      </c>
      <c r="I82" s="350">
        <v>17.285</v>
      </c>
      <c r="J82" s="351"/>
      <c r="K82" s="351">
        <v>18311.63801224682</v>
      </c>
      <c r="L82" s="351">
        <v>1453821.1528239204</v>
      </c>
      <c r="M82" s="310"/>
      <c r="N82" s="310"/>
    </row>
    <row r="83" spans="1:14" ht="15">
      <c r="A83" s="216" t="s">
        <v>835</v>
      </c>
      <c r="B83" s="216" t="s">
        <v>71</v>
      </c>
      <c r="C83" s="216" t="s">
        <v>959</v>
      </c>
      <c r="D83" s="350">
        <v>406.061586</v>
      </c>
      <c r="E83" s="350">
        <v>27.253</v>
      </c>
      <c r="F83" s="350">
        <v>255.487451</v>
      </c>
      <c r="G83" s="350">
        <v>0.225</v>
      </c>
      <c r="H83" s="350">
        <v>661.549037</v>
      </c>
      <c r="I83" s="350">
        <v>27.478</v>
      </c>
      <c r="J83" s="351"/>
      <c r="K83" s="351">
        <v>14899.702271309581</v>
      </c>
      <c r="L83" s="351">
        <v>1135499.7822222223</v>
      </c>
      <c r="M83" s="310"/>
      <c r="N83" s="310"/>
    </row>
    <row r="84" spans="1:14" ht="15">
      <c r="A84" s="216" t="s">
        <v>842</v>
      </c>
      <c r="B84" s="216" t="s">
        <v>72</v>
      </c>
      <c r="C84" s="216" t="s">
        <v>959</v>
      </c>
      <c r="D84" s="350">
        <v>431.180973</v>
      </c>
      <c r="E84" s="350">
        <v>27.186</v>
      </c>
      <c r="F84" s="350">
        <v>122.157656</v>
      </c>
      <c r="G84" s="350">
        <v>0.246</v>
      </c>
      <c r="H84" s="350">
        <v>553.338629</v>
      </c>
      <c r="I84" s="350">
        <v>27.432</v>
      </c>
      <c r="J84" s="351"/>
      <c r="K84" s="351">
        <v>15860.405098212315</v>
      </c>
      <c r="L84" s="351">
        <v>496575.837398374</v>
      </c>
      <c r="M84" s="310"/>
      <c r="N84" s="310"/>
    </row>
    <row r="85" spans="1:14" s="205" customFormat="1" ht="16.5" thickBot="1">
      <c r="A85" s="224" t="s">
        <v>384</v>
      </c>
      <c r="B85" s="224" t="s">
        <v>942</v>
      </c>
      <c r="C85" s="224" t="s">
        <v>959</v>
      </c>
      <c r="D85" s="359">
        <v>16918.326451</v>
      </c>
      <c r="E85" s="359">
        <v>1076.54</v>
      </c>
      <c r="F85" s="359">
        <v>9465.214016</v>
      </c>
      <c r="G85" s="359">
        <v>12.213000000000001</v>
      </c>
      <c r="H85" s="359">
        <v>26383.540467000006</v>
      </c>
      <c r="I85" s="359">
        <v>1088.7530000000002</v>
      </c>
      <c r="J85" s="327"/>
      <c r="K85" s="360">
        <v>15715.464776970664</v>
      </c>
      <c r="L85" s="360">
        <v>775011.3826250716</v>
      </c>
      <c r="M85" s="311"/>
      <c r="N85" s="311"/>
    </row>
    <row r="86" spans="1:14" ht="15.75" thickTop="1">
      <c r="A86" s="358" t="s">
        <v>398</v>
      </c>
      <c r="B86" s="358" t="s">
        <v>73</v>
      </c>
      <c r="C86" s="358" t="s">
        <v>877</v>
      </c>
      <c r="D86" s="350">
        <v>584.481446</v>
      </c>
      <c r="E86" s="350">
        <v>35.958</v>
      </c>
      <c r="F86" s="350">
        <v>534.441178</v>
      </c>
      <c r="G86" s="350">
        <v>0.501</v>
      </c>
      <c r="H86" s="350">
        <v>1118.922624</v>
      </c>
      <c r="I86" s="350">
        <v>36.458999999999996</v>
      </c>
      <c r="J86" s="351"/>
      <c r="K86" s="351">
        <v>16254.559374826185</v>
      </c>
      <c r="L86" s="351">
        <v>1066748.8582834334</v>
      </c>
      <c r="M86" s="310"/>
      <c r="N86" s="310"/>
    </row>
    <row r="87" spans="1:14" ht="15">
      <c r="A87" s="222" t="s">
        <v>424</v>
      </c>
      <c r="B87" s="222" t="s">
        <v>888</v>
      </c>
      <c r="C87" s="222" t="s">
        <v>953</v>
      </c>
      <c r="D87" s="350">
        <v>424.243325</v>
      </c>
      <c r="E87" s="350">
        <v>31.487</v>
      </c>
      <c r="F87" s="350">
        <v>525.650823</v>
      </c>
      <c r="G87" s="350">
        <v>0.328</v>
      </c>
      <c r="H87" s="350">
        <v>949.894148</v>
      </c>
      <c r="I87" s="350">
        <v>31.814999999999998</v>
      </c>
      <c r="J87" s="351"/>
      <c r="K87" s="351">
        <v>13473.602597897545</v>
      </c>
      <c r="L87" s="351">
        <v>1602593.9725609755</v>
      </c>
      <c r="M87" s="310"/>
      <c r="N87" s="310"/>
    </row>
    <row r="88" spans="1:14" ht="15">
      <c r="A88" s="362" t="s">
        <v>436</v>
      </c>
      <c r="B88" s="362" t="s">
        <v>889</v>
      </c>
      <c r="C88" s="362" t="s">
        <v>876</v>
      </c>
      <c r="D88" s="350">
        <v>924.385073</v>
      </c>
      <c r="E88" s="350">
        <v>55.804</v>
      </c>
      <c r="F88" s="350">
        <v>707.948247</v>
      </c>
      <c r="G88" s="350">
        <v>0.882</v>
      </c>
      <c r="H88" s="350">
        <v>1632.3333200000002</v>
      </c>
      <c r="I88" s="350">
        <v>56.686</v>
      </c>
      <c r="J88" s="351"/>
      <c r="K88" s="351">
        <v>16564.853290086732</v>
      </c>
      <c r="L88" s="351">
        <v>802662.4115646258</v>
      </c>
      <c r="M88" s="310"/>
      <c r="N88" s="310"/>
    </row>
    <row r="89" spans="1:14" ht="15">
      <c r="A89" s="216" t="s">
        <v>437</v>
      </c>
      <c r="B89" s="216" t="s">
        <v>74</v>
      </c>
      <c r="C89" s="216" t="s">
        <v>959</v>
      </c>
      <c r="D89" s="350">
        <v>944.39298</v>
      </c>
      <c r="E89" s="350">
        <v>62.025</v>
      </c>
      <c r="F89" s="350">
        <v>349.569078</v>
      </c>
      <c r="G89" s="350">
        <v>0.885</v>
      </c>
      <c r="H89" s="350">
        <v>1293.962058</v>
      </c>
      <c r="I89" s="350">
        <v>62.91</v>
      </c>
      <c r="J89" s="351"/>
      <c r="K89" s="351">
        <v>15226.005320435308</v>
      </c>
      <c r="L89" s="351">
        <v>394993.3084745763</v>
      </c>
      <c r="M89" s="310"/>
      <c r="N89" s="310"/>
    </row>
    <row r="90" spans="1:14" ht="15">
      <c r="A90" s="216" t="s">
        <v>442</v>
      </c>
      <c r="B90" s="216" t="s">
        <v>75</v>
      </c>
      <c r="C90" s="216" t="s">
        <v>959</v>
      </c>
      <c r="D90" s="350">
        <v>1776.070228</v>
      </c>
      <c r="E90" s="350">
        <v>113.101</v>
      </c>
      <c r="F90" s="350">
        <v>543.059916</v>
      </c>
      <c r="G90" s="350">
        <v>1.333</v>
      </c>
      <c r="H90" s="350">
        <v>2319.130144</v>
      </c>
      <c r="I90" s="350">
        <v>114.434</v>
      </c>
      <c r="J90" s="351"/>
      <c r="K90" s="351">
        <v>15703.399863838516</v>
      </c>
      <c r="L90" s="351">
        <v>407396.78619654913</v>
      </c>
      <c r="M90" s="310"/>
      <c r="N90" s="310"/>
    </row>
    <row r="91" spans="1:14" ht="15">
      <c r="A91" s="216" t="s">
        <v>461</v>
      </c>
      <c r="B91" s="216" t="s">
        <v>76</v>
      </c>
      <c r="C91" s="216" t="s">
        <v>959</v>
      </c>
      <c r="D91" s="350">
        <v>589.81498</v>
      </c>
      <c r="E91" s="350">
        <v>38.596</v>
      </c>
      <c r="F91" s="350">
        <v>217.360643</v>
      </c>
      <c r="G91" s="350">
        <v>0.476</v>
      </c>
      <c r="H91" s="350">
        <v>807.175623</v>
      </c>
      <c r="I91" s="350">
        <v>39.071999999999996</v>
      </c>
      <c r="J91" s="351"/>
      <c r="K91" s="351">
        <v>15281.76443154731</v>
      </c>
      <c r="L91" s="351">
        <v>456640.006302521</v>
      </c>
      <c r="M91" s="310"/>
      <c r="N91" s="310"/>
    </row>
    <row r="92" spans="1:14" ht="15">
      <c r="A92" s="216" t="s">
        <v>462</v>
      </c>
      <c r="B92" s="216" t="s">
        <v>77</v>
      </c>
      <c r="C92" s="216" t="s">
        <v>959</v>
      </c>
      <c r="D92" s="350">
        <v>1276.225432</v>
      </c>
      <c r="E92" s="350">
        <v>76.638</v>
      </c>
      <c r="F92" s="350">
        <v>504.120168</v>
      </c>
      <c r="G92" s="350">
        <v>0.925</v>
      </c>
      <c r="H92" s="350">
        <v>1780.3455999999999</v>
      </c>
      <c r="I92" s="350">
        <v>77.563</v>
      </c>
      <c r="J92" s="351"/>
      <c r="K92" s="351">
        <v>16652.645319554267</v>
      </c>
      <c r="L92" s="351">
        <v>544994.7762162163</v>
      </c>
      <c r="M92" s="310"/>
      <c r="N92" s="310"/>
    </row>
    <row r="93" spans="1:14" ht="15">
      <c r="A93" s="216" t="s">
        <v>471</v>
      </c>
      <c r="B93" s="216" t="s">
        <v>78</v>
      </c>
      <c r="C93" s="216" t="s">
        <v>959</v>
      </c>
      <c r="D93" s="350">
        <v>634.760303</v>
      </c>
      <c r="E93" s="350">
        <v>41.204</v>
      </c>
      <c r="F93" s="350">
        <v>554.939924</v>
      </c>
      <c r="G93" s="350">
        <v>0.604</v>
      </c>
      <c r="H93" s="350">
        <v>1189.700227</v>
      </c>
      <c r="I93" s="350">
        <v>41.808</v>
      </c>
      <c r="J93" s="351"/>
      <c r="K93" s="351">
        <v>15405.307809921367</v>
      </c>
      <c r="L93" s="351">
        <v>918774.7086092716</v>
      </c>
      <c r="M93" s="310"/>
      <c r="N93" s="310"/>
    </row>
    <row r="94" spans="1:14" ht="15">
      <c r="A94" s="216" t="s">
        <v>485</v>
      </c>
      <c r="B94" s="216" t="s">
        <v>79</v>
      </c>
      <c r="C94" s="216" t="s">
        <v>959</v>
      </c>
      <c r="D94" s="350">
        <v>720.728678</v>
      </c>
      <c r="E94" s="350">
        <v>46.589</v>
      </c>
      <c r="F94" s="350">
        <v>303.016639</v>
      </c>
      <c r="G94" s="350">
        <v>0.654</v>
      </c>
      <c r="H94" s="350">
        <v>1023.7453169999999</v>
      </c>
      <c r="I94" s="350">
        <v>47.243</v>
      </c>
      <c r="J94" s="351"/>
      <c r="K94" s="351">
        <v>15469.93234454485</v>
      </c>
      <c r="L94" s="351">
        <v>463328.19418960245</v>
      </c>
      <c r="M94" s="310"/>
      <c r="N94" s="310"/>
    </row>
    <row r="95" spans="1:14" ht="15">
      <c r="A95" s="362" t="s">
        <v>490</v>
      </c>
      <c r="B95" s="362" t="s">
        <v>80</v>
      </c>
      <c r="C95" s="362" t="s">
        <v>876</v>
      </c>
      <c r="D95" s="350">
        <v>702.333704</v>
      </c>
      <c r="E95" s="350">
        <v>42.926</v>
      </c>
      <c r="F95" s="350">
        <v>208.582673</v>
      </c>
      <c r="G95" s="350">
        <v>0.438</v>
      </c>
      <c r="H95" s="350">
        <v>910.916377</v>
      </c>
      <c r="I95" s="350">
        <v>43.364000000000004</v>
      </c>
      <c r="J95" s="351"/>
      <c r="K95" s="351">
        <v>16361.498951684294</v>
      </c>
      <c r="L95" s="351">
        <v>476216.1484018265</v>
      </c>
      <c r="M95" s="310"/>
      <c r="N95" s="310"/>
    </row>
    <row r="96" spans="1:14" ht="15">
      <c r="A96" s="362" t="s">
        <v>498</v>
      </c>
      <c r="B96" s="362" t="s">
        <v>497</v>
      </c>
      <c r="C96" s="362" t="s">
        <v>876</v>
      </c>
      <c r="D96" s="350">
        <v>618.595919</v>
      </c>
      <c r="E96" s="350">
        <v>36.794</v>
      </c>
      <c r="F96" s="350">
        <v>565.617253</v>
      </c>
      <c r="G96" s="350">
        <v>0.329</v>
      </c>
      <c r="H96" s="350">
        <v>1184.213172</v>
      </c>
      <c r="I96" s="350">
        <v>37.123</v>
      </c>
      <c r="J96" s="351"/>
      <c r="K96" s="351">
        <v>16812.41286622819</v>
      </c>
      <c r="L96" s="351">
        <v>1719201.376899696</v>
      </c>
      <c r="M96" s="310"/>
      <c r="N96" s="310"/>
    </row>
    <row r="97" spans="1:14" ht="15">
      <c r="A97" s="222" t="s">
        <v>503</v>
      </c>
      <c r="B97" s="222" t="s">
        <v>502</v>
      </c>
      <c r="C97" s="222" t="s">
        <v>953</v>
      </c>
      <c r="D97" s="350">
        <v>444.051732</v>
      </c>
      <c r="E97" s="350">
        <v>27.869</v>
      </c>
      <c r="F97" s="350">
        <v>91.769323</v>
      </c>
      <c r="G97" s="350">
        <v>0.262</v>
      </c>
      <c r="H97" s="350">
        <v>535.821055</v>
      </c>
      <c r="I97" s="350">
        <v>28.131</v>
      </c>
      <c r="J97" s="351"/>
      <c r="K97" s="351">
        <v>15933.536617747317</v>
      </c>
      <c r="L97" s="351">
        <v>350264.59160305344</v>
      </c>
      <c r="M97" s="310"/>
      <c r="N97" s="310"/>
    </row>
    <row r="98" spans="1:14" ht="15">
      <c r="A98" s="216" t="s">
        <v>511</v>
      </c>
      <c r="B98" s="216" t="s">
        <v>81</v>
      </c>
      <c r="C98" s="216" t="s">
        <v>959</v>
      </c>
      <c r="D98" s="350">
        <v>629.800945</v>
      </c>
      <c r="E98" s="350">
        <v>43.21</v>
      </c>
      <c r="F98" s="350">
        <v>300.540448</v>
      </c>
      <c r="G98" s="350">
        <v>0.45</v>
      </c>
      <c r="H98" s="350">
        <v>930.3413929999999</v>
      </c>
      <c r="I98" s="350">
        <v>43.660000000000004</v>
      </c>
      <c r="J98" s="351"/>
      <c r="K98" s="351">
        <v>14575.351654709559</v>
      </c>
      <c r="L98" s="351">
        <v>667867.6622222222</v>
      </c>
      <c r="M98" s="310"/>
      <c r="N98" s="310"/>
    </row>
    <row r="99" spans="1:14" ht="15">
      <c r="A99" s="358" t="s">
        <v>551</v>
      </c>
      <c r="B99" s="358" t="s">
        <v>82</v>
      </c>
      <c r="C99" s="358" t="s">
        <v>876</v>
      </c>
      <c r="D99" s="350">
        <v>165.867055</v>
      </c>
      <c r="E99" s="350">
        <v>10.208</v>
      </c>
      <c r="F99" s="350">
        <v>225.259671</v>
      </c>
      <c r="G99" s="350">
        <v>0.174</v>
      </c>
      <c r="H99" s="350">
        <v>391.12672599999996</v>
      </c>
      <c r="I99" s="350">
        <v>10.382</v>
      </c>
      <c r="J99" s="351"/>
      <c r="K99" s="351">
        <v>16248.731876959248</v>
      </c>
      <c r="L99" s="351">
        <v>1294595.8103448276</v>
      </c>
      <c r="M99" s="310"/>
      <c r="N99" s="310"/>
    </row>
    <row r="100" spans="1:14" ht="15">
      <c r="A100" s="362" t="s">
        <v>555</v>
      </c>
      <c r="B100" s="362" t="s">
        <v>890</v>
      </c>
      <c r="C100" s="362" t="s">
        <v>1054</v>
      </c>
      <c r="D100" s="350">
        <v>506.108697</v>
      </c>
      <c r="E100" s="350">
        <v>34.247</v>
      </c>
      <c r="F100" s="350">
        <v>633.338418</v>
      </c>
      <c r="G100" s="350">
        <v>0.293</v>
      </c>
      <c r="H100" s="350">
        <v>1139.447115</v>
      </c>
      <c r="I100" s="350">
        <v>34.54</v>
      </c>
      <c r="J100" s="351"/>
      <c r="K100" s="351">
        <v>14778.190702835285</v>
      </c>
      <c r="L100" s="351">
        <v>2161564.566552901</v>
      </c>
      <c r="M100" s="310"/>
      <c r="N100" s="310"/>
    </row>
    <row r="101" spans="1:14" ht="15">
      <c r="A101" s="216" t="s">
        <v>572</v>
      </c>
      <c r="B101" s="216" t="s">
        <v>83</v>
      </c>
      <c r="C101" s="216" t="s">
        <v>959</v>
      </c>
      <c r="D101" s="350">
        <v>545.42062</v>
      </c>
      <c r="E101" s="350">
        <v>31.503</v>
      </c>
      <c r="F101" s="350">
        <v>530.78341</v>
      </c>
      <c r="G101" s="350">
        <v>0.508</v>
      </c>
      <c r="H101" s="350">
        <v>1076.2040299999999</v>
      </c>
      <c r="I101" s="350">
        <v>32.011</v>
      </c>
      <c r="J101" s="351"/>
      <c r="K101" s="351">
        <v>17313.29143256198</v>
      </c>
      <c r="L101" s="351">
        <v>1044849.2322834645</v>
      </c>
      <c r="M101" s="310"/>
      <c r="N101" s="310"/>
    </row>
    <row r="102" spans="1:14" ht="15">
      <c r="A102" s="219" t="s">
        <v>584</v>
      </c>
      <c r="B102" s="219" t="s">
        <v>891</v>
      </c>
      <c r="C102" s="219" t="s">
        <v>956</v>
      </c>
      <c r="D102" s="350">
        <v>729.923315</v>
      </c>
      <c r="E102" s="350">
        <v>52.398</v>
      </c>
      <c r="F102" s="350">
        <v>452.977489</v>
      </c>
      <c r="G102" s="350">
        <v>0.542</v>
      </c>
      <c r="H102" s="350">
        <v>1182.9008039999999</v>
      </c>
      <c r="I102" s="350">
        <v>52.940000000000005</v>
      </c>
      <c r="J102" s="351"/>
      <c r="K102" s="351">
        <v>13930.365949082026</v>
      </c>
      <c r="L102" s="351">
        <v>835751.8247232472</v>
      </c>
      <c r="M102" s="310"/>
      <c r="N102" s="310"/>
    </row>
    <row r="103" spans="1:14" ht="15">
      <c r="A103" s="216" t="s">
        <v>608</v>
      </c>
      <c r="B103" s="216" t="s">
        <v>84</v>
      </c>
      <c r="C103" s="216" t="s">
        <v>959</v>
      </c>
      <c r="D103" s="350">
        <v>540.167817</v>
      </c>
      <c r="E103" s="350">
        <v>34.883</v>
      </c>
      <c r="F103" s="350">
        <v>224.508555</v>
      </c>
      <c r="G103" s="350">
        <v>0.459</v>
      </c>
      <c r="H103" s="350">
        <v>764.676372</v>
      </c>
      <c r="I103" s="350">
        <v>35.342000000000006</v>
      </c>
      <c r="J103" s="351"/>
      <c r="K103" s="351">
        <v>15485.130780036121</v>
      </c>
      <c r="L103" s="351">
        <v>489125.39215686277</v>
      </c>
      <c r="M103" s="310"/>
      <c r="N103" s="310"/>
    </row>
    <row r="104" spans="1:14" ht="15">
      <c r="A104" s="216" t="s">
        <v>623</v>
      </c>
      <c r="B104" s="216" t="s">
        <v>85</v>
      </c>
      <c r="C104" s="216" t="s">
        <v>959</v>
      </c>
      <c r="D104" s="350">
        <v>848.216104</v>
      </c>
      <c r="E104" s="350">
        <v>61.369</v>
      </c>
      <c r="F104" s="350">
        <v>581.730515</v>
      </c>
      <c r="G104" s="350">
        <v>0.501</v>
      </c>
      <c r="H104" s="350">
        <v>1429.9466189999998</v>
      </c>
      <c r="I104" s="350">
        <v>61.87</v>
      </c>
      <c r="J104" s="351"/>
      <c r="K104" s="351">
        <v>13821.572846225294</v>
      </c>
      <c r="L104" s="351">
        <v>1161138.75249501</v>
      </c>
      <c r="M104" s="310"/>
      <c r="N104" s="310"/>
    </row>
    <row r="105" spans="1:14" ht="15">
      <c r="A105" s="216" t="s">
        <v>625</v>
      </c>
      <c r="B105" s="216" t="s">
        <v>86</v>
      </c>
      <c r="C105" s="216" t="s">
        <v>959</v>
      </c>
      <c r="D105" s="350">
        <v>804.936071</v>
      </c>
      <c r="E105" s="350">
        <v>52.529</v>
      </c>
      <c r="F105" s="350">
        <v>480.301032</v>
      </c>
      <c r="G105" s="350">
        <v>0.66</v>
      </c>
      <c r="H105" s="350">
        <v>1285.237103</v>
      </c>
      <c r="I105" s="350">
        <v>53.189</v>
      </c>
      <c r="J105" s="351"/>
      <c r="K105" s="351">
        <v>15323.651145081765</v>
      </c>
      <c r="L105" s="351">
        <v>727728.8363636363</v>
      </c>
      <c r="M105" s="310"/>
      <c r="N105" s="310"/>
    </row>
    <row r="106" spans="1:14" ht="15">
      <c r="A106" s="216" t="s">
        <v>638</v>
      </c>
      <c r="B106" s="216" t="s">
        <v>87</v>
      </c>
      <c r="C106" s="216" t="s">
        <v>959</v>
      </c>
      <c r="D106" s="350">
        <v>2668.747093</v>
      </c>
      <c r="E106" s="350">
        <v>189.7</v>
      </c>
      <c r="F106" s="350">
        <v>1893.888867</v>
      </c>
      <c r="G106" s="350">
        <v>2.384</v>
      </c>
      <c r="H106" s="350">
        <v>4562.63596</v>
      </c>
      <c r="I106" s="350">
        <v>192.08399999999997</v>
      </c>
      <c r="J106" s="351"/>
      <c r="K106" s="351">
        <v>14068.250358460728</v>
      </c>
      <c r="L106" s="351">
        <v>794416.471057047</v>
      </c>
      <c r="M106" s="310"/>
      <c r="N106" s="310"/>
    </row>
    <row r="107" spans="1:14" ht="15">
      <c r="A107" s="216" t="s">
        <v>640</v>
      </c>
      <c r="B107" s="216" t="s">
        <v>88</v>
      </c>
      <c r="C107" s="216" t="s">
        <v>959</v>
      </c>
      <c r="D107" s="350">
        <v>1170.505184</v>
      </c>
      <c r="E107" s="350">
        <v>61.428</v>
      </c>
      <c r="F107" s="350">
        <v>799.167392</v>
      </c>
      <c r="G107" s="350">
        <v>1.109</v>
      </c>
      <c r="H107" s="350">
        <v>1969.672576</v>
      </c>
      <c r="I107" s="350">
        <v>62.537</v>
      </c>
      <c r="J107" s="351"/>
      <c r="K107" s="351">
        <v>19054.91280849124</v>
      </c>
      <c r="L107" s="351">
        <v>720619.830477908</v>
      </c>
      <c r="M107" s="310"/>
      <c r="N107" s="310"/>
    </row>
    <row r="108" spans="1:14" ht="15">
      <c r="A108" s="358" t="s">
        <v>646</v>
      </c>
      <c r="B108" s="358" t="s">
        <v>89</v>
      </c>
      <c r="C108" s="358" t="s">
        <v>876</v>
      </c>
      <c r="D108" s="350">
        <v>2496.381907</v>
      </c>
      <c r="E108" s="350">
        <v>174.914</v>
      </c>
      <c r="F108" s="350">
        <v>1812.359869</v>
      </c>
      <c r="G108" s="350">
        <v>2.849</v>
      </c>
      <c r="H108" s="350">
        <v>4308.741776</v>
      </c>
      <c r="I108" s="350">
        <v>177.76299999999998</v>
      </c>
      <c r="J108" s="351"/>
      <c r="K108" s="351">
        <v>14272.053163268807</v>
      </c>
      <c r="L108" s="351">
        <v>636138.9501579502</v>
      </c>
      <c r="M108" s="310"/>
      <c r="N108" s="310"/>
    </row>
    <row r="109" spans="1:14" ht="15">
      <c r="A109" s="216" t="s">
        <v>703</v>
      </c>
      <c r="B109" s="216" t="s">
        <v>90</v>
      </c>
      <c r="C109" s="216" t="s">
        <v>959</v>
      </c>
      <c r="D109" s="350">
        <v>1417.916561</v>
      </c>
      <c r="E109" s="350">
        <v>87.758</v>
      </c>
      <c r="F109" s="350">
        <v>463.60142</v>
      </c>
      <c r="G109" s="350">
        <v>1.137</v>
      </c>
      <c r="H109" s="350">
        <v>1881.517981</v>
      </c>
      <c r="I109" s="350">
        <v>88.895</v>
      </c>
      <c r="J109" s="351"/>
      <c r="K109" s="351">
        <v>16157.12027393514</v>
      </c>
      <c r="L109" s="351">
        <v>407740.91468777484</v>
      </c>
      <c r="M109" s="310"/>
      <c r="N109" s="310"/>
    </row>
    <row r="110" spans="1:14" ht="15">
      <c r="A110" s="216" t="s">
        <v>710</v>
      </c>
      <c r="B110" s="216" t="s">
        <v>91</v>
      </c>
      <c r="C110" s="216" t="s">
        <v>959</v>
      </c>
      <c r="D110" s="350">
        <v>601.987009</v>
      </c>
      <c r="E110" s="350">
        <v>37.71</v>
      </c>
      <c r="F110" s="350">
        <v>249.182936</v>
      </c>
      <c r="G110" s="350">
        <v>0.476</v>
      </c>
      <c r="H110" s="350">
        <v>851.169945</v>
      </c>
      <c r="I110" s="350">
        <v>38.186</v>
      </c>
      <c r="J110" s="351"/>
      <c r="K110" s="351">
        <v>15963.590798196765</v>
      </c>
      <c r="L110" s="351">
        <v>523493.5630252101</v>
      </c>
      <c r="M110" s="310"/>
      <c r="N110" s="310"/>
    </row>
    <row r="111" spans="1:14" ht="15">
      <c r="A111" s="216" t="s">
        <v>719</v>
      </c>
      <c r="B111" s="216" t="s">
        <v>92</v>
      </c>
      <c r="C111" s="216" t="s">
        <v>959</v>
      </c>
      <c r="D111" s="350">
        <v>819.002164</v>
      </c>
      <c r="E111" s="350">
        <v>53.485</v>
      </c>
      <c r="F111" s="350">
        <v>381.993854</v>
      </c>
      <c r="G111" s="350">
        <v>0.813</v>
      </c>
      <c r="H111" s="350">
        <v>1200.996018</v>
      </c>
      <c r="I111" s="350">
        <v>54.298</v>
      </c>
      <c r="J111" s="351"/>
      <c r="K111" s="351">
        <v>15312.744956529868</v>
      </c>
      <c r="L111" s="351">
        <v>469857.1389913899</v>
      </c>
      <c r="M111" s="310"/>
      <c r="N111" s="310"/>
    </row>
    <row r="112" spans="1:14" ht="15">
      <c r="A112" s="216" t="s">
        <v>729</v>
      </c>
      <c r="B112" s="216" t="s">
        <v>93</v>
      </c>
      <c r="C112" s="216" t="s">
        <v>959</v>
      </c>
      <c r="D112" s="350">
        <v>364.431547</v>
      </c>
      <c r="E112" s="350">
        <v>19.869</v>
      </c>
      <c r="F112" s="350">
        <v>223.792439</v>
      </c>
      <c r="G112" s="350">
        <v>0.313</v>
      </c>
      <c r="H112" s="350">
        <v>588.223986</v>
      </c>
      <c r="I112" s="350">
        <v>20.182</v>
      </c>
      <c r="J112" s="351"/>
      <c r="K112" s="351">
        <v>18341.715587095474</v>
      </c>
      <c r="L112" s="351">
        <v>714991.8178913738</v>
      </c>
      <c r="M112" s="310"/>
      <c r="N112" s="310"/>
    </row>
    <row r="113" spans="1:14" ht="15">
      <c r="A113" s="216" t="s">
        <v>732</v>
      </c>
      <c r="B113" s="216" t="s">
        <v>94</v>
      </c>
      <c r="C113" s="216" t="s">
        <v>959</v>
      </c>
      <c r="D113" s="350">
        <v>1338.530519</v>
      </c>
      <c r="E113" s="350">
        <v>86.076</v>
      </c>
      <c r="F113" s="350">
        <v>548.197166</v>
      </c>
      <c r="G113" s="350">
        <v>1.039</v>
      </c>
      <c r="H113" s="350">
        <v>1886.7276849999998</v>
      </c>
      <c r="I113" s="350">
        <v>87.115</v>
      </c>
      <c r="J113" s="351"/>
      <c r="K113" s="351">
        <v>15550.565999814118</v>
      </c>
      <c r="L113" s="351">
        <v>527619.9865255053</v>
      </c>
      <c r="M113" s="310"/>
      <c r="N113" s="310"/>
    </row>
    <row r="114" spans="1:14" ht="15">
      <c r="A114" s="216" t="s">
        <v>734</v>
      </c>
      <c r="B114" s="216" t="s">
        <v>95</v>
      </c>
      <c r="C114" s="216" t="s">
        <v>959</v>
      </c>
      <c r="D114" s="350">
        <v>513.01734</v>
      </c>
      <c r="E114" s="350">
        <v>29.438</v>
      </c>
      <c r="F114" s="350">
        <v>312.552188</v>
      </c>
      <c r="G114" s="350">
        <v>0.416</v>
      </c>
      <c r="H114" s="350">
        <v>825.569528</v>
      </c>
      <c r="I114" s="350">
        <v>29.854</v>
      </c>
      <c r="J114" s="351"/>
      <c r="K114" s="351">
        <v>17427.044636184524</v>
      </c>
      <c r="L114" s="351">
        <v>751327.375</v>
      </c>
      <c r="M114" s="310"/>
      <c r="N114" s="310"/>
    </row>
    <row r="115" spans="1:14" ht="15">
      <c r="A115" s="216" t="s">
        <v>743</v>
      </c>
      <c r="B115" s="216" t="s">
        <v>96</v>
      </c>
      <c r="C115" s="216" t="s">
        <v>959</v>
      </c>
      <c r="D115" s="350">
        <v>1355.973448</v>
      </c>
      <c r="E115" s="350">
        <v>92.427</v>
      </c>
      <c r="F115" s="350">
        <v>682.484552</v>
      </c>
      <c r="G115" s="350">
        <v>1.241</v>
      </c>
      <c r="H115" s="350">
        <v>2038.458</v>
      </c>
      <c r="I115" s="350">
        <v>93.668</v>
      </c>
      <c r="J115" s="351"/>
      <c r="K115" s="351">
        <v>14670.750408430436</v>
      </c>
      <c r="L115" s="351">
        <v>549947.2618855762</v>
      </c>
      <c r="M115" s="310"/>
      <c r="N115" s="310"/>
    </row>
    <row r="116" spans="1:14" ht="15">
      <c r="A116" s="358" t="s">
        <v>750</v>
      </c>
      <c r="B116" s="358" t="s">
        <v>97</v>
      </c>
      <c r="C116" s="358" t="s">
        <v>876</v>
      </c>
      <c r="D116" s="350">
        <v>1876.611024</v>
      </c>
      <c r="E116" s="350">
        <v>115.839</v>
      </c>
      <c r="F116" s="350">
        <v>477.302383</v>
      </c>
      <c r="G116" s="350">
        <v>1.336</v>
      </c>
      <c r="H116" s="350">
        <v>2353.913407</v>
      </c>
      <c r="I116" s="350">
        <v>117.175</v>
      </c>
      <c r="J116" s="351"/>
      <c r="K116" s="351">
        <v>16200.165954471293</v>
      </c>
      <c r="L116" s="351">
        <v>357262.2627245509</v>
      </c>
      <c r="M116" s="310"/>
      <c r="N116" s="310"/>
    </row>
    <row r="117" spans="1:14" ht="15">
      <c r="A117" s="216" t="s">
        <v>770</v>
      </c>
      <c r="B117" s="216" t="s">
        <v>98</v>
      </c>
      <c r="C117" s="216" t="s">
        <v>959</v>
      </c>
      <c r="D117" s="350">
        <v>628.527345</v>
      </c>
      <c r="E117" s="350">
        <v>38.386</v>
      </c>
      <c r="F117" s="350">
        <v>767.914888</v>
      </c>
      <c r="G117" s="350">
        <v>0.806</v>
      </c>
      <c r="H117" s="350">
        <v>1396.442233</v>
      </c>
      <c r="I117" s="350">
        <v>39.192</v>
      </c>
      <c r="J117" s="351"/>
      <c r="K117" s="351">
        <v>16373.86924920544</v>
      </c>
      <c r="L117" s="351">
        <v>952748</v>
      </c>
      <c r="M117" s="310"/>
      <c r="N117" s="310"/>
    </row>
    <row r="118" spans="1:14" ht="15">
      <c r="A118" s="216" t="s">
        <v>775</v>
      </c>
      <c r="B118" s="216" t="s">
        <v>99</v>
      </c>
      <c r="C118" s="216"/>
      <c r="D118" s="350">
        <v>710.605614</v>
      </c>
      <c r="E118" s="350">
        <v>44.882</v>
      </c>
      <c r="F118" s="350">
        <v>303.619328</v>
      </c>
      <c r="G118" s="350">
        <v>0.45</v>
      </c>
      <c r="H118" s="350">
        <v>1014.2249419999999</v>
      </c>
      <c r="I118" s="350">
        <v>45.332</v>
      </c>
      <c r="J118" s="351"/>
      <c r="K118" s="351">
        <v>15832.752863063144</v>
      </c>
      <c r="L118" s="351">
        <v>674709.6177777778</v>
      </c>
      <c r="M118" s="310"/>
      <c r="N118" s="310"/>
    </row>
    <row r="119" spans="1:14" ht="15">
      <c r="A119" s="358" t="s">
        <v>786</v>
      </c>
      <c r="B119" s="358" t="s">
        <v>100</v>
      </c>
      <c r="C119" s="358" t="s">
        <v>1054</v>
      </c>
      <c r="D119" s="350">
        <v>1122.207468</v>
      </c>
      <c r="E119" s="350">
        <v>76.591</v>
      </c>
      <c r="F119" s="350">
        <v>959.731349</v>
      </c>
      <c r="G119" s="350">
        <v>0.757</v>
      </c>
      <c r="H119" s="350">
        <v>2081.938817</v>
      </c>
      <c r="I119" s="350">
        <v>77.348</v>
      </c>
      <c r="J119" s="351"/>
      <c r="K119" s="351">
        <v>14651.949550208248</v>
      </c>
      <c r="L119" s="351">
        <v>1267808.9154557465</v>
      </c>
      <c r="M119" s="310"/>
      <c r="N119" s="310"/>
    </row>
    <row r="120" spans="1:14" ht="15">
      <c r="A120" s="216" t="s">
        <v>791</v>
      </c>
      <c r="B120" s="216" t="s">
        <v>101</v>
      </c>
      <c r="C120" s="216" t="s">
        <v>959</v>
      </c>
      <c r="D120" s="350">
        <v>2020.077654</v>
      </c>
      <c r="E120" s="350">
        <v>116.272</v>
      </c>
      <c r="F120" s="350">
        <v>742.642354</v>
      </c>
      <c r="G120" s="350">
        <v>1.368</v>
      </c>
      <c r="H120" s="350">
        <v>2762.720008</v>
      </c>
      <c r="I120" s="350">
        <v>117.64</v>
      </c>
      <c r="J120" s="351"/>
      <c r="K120" s="351">
        <v>17373.724146828128</v>
      </c>
      <c r="L120" s="351">
        <v>542867.2178362573</v>
      </c>
      <c r="M120" s="310"/>
      <c r="N120" s="310"/>
    </row>
    <row r="121" spans="1:14" ht="15">
      <c r="A121" s="216" t="s">
        <v>805</v>
      </c>
      <c r="B121" s="216" t="s">
        <v>102</v>
      </c>
      <c r="C121" s="216" t="s">
        <v>959</v>
      </c>
      <c r="D121" s="350">
        <v>1410.722037</v>
      </c>
      <c r="E121" s="350">
        <v>94.288</v>
      </c>
      <c r="F121" s="350">
        <v>474.582438</v>
      </c>
      <c r="G121" s="350">
        <v>0.948</v>
      </c>
      <c r="H121" s="350">
        <v>1885.304475</v>
      </c>
      <c r="I121" s="350">
        <v>95.23599999999999</v>
      </c>
      <c r="J121" s="351"/>
      <c r="K121" s="351">
        <v>14961.840711437299</v>
      </c>
      <c r="L121" s="351">
        <v>500614.38607594935</v>
      </c>
      <c r="M121" s="310"/>
      <c r="N121" s="310"/>
    </row>
    <row r="122" spans="1:14" ht="15">
      <c r="A122" s="216" t="s">
        <v>823</v>
      </c>
      <c r="B122" s="216" t="s">
        <v>103</v>
      </c>
      <c r="C122" s="216" t="s">
        <v>959</v>
      </c>
      <c r="D122" s="350">
        <v>1589.572603</v>
      </c>
      <c r="E122" s="350">
        <v>90.177</v>
      </c>
      <c r="F122" s="350">
        <v>2411.888635</v>
      </c>
      <c r="G122" s="350">
        <v>1.471</v>
      </c>
      <c r="H122" s="350">
        <v>4001.461238</v>
      </c>
      <c r="I122" s="350">
        <v>91.64800000000001</v>
      </c>
      <c r="J122" s="351"/>
      <c r="K122" s="351">
        <v>17627.250884371846</v>
      </c>
      <c r="L122" s="351">
        <v>1639625.1767505098</v>
      </c>
      <c r="M122" s="310"/>
      <c r="N122" s="310"/>
    </row>
    <row r="123" spans="1:14" ht="15">
      <c r="A123" s="362" t="s">
        <v>830</v>
      </c>
      <c r="B123" s="362" t="s">
        <v>892</v>
      </c>
      <c r="C123" s="362" t="s">
        <v>876</v>
      </c>
      <c r="D123" s="350">
        <v>779.383107</v>
      </c>
      <c r="E123" s="350">
        <v>48.547</v>
      </c>
      <c r="F123" s="350">
        <v>222.217634</v>
      </c>
      <c r="G123" s="350">
        <v>0.49</v>
      </c>
      <c r="H123" s="350">
        <v>1001.600741</v>
      </c>
      <c r="I123" s="350">
        <v>49.037</v>
      </c>
      <c r="J123" s="351"/>
      <c r="K123" s="351">
        <v>16054.197107957238</v>
      </c>
      <c r="L123" s="351">
        <v>453505.37551020406</v>
      </c>
      <c r="M123" s="310"/>
      <c r="N123" s="310"/>
    </row>
    <row r="124" spans="1:14" ht="15">
      <c r="A124" s="216" t="s">
        <v>836</v>
      </c>
      <c r="B124" s="216" t="s">
        <v>104</v>
      </c>
      <c r="C124" s="216" t="s">
        <v>959</v>
      </c>
      <c r="D124" s="350">
        <v>1302.118879</v>
      </c>
      <c r="E124" s="350">
        <v>84.549</v>
      </c>
      <c r="F124" s="350">
        <v>1103.003424</v>
      </c>
      <c r="G124" s="350">
        <v>0.962</v>
      </c>
      <c r="H124" s="350">
        <v>2405.122303</v>
      </c>
      <c r="I124" s="350">
        <v>85.51100000000001</v>
      </c>
      <c r="J124" s="351"/>
      <c r="K124" s="351">
        <v>15400.760257365551</v>
      </c>
      <c r="L124" s="351">
        <v>1146573.2058212059</v>
      </c>
      <c r="M124" s="310"/>
      <c r="N124" s="310"/>
    </row>
    <row r="125" spans="1:14" ht="15">
      <c r="A125" s="362" t="s">
        <v>850</v>
      </c>
      <c r="B125" s="362" t="s">
        <v>849</v>
      </c>
      <c r="C125" s="362" t="s">
        <v>876</v>
      </c>
      <c r="D125" s="350">
        <v>682.942775</v>
      </c>
      <c r="E125" s="350">
        <v>40.189</v>
      </c>
      <c r="F125" s="350">
        <v>403.298781</v>
      </c>
      <c r="G125" s="350">
        <v>0.516</v>
      </c>
      <c r="H125" s="350">
        <v>1086.241556</v>
      </c>
      <c r="I125" s="350">
        <v>40.705</v>
      </c>
      <c r="J125" s="351"/>
      <c r="K125" s="351">
        <v>16993.276145213866</v>
      </c>
      <c r="L125" s="351">
        <v>781586.7848837209</v>
      </c>
      <c r="M125" s="310"/>
      <c r="N125" s="310"/>
    </row>
    <row r="126" spans="1:14" ht="15">
      <c r="A126" s="216" t="s">
        <v>858</v>
      </c>
      <c r="B126" s="216" t="s">
        <v>105</v>
      </c>
      <c r="C126" s="216" t="s">
        <v>959</v>
      </c>
      <c r="D126" s="350">
        <v>1953.293395</v>
      </c>
      <c r="E126" s="350">
        <v>132.02</v>
      </c>
      <c r="F126" s="350">
        <v>959.133205</v>
      </c>
      <c r="G126" s="350">
        <v>1.182</v>
      </c>
      <c r="H126" s="350">
        <v>2912.4266</v>
      </c>
      <c r="I126" s="350">
        <v>133.202</v>
      </c>
      <c r="J126" s="351"/>
      <c r="K126" s="351">
        <v>14795.435502196637</v>
      </c>
      <c r="L126" s="351">
        <v>811449.4120135364</v>
      </c>
      <c r="M126" s="310"/>
      <c r="N126" s="310"/>
    </row>
    <row r="127" spans="1:14" ht="15">
      <c r="A127" s="216" t="s">
        <v>861</v>
      </c>
      <c r="B127" s="216" t="s">
        <v>106</v>
      </c>
      <c r="C127" s="216" t="s">
        <v>959</v>
      </c>
      <c r="D127" s="350">
        <v>2164.196795</v>
      </c>
      <c r="E127" s="350">
        <v>136.993</v>
      </c>
      <c r="F127" s="350">
        <v>761.894675</v>
      </c>
      <c r="G127" s="350">
        <v>1.325</v>
      </c>
      <c r="H127" s="350">
        <v>2926.09147</v>
      </c>
      <c r="I127" s="350">
        <v>138.31799999999998</v>
      </c>
      <c r="J127" s="351"/>
      <c r="K127" s="351">
        <v>15797.8640879461</v>
      </c>
      <c r="L127" s="351">
        <v>575014.8490566037</v>
      </c>
      <c r="M127" s="310"/>
      <c r="N127" s="310"/>
    </row>
    <row r="128" spans="1:14" ht="15">
      <c r="A128" s="216" t="s">
        <v>870</v>
      </c>
      <c r="B128" s="216" t="s">
        <v>107</v>
      </c>
      <c r="C128" s="216" t="s">
        <v>959</v>
      </c>
      <c r="D128" s="350">
        <v>707.611987</v>
      </c>
      <c r="E128" s="350">
        <v>43.532</v>
      </c>
      <c r="F128" s="350">
        <v>404.950484</v>
      </c>
      <c r="G128" s="350">
        <v>0.401</v>
      </c>
      <c r="H128" s="350">
        <v>1112.562471</v>
      </c>
      <c r="I128" s="350">
        <v>43.933</v>
      </c>
      <c r="J128" s="351"/>
      <c r="K128" s="351">
        <v>16254.984540108426</v>
      </c>
      <c r="L128" s="351">
        <v>1009851.5810473815</v>
      </c>
      <c r="M128" s="310"/>
      <c r="N128" s="310"/>
    </row>
    <row r="129" spans="1:14" s="205" customFormat="1" ht="16.5" thickBot="1">
      <c r="A129" s="220" t="s">
        <v>385</v>
      </c>
      <c r="B129" s="220" t="s">
        <v>943</v>
      </c>
      <c r="C129" s="220" t="s">
        <v>959</v>
      </c>
      <c r="D129" s="359">
        <v>44104.887879</v>
      </c>
      <c r="E129" s="359">
        <v>2824.4080000000004</v>
      </c>
      <c r="F129" s="359">
        <v>25894.915664000004</v>
      </c>
      <c r="G129" s="359">
        <v>34.993</v>
      </c>
      <c r="H129" s="359">
        <v>69999.80354299999</v>
      </c>
      <c r="I129" s="359">
        <v>2859.401</v>
      </c>
      <c r="J129" s="327"/>
      <c r="K129" s="360">
        <v>15615.622062747307</v>
      </c>
      <c r="L129" s="360">
        <v>740002.7338039038</v>
      </c>
      <c r="M129" s="311"/>
      <c r="N129" s="311"/>
    </row>
    <row r="130" spans="1:14" ht="15.75" thickTop="1">
      <c r="A130" s="216" t="s">
        <v>423</v>
      </c>
      <c r="B130" s="216" t="s">
        <v>108</v>
      </c>
      <c r="C130" s="216" t="s">
        <v>959</v>
      </c>
      <c r="D130" s="350">
        <v>1509.591539</v>
      </c>
      <c r="E130" s="350">
        <v>99.221</v>
      </c>
      <c r="F130" s="350">
        <v>944.430951</v>
      </c>
      <c r="G130" s="350">
        <v>0.815</v>
      </c>
      <c r="H130" s="350">
        <v>2454.0224900000003</v>
      </c>
      <c r="I130" s="350">
        <v>100.036</v>
      </c>
      <c r="J130" s="351"/>
      <c r="K130" s="351">
        <v>15214.435845234375</v>
      </c>
      <c r="L130" s="351">
        <v>1158810.982822086</v>
      </c>
      <c r="M130" s="310"/>
      <c r="N130" s="310"/>
    </row>
    <row r="131" spans="1:14" ht="15">
      <c r="A131" s="216" t="s">
        <v>446</v>
      </c>
      <c r="B131" s="216" t="s">
        <v>109</v>
      </c>
      <c r="C131" s="216" t="s">
        <v>959</v>
      </c>
      <c r="D131" s="350">
        <v>3360.864219</v>
      </c>
      <c r="E131" s="350">
        <v>194.144</v>
      </c>
      <c r="F131" s="350">
        <v>1929.821106</v>
      </c>
      <c r="G131" s="350">
        <v>2.889</v>
      </c>
      <c r="H131" s="350">
        <v>5290.685325</v>
      </c>
      <c r="I131" s="350">
        <v>197.03300000000002</v>
      </c>
      <c r="J131" s="351"/>
      <c r="K131" s="351">
        <v>17311.192820792814</v>
      </c>
      <c r="L131" s="351">
        <v>667989.3063343718</v>
      </c>
      <c r="M131" s="310"/>
      <c r="N131" s="310"/>
    </row>
    <row r="132" spans="1:14" ht="15">
      <c r="A132" s="216" t="s">
        <v>464</v>
      </c>
      <c r="B132" s="216" t="s">
        <v>110</v>
      </c>
      <c r="C132" s="216" t="s">
        <v>959</v>
      </c>
      <c r="D132" s="350">
        <v>1425.36992</v>
      </c>
      <c r="E132" s="350">
        <v>86.352</v>
      </c>
      <c r="F132" s="350">
        <v>665.419485</v>
      </c>
      <c r="G132" s="350">
        <v>1.33</v>
      </c>
      <c r="H132" s="350">
        <v>2090.789405</v>
      </c>
      <c r="I132" s="350">
        <v>87.682</v>
      </c>
      <c r="J132" s="351"/>
      <c r="K132" s="351">
        <v>16506.50731888086</v>
      </c>
      <c r="L132" s="351">
        <v>500315.4022556391</v>
      </c>
      <c r="M132" s="310"/>
      <c r="N132" s="310"/>
    </row>
    <row r="133" spans="1:14" ht="15">
      <c r="A133" s="216" t="s">
        <v>509</v>
      </c>
      <c r="B133" s="216" t="s">
        <v>111</v>
      </c>
      <c r="C133" s="216" t="s">
        <v>959</v>
      </c>
      <c r="D133" s="350">
        <v>337.466726</v>
      </c>
      <c r="E133" s="350">
        <v>20.233</v>
      </c>
      <c r="F133" s="350">
        <v>124.68335</v>
      </c>
      <c r="G133" s="350">
        <v>0.339</v>
      </c>
      <c r="H133" s="350">
        <v>462.150076</v>
      </c>
      <c r="I133" s="350">
        <v>20.572</v>
      </c>
      <c r="J133" s="351"/>
      <c r="K133" s="351">
        <v>16679.02565116394</v>
      </c>
      <c r="L133" s="351">
        <v>367797.49262536876</v>
      </c>
      <c r="M133" s="310"/>
      <c r="N133" s="310"/>
    </row>
    <row r="134" spans="1:14" ht="15">
      <c r="A134" s="216" t="s">
        <v>523</v>
      </c>
      <c r="B134" s="216" t="s">
        <v>112</v>
      </c>
      <c r="C134" s="216" t="s">
        <v>959</v>
      </c>
      <c r="D134" s="350">
        <v>1884.010691</v>
      </c>
      <c r="E134" s="350">
        <v>123.09</v>
      </c>
      <c r="F134" s="350">
        <v>1099.289339</v>
      </c>
      <c r="G134" s="350">
        <v>1.147</v>
      </c>
      <c r="H134" s="350">
        <v>2983.30003</v>
      </c>
      <c r="I134" s="350">
        <v>124.23700000000001</v>
      </c>
      <c r="J134" s="351"/>
      <c r="K134" s="351">
        <v>15305.960606060606</v>
      </c>
      <c r="L134" s="351">
        <v>958403.9572798605</v>
      </c>
      <c r="M134" s="310"/>
      <c r="N134" s="310"/>
    </row>
    <row r="135" spans="1:14" ht="15">
      <c r="A135" s="362" t="s">
        <v>547</v>
      </c>
      <c r="B135" s="362" t="s">
        <v>546</v>
      </c>
      <c r="C135" s="362" t="s">
        <v>1054</v>
      </c>
      <c r="D135" s="350">
        <v>2007.212832</v>
      </c>
      <c r="E135" s="350">
        <v>124.474</v>
      </c>
      <c r="F135" s="350">
        <v>1498.743654</v>
      </c>
      <c r="G135" s="350">
        <v>1.246</v>
      </c>
      <c r="H135" s="350">
        <v>3505.956486</v>
      </c>
      <c r="I135" s="350">
        <v>125.72</v>
      </c>
      <c r="J135" s="351"/>
      <c r="K135" s="351">
        <v>16125.559008306956</v>
      </c>
      <c r="L135" s="351">
        <v>1202844.0240770467</v>
      </c>
      <c r="M135" s="310"/>
      <c r="N135" s="310"/>
    </row>
    <row r="136" spans="1:14" ht="15">
      <c r="A136" s="216" t="s">
        <v>585</v>
      </c>
      <c r="B136" s="216" t="s">
        <v>113</v>
      </c>
      <c r="C136" s="216" t="s">
        <v>959</v>
      </c>
      <c r="D136" s="350">
        <v>377.807652</v>
      </c>
      <c r="E136" s="350">
        <v>23.411</v>
      </c>
      <c r="F136" s="350">
        <v>228.330685</v>
      </c>
      <c r="G136" s="350">
        <v>0.296</v>
      </c>
      <c r="H136" s="350">
        <v>606.138337</v>
      </c>
      <c r="I136" s="350">
        <v>23.707</v>
      </c>
      <c r="J136" s="351"/>
      <c r="K136" s="351">
        <v>16138.03989577549</v>
      </c>
      <c r="L136" s="351">
        <v>771387.4493243244</v>
      </c>
      <c r="M136" s="310"/>
      <c r="N136" s="310"/>
    </row>
    <row r="137" spans="1:14" ht="15">
      <c r="A137" s="216" t="s">
        <v>590</v>
      </c>
      <c r="B137" s="216" t="s">
        <v>114</v>
      </c>
      <c r="C137" s="216" t="s">
        <v>959</v>
      </c>
      <c r="D137" s="350">
        <v>993.750607</v>
      </c>
      <c r="E137" s="350">
        <v>56.11</v>
      </c>
      <c r="F137" s="350">
        <v>537.941149</v>
      </c>
      <c r="G137" s="350">
        <v>1.037</v>
      </c>
      <c r="H137" s="350">
        <v>1531.691756</v>
      </c>
      <c r="I137" s="350">
        <v>57.147</v>
      </c>
      <c r="J137" s="351"/>
      <c r="K137" s="351">
        <v>17710.757565496348</v>
      </c>
      <c r="L137" s="351">
        <v>518747.4918032787</v>
      </c>
      <c r="M137" s="310"/>
      <c r="N137" s="310"/>
    </row>
    <row r="138" spans="1:14" ht="15">
      <c r="A138" s="222" t="s">
        <v>620</v>
      </c>
      <c r="B138" s="222" t="s">
        <v>893</v>
      </c>
      <c r="C138" s="222" t="s">
        <v>953</v>
      </c>
      <c r="D138" s="350">
        <v>1473.58114</v>
      </c>
      <c r="E138" s="350">
        <v>108.98</v>
      </c>
      <c r="F138" s="350">
        <v>1127.107783</v>
      </c>
      <c r="G138" s="350">
        <v>1.329</v>
      </c>
      <c r="H138" s="350">
        <v>2600.6889229999997</v>
      </c>
      <c r="I138" s="350">
        <v>110.309</v>
      </c>
      <c r="J138" s="351"/>
      <c r="K138" s="351">
        <v>13521.574050284456</v>
      </c>
      <c r="L138" s="351">
        <v>848087.1203912717</v>
      </c>
      <c r="M138" s="310"/>
      <c r="N138" s="310"/>
    </row>
    <row r="139" spans="1:14" ht="15">
      <c r="A139" s="226" t="s">
        <v>622</v>
      </c>
      <c r="B139" s="226" t="s">
        <v>115</v>
      </c>
      <c r="C139" s="226" t="s">
        <v>953</v>
      </c>
      <c r="D139" s="350">
        <v>2775.660949</v>
      </c>
      <c r="E139" s="350">
        <v>170.273</v>
      </c>
      <c r="F139" s="350">
        <v>1396.030248</v>
      </c>
      <c r="G139" s="350">
        <v>2.231</v>
      </c>
      <c r="H139" s="350">
        <v>4171.691197</v>
      </c>
      <c r="I139" s="350">
        <v>172.504</v>
      </c>
      <c r="J139" s="351"/>
      <c r="K139" s="351">
        <v>16301.239474256048</v>
      </c>
      <c r="L139" s="351">
        <v>625741.930972658</v>
      </c>
      <c r="M139" s="310"/>
      <c r="N139" s="310"/>
    </row>
    <row r="140" spans="1:14" ht="15">
      <c r="A140" s="358" t="s">
        <v>628</v>
      </c>
      <c r="B140" s="358" t="s">
        <v>116</v>
      </c>
      <c r="C140" s="358" t="s">
        <v>876</v>
      </c>
      <c r="D140" s="350">
        <v>4699.489772</v>
      </c>
      <c r="E140" s="350">
        <v>298.987</v>
      </c>
      <c r="F140" s="350">
        <v>2310.418969</v>
      </c>
      <c r="G140" s="350">
        <v>4.097</v>
      </c>
      <c r="H140" s="350">
        <v>7009.908740999999</v>
      </c>
      <c r="I140" s="350">
        <v>303.084</v>
      </c>
      <c r="J140" s="351"/>
      <c r="K140" s="351">
        <v>15718.040490054751</v>
      </c>
      <c r="L140" s="351">
        <v>563929.4530144008</v>
      </c>
      <c r="M140" s="310"/>
      <c r="N140" s="310"/>
    </row>
    <row r="141" spans="1:14" ht="15">
      <c r="A141" s="219" t="s">
        <v>686</v>
      </c>
      <c r="B141" s="219" t="s">
        <v>685</v>
      </c>
      <c r="C141" s="219" t="s">
        <v>901</v>
      </c>
      <c r="D141" s="350">
        <v>976.830303</v>
      </c>
      <c r="E141" s="350">
        <v>68.467</v>
      </c>
      <c r="F141" s="350">
        <v>2516.074206</v>
      </c>
      <c r="G141" s="350">
        <v>0.641</v>
      </c>
      <c r="H141" s="350">
        <v>3492.904509</v>
      </c>
      <c r="I141" s="350">
        <v>69.108</v>
      </c>
      <c r="J141" s="351"/>
      <c r="K141" s="351">
        <v>14267.169629164415</v>
      </c>
      <c r="L141" s="351">
        <v>3925232.770670827</v>
      </c>
      <c r="M141" s="310"/>
      <c r="N141" s="310"/>
    </row>
    <row r="142" spans="1:14" ht="15">
      <c r="A142" s="219" t="s">
        <v>690</v>
      </c>
      <c r="B142" s="219" t="s">
        <v>894</v>
      </c>
      <c r="C142" s="219" t="s">
        <v>1055</v>
      </c>
      <c r="D142" s="350">
        <v>994.459054</v>
      </c>
      <c r="E142" s="350">
        <v>64.359</v>
      </c>
      <c r="F142" s="350">
        <v>817.784593</v>
      </c>
      <c r="G142" s="350">
        <v>0.632</v>
      </c>
      <c r="H142" s="350">
        <v>1812.243647</v>
      </c>
      <c r="I142" s="350">
        <v>64.991</v>
      </c>
      <c r="J142" s="351"/>
      <c r="K142" s="351">
        <v>15451.748069423082</v>
      </c>
      <c r="L142" s="351">
        <v>1293962.9636075948</v>
      </c>
      <c r="M142" s="310"/>
      <c r="N142" s="310"/>
    </row>
    <row r="143" spans="1:14" ht="15">
      <c r="A143" s="216" t="s">
        <v>731</v>
      </c>
      <c r="B143" s="216" t="s">
        <v>117</v>
      </c>
      <c r="C143" s="216" t="s">
        <v>959</v>
      </c>
      <c r="D143" s="350">
        <v>201.979359</v>
      </c>
      <c r="E143" s="350">
        <v>12.016</v>
      </c>
      <c r="F143" s="350">
        <v>159.949296</v>
      </c>
      <c r="G143" s="350">
        <v>0.241</v>
      </c>
      <c r="H143" s="350">
        <v>361.928655</v>
      </c>
      <c r="I143" s="350">
        <v>12.257</v>
      </c>
      <c r="J143" s="351"/>
      <c r="K143" s="351">
        <v>16809.20098202397</v>
      </c>
      <c r="L143" s="351">
        <v>663690.0248962656</v>
      </c>
      <c r="M143" s="310"/>
      <c r="N143" s="310"/>
    </row>
    <row r="144" spans="1:14" ht="15">
      <c r="A144" s="358" t="s">
        <v>736</v>
      </c>
      <c r="B144" s="358" t="s">
        <v>118</v>
      </c>
      <c r="C144" s="358" t="s">
        <v>876</v>
      </c>
      <c r="D144" s="350">
        <v>1656.677843</v>
      </c>
      <c r="E144" s="350">
        <v>107.967</v>
      </c>
      <c r="F144" s="350">
        <v>826.912716</v>
      </c>
      <c r="G144" s="350">
        <v>1.114</v>
      </c>
      <c r="H144" s="350">
        <v>2483.590559</v>
      </c>
      <c r="I144" s="350">
        <v>109.081</v>
      </c>
      <c r="J144" s="351"/>
      <c r="K144" s="351">
        <v>15344.29819296637</v>
      </c>
      <c r="L144" s="351">
        <v>742291.486535009</v>
      </c>
      <c r="M144" s="310"/>
      <c r="N144" s="310"/>
    </row>
    <row r="145" spans="1:14" ht="15">
      <c r="A145" s="216" t="s">
        <v>742</v>
      </c>
      <c r="B145" s="216" t="s">
        <v>119</v>
      </c>
      <c r="C145" s="216" t="s">
        <v>959</v>
      </c>
      <c r="D145" s="350">
        <v>197.433338</v>
      </c>
      <c r="E145" s="350">
        <v>12.669</v>
      </c>
      <c r="F145" s="350">
        <v>261.976776</v>
      </c>
      <c r="G145" s="350">
        <v>0.178</v>
      </c>
      <c r="H145" s="350">
        <v>459.41011399999996</v>
      </c>
      <c r="I145" s="350">
        <v>12.847000000000001</v>
      </c>
      <c r="J145" s="351"/>
      <c r="K145" s="351">
        <v>15583.971742047517</v>
      </c>
      <c r="L145" s="351">
        <v>1471779.640449438</v>
      </c>
      <c r="M145" s="310"/>
      <c r="N145" s="310"/>
    </row>
    <row r="146" spans="1:14" ht="15">
      <c r="A146" s="216" t="s">
        <v>746</v>
      </c>
      <c r="B146" s="216" t="s">
        <v>120</v>
      </c>
      <c r="C146" s="216" t="s">
        <v>959</v>
      </c>
      <c r="D146" s="350">
        <v>694.454566</v>
      </c>
      <c r="E146" s="350">
        <v>45.682</v>
      </c>
      <c r="F146" s="350">
        <v>425.477129</v>
      </c>
      <c r="G146" s="350">
        <v>0.632</v>
      </c>
      <c r="H146" s="350">
        <v>1119.931695</v>
      </c>
      <c r="I146" s="350">
        <v>46.314</v>
      </c>
      <c r="J146" s="351"/>
      <c r="K146" s="351">
        <v>15201.92999430848</v>
      </c>
      <c r="L146" s="351">
        <v>673223.3053797468</v>
      </c>
      <c r="M146" s="310"/>
      <c r="N146" s="310"/>
    </row>
    <row r="147" spans="1:14" ht="15">
      <c r="A147" s="216" t="s">
        <v>751</v>
      </c>
      <c r="B147" s="216" t="s">
        <v>121</v>
      </c>
      <c r="C147" s="216" t="s">
        <v>959</v>
      </c>
      <c r="D147" s="350">
        <v>392.945471</v>
      </c>
      <c r="E147" s="350">
        <v>25.35</v>
      </c>
      <c r="F147" s="350">
        <v>1094.120871</v>
      </c>
      <c r="G147" s="350">
        <v>0.25</v>
      </c>
      <c r="H147" s="350">
        <v>1487.066342</v>
      </c>
      <c r="I147" s="350">
        <v>25.6</v>
      </c>
      <c r="J147" s="351"/>
      <c r="K147" s="351">
        <v>15500.807534516765</v>
      </c>
      <c r="L147" s="351">
        <v>4376483.484</v>
      </c>
      <c r="M147" s="310"/>
      <c r="N147" s="310"/>
    </row>
    <row r="148" spans="1:14" ht="15">
      <c r="A148" s="358" t="s">
        <v>753</v>
      </c>
      <c r="B148" s="358" t="s">
        <v>122</v>
      </c>
      <c r="C148" s="358" t="s">
        <v>876</v>
      </c>
      <c r="D148" s="350">
        <v>3464.652249</v>
      </c>
      <c r="E148" s="350">
        <v>219.023</v>
      </c>
      <c r="F148" s="350">
        <v>2059.532631</v>
      </c>
      <c r="G148" s="350">
        <v>2.749</v>
      </c>
      <c r="H148" s="350">
        <v>5524.184880000001</v>
      </c>
      <c r="I148" s="350">
        <v>221.772</v>
      </c>
      <c r="J148" s="351"/>
      <c r="K148" s="351">
        <v>15818.668582751583</v>
      </c>
      <c r="L148" s="351">
        <v>749193.3906875227</v>
      </c>
      <c r="M148" s="310"/>
      <c r="N148" s="310"/>
    </row>
    <row r="149" spans="1:14" ht="15">
      <c r="A149" s="226" t="s">
        <v>831</v>
      </c>
      <c r="B149" s="226" t="s">
        <v>123</v>
      </c>
      <c r="C149" s="226" t="s">
        <v>953</v>
      </c>
      <c r="D149" s="350">
        <v>2071.616147</v>
      </c>
      <c r="E149" s="350">
        <v>136.477</v>
      </c>
      <c r="F149" s="350">
        <v>1475.833371</v>
      </c>
      <c r="G149" s="350">
        <v>1.476</v>
      </c>
      <c r="H149" s="350">
        <v>3547.4495180000004</v>
      </c>
      <c r="I149" s="350">
        <v>137.953</v>
      </c>
      <c r="J149" s="351"/>
      <c r="K149" s="351">
        <v>15179.232742513392</v>
      </c>
      <c r="L149" s="351">
        <v>999887.1077235772</v>
      </c>
      <c r="M149" s="310"/>
      <c r="N149" s="310"/>
    </row>
    <row r="150" spans="1:14" ht="15">
      <c r="A150" s="216" t="s">
        <v>872</v>
      </c>
      <c r="B150" s="216" t="s">
        <v>124</v>
      </c>
      <c r="C150" s="216" t="s">
        <v>959</v>
      </c>
      <c r="D150" s="350">
        <v>1194.051501</v>
      </c>
      <c r="E150" s="350">
        <v>77.008</v>
      </c>
      <c r="F150" s="350">
        <v>632.120573</v>
      </c>
      <c r="G150" s="350">
        <v>1.151</v>
      </c>
      <c r="H150" s="350">
        <v>1826.172074</v>
      </c>
      <c r="I150" s="350">
        <v>78.15899999999999</v>
      </c>
      <c r="J150" s="351"/>
      <c r="K150" s="351">
        <v>15505.551384271765</v>
      </c>
      <c r="L150" s="351">
        <v>549192.5047784535</v>
      </c>
      <c r="M150" s="310"/>
      <c r="N150" s="310"/>
    </row>
    <row r="151" spans="1:14" s="205" customFormat="1" ht="16.5" thickBot="1">
      <c r="A151" s="225" t="s">
        <v>387</v>
      </c>
      <c r="B151" s="225" t="s">
        <v>944</v>
      </c>
      <c r="C151" s="225" t="s">
        <v>959</v>
      </c>
      <c r="D151" s="359">
        <v>32689.905877999998</v>
      </c>
      <c r="E151" s="359">
        <v>2074.293</v>
      </c>
      <c r="F151" s="359">
        <v>22131.998881</v>
      </c>
      <c r="G151" s="359">
        <v>25.82</v>
      </c>
      <c r="H151" s="359">
        <v>54821.904759000005</v>
      </c>
      <c r="I151" s="359">
        <v>2100.113</v>
      </c>
      <c r="J151" s="327"/>
      <c r="K151" s="360">
        <v>15759.541143898183</v>
      </c>
      <c r="L151" s="360">
        <v>857164.9450426026</v>
      </c>
      <c r="M151" s="311"/>
      <c r="N151" s="311"/>
    </row>
    <row r="152" spans="1:14" ht="15.75" thickTop="1">
      <c r="A152" s="216" t="s">
        <v>400</v>
      </c>
      <c r="B152" s="216" t="s">
        <v>125</v>
      </c>
      <c r="C152" s="216" t="s">
        <v>959</v>
      </c>
      <c r="D152" s="350">
        <v>810.925533</v>
      </c>
      <c r="E152" s="350">
        <v>50.692</v>
      </c>
      <c r="F152" s="350">
        <v>372.048235</v>
      </c>
      <c r="G152" s="350">
        <v>0.544</v>
      </c>
      <c r="H152" s="350">
        <v>1182.9737679999998</v>
      </c>
      <c r="I152" s="350">
        <v>51.236</v>
      </c>
      <c r="J152" s="351"/>
      <c r="K152" s="351">
        <v>15997.110648623056</v>
      </c>
      <c r="L152" s="351">
        <v>683912.1966911765</v>
      </c>
      <c r="M152" s="310"/>
      <c r="N152" s="310"/>
    </row>
    <row r="153" spans="1:14" ht="15">
      <c r="A153" s="216" t="s">
        <v>410</v>
      </c>
      <c r="B153" s="216" t="s">
        <v>126</v>
      </c>
      <c r="C153" s="216" t="s">
        <v>959</v>
      </c>
      <c r="D153" s="350">
        <v>777.265822</v>
      </c>
      <c r="E153" s="350">
        <v>49.491</v>
      </c>
      <c r="F153" s="350">
        <v>311.241673</v>
      </c>
      <c r="G153" s="350">
        <v>0.494</v>
      </c>
      <c r="H153" s="350">
        <v>1088.5074949999998</v>
      </c>
      <c r="I153" s="350">
        <v>49.985</v>
      </c>
      <c r="J153" s="351"/>
      <c r="K153" s="351">
        <v>15705.195328443555</v>
      </c>
      <c r="L153" s="351">
        <v>630043.8724696357</v>
      </c>
      <c r="M153" s="310"/>
      <c r="N153" s="310"/>
    </row>
    <row r="154" spans="1:14" ht="15">
      <c r="A154" s="222" t="s">
        <v>427</v>
      </c>
      <c r="B154" s="222" t="s">
        <v>895</v>
      </c>
      <c r="C154" s="222" t="s">
        <v>953</v>
      </c>
      <c r="D154" s="350">
        <v>607.962806</v>
      </c>
      <c r="E154" s="350">
        <v>39.213</v>
      </c>
      <c r="F154" s="350">
        <v>246.363667</v>
      </c>
      <c r="G154" s="350">
        <v>0.393</v>
      </c>
      <c r="H154" s="350">
        <v>854.326473</v>
      </c>
      <c r="I154" s="350">
        <v>39.606</v>
      </c>
      <c r="J154" s="351"/>
      <c r="K154" s="351">
        <v>15504.113584780558</v>
      </c>
      <c r="L154" s="351">
        <v>626879.5597964376</v>
      </c>
      <c r="M154" s="310"/>
      <c r="N154" s="310"/>
    </row>
    <row r="155" spans="1:14" ht="15">
      <c r="A155" s="216" t="s">
        <v>435</v>
      </c>
      <c r="B155" s="216" t="s">
        <v>127</v>
      </c>
      <c r="C155" s="216" t="s">
        <v>959</v>
      </c>
      <c r="D155" s="350">
        <v>611.27739</v>
      </c>
      <c r="E155" s="350">
        <v>37.238</v>
      </c>
      <c r="F155" s="350">
        <v>169.358951</v>
      </c>
      <c r="G155" s="350">
        <v>0.393</v>
      </c>
      <c r="H155" s="350">
        <v>780.6363409999999</v>
      </c>
      <c r="I155" s="350">
        <v>37.631</v>
      </c>
      <c r="J155" s="351"/>
      <c r="K155" s="351">
        <v>16415.419463988397</v>
      </c>
      <c r="L155" s="351">
        <v>430938.8066157761</v>
      </c>
      <c r="M155" s="310"/>
      <c r="N155" s="310"/>
    </row>
    <row r="156" spans="1:14" ht="15">
      <c r="A156" s="216" t="s">
        <v>441</v>
      </c>
      <c r="B156" s="216" t="s">
        <v>128</v>
      </c>
      <c r="C156" s="216" t="s">
        <v>959</v>
      </c>
      <c r="D156" s="350">
        <v>473.751797</v>
      </c>
      <c r="E156" s="350">
        <v>30.615</v>
      </c>
      <c r="F156" s="350">
        <v>181.264493</v>
      </c>
      <c r="G156" s="350">
        <v>0.276</v>
      </c>
      <c r="H156" s="350">
        <v>655.01629</v>
      </c>
      <c r="I156" s="350">
        <v>30.891</v>
      </c>
      <c r="J156" s="351"/>
      <c r="K156" s="351">
        <v>15474.499330393597</v>
      </c>
      <c r="L156" s="351">
        <v>656755.4094202898</v>
      </c>
      <c r="M156" s="310"/>
      <c r="N156" s="310"/>
    </row>
    <row r="157" spans="1:14" ht="15">
      <c r="A157" s="216" t="s">
        <v>443</v>
      </c>
      <c r="B157" s="216" t="s">
        <v>129</v>
      </c>
      <c r="C157" s="216" t="s">
        <v>959</v>
      </c>
      <c r="D157" s="350">
        <v>310.382181</v>
      </c>
      <c r="E157" s="350">
        <v>20.662</v>
      </c>
      <c r="F157" s="350">
        <v>75.3363</v>
      </c>
      <c r="G157" s="350">
        <v>0.215</v>
      </c>
      <c r="H157" s="350">
        <v>385.718481</v>
      </c>
      <c r="I157" s="350">
        <v>20.877</v>
      </c>
      <c r="J157" s="351"/>
      <c r="K157" s="351">
        <v>15021.884667505567</v>
      </c>
      <c r="L157" s="351">
        <v>350401.3953488372</v>
      </c>
      <c r="M157" s="310"/>
      <c r="N157" s="310"/>
    </row>
    <row r="158" spans="1:14" ht="15">
      <c r="A158" s="216" t="s">
        <v>460</v>
      </c>
      <c r="B158" s="216" t="s">
        <v>130</v>
      </c>
      <c r="C158" s="216" t="s">
        <v>959</v>
      </c>
      <c r="D158" s="350">
        <v>744.801422</v>
      </c>
      <c r="E158" s="350">
        <v>46.818</v>
      </c>
      <c r="F158" s="350">
        <v>208.433841</v>
      </c>
      <c r="G158" s="350">
        <v>0.405</v>
      </c>
      <c r="H158" s="350">
        <v>953.235263</v>
      </c>
      <c r="I158" s="350">
        <v>47.223</v>
      </c>
      <c r="J158" s="351"/>
      <c r="K158" s="351">
        <v>15908.441667734633</v>
      </c>
      <c r="L158" s="351">
        <v>514651.4592592593</v>
      </c>
      <c r="M158" s="310"/>
      <c r="N158" s="310"/>
    </row>
    <row r="159" spans="1:14" ht="15">
      <c r="A159" s="216" t="s">
        <v>481</v>
      </c>
      <c r="B159" s="216" t="s">
        <v>131</v>
      </c>
      <c r="C159" s="216" t="s">
        <v>959</v>
      </c>
      <c r="D159" s="350">
        <v>1032.556292</v>
      </c>
      <c r="E159" s="350">
        <v>64.995</v>
      </c>
      <c r="F159" s="350">
        <v>663.479017</v>
      </c>
      <c r="G159" s="350">
        <v>0.842</v>
      </c>
      <c r="H159" s="350">
        <v>1696.0353089999999</v>
      </c>
      <c r="I159" s="350">
        <v>65.837</v>
      </c>
      <c r="J159" s="351"/>
      <c r="K159" s="351">
        <v>15886.703469497652</v>
      </c>
      <c r="L159" s="351">
        <v>787979.8301662708</v>
      </c>
      <c r="M159" s="310"/>
      <c r="N159" s="310"/>
    </row>
    <row r="160" spans="1:14" ht="15">
      <c r="A160" s="216" t="s">
        <v>486</v>
      </c>
      <c r="B160" s="216" t="s">
        <v>132</v>
      </c>
      <c r="C160" s="216" t="s">
        <v>959</v>
      </c>
      <c r="D160" s="350">
        <v>678.483236</v>
      </c>
      <c r="E160" s="350">
        <v>45.818</v>
      </c>
      <c r="F160" s="350">
        <v>350.250334</v>
      </c>
      <c r="G160" s="350">
        <v>0.561</v>
      </c>
      <c r="H160" s="350">
        <v>1028.73357</v>
      </c>
      <c r="I160" s="350">
        <v>46.379</v>
      </c>
      <c r="J160" s="351"/>
      <c r="K160" s="351">
        <v>14808.224627875508</v>
      </c>
      <c r="L160" s="351">
        <v>624332.1461675579</v>
      </c>
      <c r="M160" s="310"/>
      <c r="N160" s="310"/>
    </row>
    <row r="161" spans="1:14" ht="15">
      <c r="A161" s="222" t="s">
        <v>504</v>
      </c>
      <c r="B161" s="222" t="s">
        <v>896</v>
      </c>
      <c r="C161" s="222" t="s">
        <v>953</v>
      </c>
      <c r="D161" s="350">
        <v>375.666057</v>
      </c>
      <c r="E161" s="350">
        <v>25.255</v>
      </c>
      <c r="F161" s="350">
        <v>857.695455</v>
      </c>
      <c r="G161" s="350">
        <v>0.348</v>
      </c>
      <c r="H161" s="350">
        <v>1233.361512</v>
      </c>
      <c r="I161" s="350">
        <v>25.602999999999998</v>
      </c>
      <c r="J161" s="351"/>
      <c r="K161" s="351">
        <v>14874.918115224707</v>
      </c>
      <c r="L161" s="351">
        <v>2464642.1120689656</v>
      </c>
      <c r="M161" s="310"/>
      <c r="N161" s="310"/>
    </row>
    <row r="162" spans="1:14" ht="15">
      <c r="A162" s="216" t="s">
        <v>516</v>
      </c>
      <c r="B162" s="216" t="s">
        <v>133</v>
      </c>
      <c r="C162" s="216" t="s">
        <v>959</v>
      </c>
      <c r="D162" s="350">
        <v>371.626936</v>
      </c>
      <c r="E162" s="350">
        <v>22.962</v>
      </c>
      <c r="F162" s="350">
        <v>170.296342</v>
      </c>
      <c r="G162" s="350">
        <v>0.344</v>
      </c>
      <c r="H162" s="350">
        <v>541.923278</v>
      </c>
      <c r="I162" s="350">
        <v>23.306</v>
      </c>
      <c r="J162" s="351"/>
      <c r="K162" s="351">
        <v>16184.432366518597</v>
      </c>
      <c r="L162" s="351">
        <v>495047.50581395347</v>
      </c>
      <c r="M162" s="310"/>
      <c r="N162" s="310"/>
    </row>
    <row r="163" spans="1:14" ht="15">
      <c r="A163" s="218" t="s">
        <v>518</v>
      </c>
      <c r="B163" s="218" t="s">
        <v>134</v>
      </c>
      <c r="C163" s="218" t="s">
        <v>901</v>
      </c>
      <c r="D163" s="350">
        <v>1444.627714</v>
      </c>
      <c r="E163" s="350">
        <v>99.993</v>
      </c>
      <c r="F163" s="350">
        <v>1306.215827</v>
      </c>
      <c r="G163" s="350">
        <v>1.091</v>
      </c>
      <c r="H163" s="350">
        <v>2750.843541</v>
      </c>
      <c r="I163" s="350">
        <v>101.08399999999999</v>
      </c>
      <c r="J163" s="351"/>
      <c r="K163" s="351">
        <v>14447.288450191514</v>
      </c>
      <c r="L163" s="351">
        <v>1197264.736021998</v>
      </c>
      <c r="M163" s="310"/>
      <c r="N163" s="310"/>
    </row>
    <row r="164" spans="1:14" ht="15">
      <c r="A164" s="216" t="s">
        <v>519</v>
      </c>
      <c r="B164" s="216" t="s">
        <v>135</v>
      </c>
      <c r="C164" s="216" t="s">
        <v>959</v>
      </c>
      <c r="D164" s="350">
        <v>446.216732</v>
      </c>
      <c r="E164" s="350">
        <v>25.006</v>
      </c>
      <c r="F164" s="350">
        <v>291.714363</v>
      </c>
      <c r="G164" s="350">
        <v>0.445</v>
      </c>
      <c r="H164" s="350">
        <v>737.9310949999999</v>
      </c>
      <c r="I164" s="350">
        <v>25.451</v>
      </c>
      <c r="J164" s="351"/>
      <c r="K164" s="351">
        <v>17844.38662720947</v>
      </c>
      <c r="L164" s="351">
        <v>655537.8943820224</v>
      </c>
      <c r="M164" s="310"/>
      <c r="N164" s="310"/>
    </row>
    <row r="165" spans="1:14" ht="15">
      <c r="A165" s="216" t="s">
        <v>542</v>
      </c>
      <c r="B165" s="216" t="s">
        <v>136</v>
      </c>
      <c r="C165" s="216" t="s">
        <v>959</v>
      </c>
      <c r="D165" s="350">
        <v>569.473724</v>
      </c>
      <c r="E165" s="350">
        <v>38.166</v>
      </c>
      <c r="F165" s="350">
        <v>193.127938</v>
      </c>
      <c r="G165" s="350">
        <v>0.487</v>
      </c>
      <c r="H165" s="350">
        <v>762.6016619999999</v>
      </c>
      <c r="I165" s="350">
        <v>38.653</v>
      </c>
      <c r="J165" s="351"/>
      <c r="K165" s="351">
        <v>14920.969554053347</v>
      </c>
      <c r="L165" s="351">
        <v>396566.60780287476</v>
      </c>
      <c r="M165" s="310"/>
      <c r="N165" s="310"/>
    </row>
    <row r="166" spans="1:14" ht="15">
      <c r="A166" s="216" t="s">
        <v>544</v>
      </c>
      <c r="B166" s="216" t="s">
        <v>137</v>
      </c>
      <c r="C166" s="216" t="s">
        <v>959</v>
      </c>
      <c r="D166" s="350">
        <v>465.493319</v>
      </c>
      <c r="E166" s="350">
        <v>30.733</v>
      </c>
      <c r="F166" s="350">
        <v>121.48897</v>
      </c>
      <c r="G166" s="350">
        <v>0.33</v>
      </c>
      <c r="H166" s="350">
        <v>586.982289</v>
      </c>
      <c r="I166" s="350">
        <v>31.063</v>
      </c>
      <c r="J166" s="351"/>
      <c r="K166" s="351">
        <v>15146.367715484983</v>
      </c>
      <c r="L166" s="351">
        <v>368148.3939393939</v>
      </c>
      <c r="M166" s="310"/>
      <c r="N166" s="310"/>
    </row>
    <row r="167" spans="1:14" ht="15">
      <c r="A167" s="217" t="s">
        <v>561</v>
      </c>
      <c r="B167" s="217" t="s">
        <v>138</v>
      </c>
      <c r="C167" s="217" t="s">
        <v>959</v>
      </c>
      <c r="D167" s="350">
        <v>715.326805</v>
      </c>
      <c r="E167" s="350">
        <v>48.041</v>
      </c>
      <c r="F167" s="350">
        <v>184.456464</v>
      </c>
      <c r="G167" s="350">
        <v>0.487</v>
      </c>
      <c r="H167" s="350">
        <v>899.783269</v>
      </c>
      <c r="I167" s="350">
        <v>48.528</v>
      </c>
      <c r="J167" s="351"/>
      <c r="K167" s="351">
        <v>14889.92329468579</v>
      </c>
      <c r="L167" s="351">
        <v>378760.7063655031</v>
      </c>
      <c r="M167" s="310"/>
      <c r="N167" s="310"/>
    </row>
    <row r="168" spans="1:14" ht="15">
      <c r="A168" s="216" t="s">
        <v>574</v>
      </c>
      <c r="B168" s="216" t="s">
        <v>139</v>
      </c>
      <c r="C168" s="216" t="s">
        <v>959</v>
      </c>
      <c r="D168" s="350">
        <v>781.485983</v>
      </c>
      <c r="E168" s="350">
        <v>46.904</v>
      </c>
      <c r="F168" s="350">
        <v>293.515104</v>
      </c>
      <c r="G168" s="350">
        <v>0.378</v>
      </c>
      <c r="H168" s="350">
        <v>1075.001087</v>
      </c>
      <c r="I168" s="350">
        <v>47.282000000000004</v>
      </c>
      <c r="J168" s="351"/>
      <c r="K168" s="351">
        <v>16661.39312212178</v>
      </c>
      <c r="L168" s="351">
        <v>776494.9841269841</v>
      </c>
      <c r="M168" s="310"/>
      <c r="N168" s="310"/>
    </row>
    <row r="169" spans="1:14" ht="15">
      <c r="A169" s="216" t="s">
        <v>587</v>
      </c>
      <c r="B169" s="216" t="s">
        <v>140</v>
      </c>
      <c r="C169" s="216" t="s">
        <v>959</v>
      </c>
      <c r="D169" s="350">
        <v>517.188036</v>
      </c>
      <c r="E169" s="350">
        <v>29.402</v>
      </c>
      <c r="F169" s="350">
        <v>189.743737</v>
      </c>
      <c r="G169" s="350">
        <v>0.404</v>
      </c>
      <c r="H169" s="350">
        <v>706.931773</v>
      </c>
      <c r="I169" s="350">
        <v>29.806</v>
      </c>
      <c r="J169" s="351"/>
      <c r="K169" s="351">
        <v>17590.23318141623</v>
      </c>
      <c r="L169" s="351">
        <v>469662.7153465347</v>
      </c>
      <c r="M169" s="310"/>
      <c r="N169" s="310"/>
    </row>
    <row r="170" spans="1:14" ht="15">
      <c r="A170" s="358" t="s">
        <v>599</v>
      </c>
      <c r="B170" s="358" t="s">
        <v>141</v>
      </c>
      <c r="C170" s="358" t="s">
        <v>877</v>
      </c>
      <c r="D170" s="350">
        <v>639.923617</v>
      </c>
      <c r="E170" s="350">
        <v>36.956</v>
      </c>
      <c r="F170" s="350">
        <v>280.15857</v>
      </c>
      <c r="G170" s="350">
        <v>0.496</v>
      </c>
      <c r="H170" s="350">
        <v>920.082187</v>
      </c>
      <c r="I170" s="350">
        <v>37.452000000000005</v>
      </c>
      <c r="J170" s="351"/>
      <c r="K170" s="351">
        <v>17315.824683407296</v>
      </c>
      <c r="L170" s="351">
        <v>564835.8266129033</v>
      </c>
      <c r="M170" s="310"/>
      <c r="N170" s="310"/>
    </row>
    <row r="171" spans="1:14" ht="15">
      <c r="A171" s="216" t="s">
        <v>603</v>
      </c>
      <c r="B171" s="216" t="s">
        <v>142</v>
      </c>
      <c r="C171" s="216" t="s">
        <v>959</v>
      </c>
      <c r="D171" s="350">
        <v>656.243288</v>
      </c>
      <c r="E171" s="350">
        <v>42.03</v>
      </c>
      <c r="F171" s="350">
        <v>216.153022</v>
      </c>
      <c r="G171" s="350">
        <v>0.404</v>
      </c>
      <c r="H171" s="350">
        <v>872.39631</v>
      </c>
      <c r="I171" s="350">
        <v>42.434000000000005</v>
      </c>
      <c r="J171" s="351"/>
      <c r="K171" s="351">
        <v>15613.687556507257</v>
      </c>
      <c r="L171" s="351">
        <v>535032.2326732674</v>
      </c>
      <c r="M171" s="310"/>
      <c r="N171" s="310"/>
    </row>
    <row r="172" spans="1:14" ht="15">
      <c r="A172" s="216" t="s">
        <v>618</v>
      </c>
      <c r="B172" s="216" t="s">
        <v>143</v>
      </c>
      <c r="C172" s="216" t="s">
        <v>959</v>
      </c>
      <c r="D172" s="350">
        <v>562.986193</v>
      </c>
      <c r="E172" s="350">
        <v>37.49</v>
      </c>
      <c r="F172" s="350">
        <v>266.517214</v>
      </c>
      <c r="G172" s="350">
        <v>0.391</v>
      </c>
      <c r="H172" s="350">
        <v>829.5034069999999</v>
      </c>
      <c r="I172" s="350">
        <v>37.881</v>
      </c>
      <c r="J172" s="351"/>
      <c r="K172" s="351">
        <v>15016.96967191251</v>
      </c>
      <c r="L172" s="351">
        <v>681629.7033248083</v>
      </c>
      <c r="M172" s="310"/>
      <c r="N172" s="310"/>
    </row>
    <row r="173" spans="1:14" ht="15">
      <c r="A173" s="216" t="s">
        <v>629</v>
      </c>
      <c r="B173" s="216" t="s">
        <v>144</v>
      </c>
      <c r="C173" s="216" t="s">
        <v>959</v>
      </c>
      <c r="D173" s="350">
        <v>1802.458078</v>
      </c>
      <c r="E173" s="350">
        <v>115.863</v>
      </c>
      <c r="F173" s="350">
        <v>1411.900228</v>
      </c>
      <c r="G173" s="350">
        <v>1.867</v>
      </c>
      <c r="H173" s="350">
        <v>3214.358306</v>
      </c>
      <c r="I173" s="350">
        <v>117.73</v>
      </c>
      <c r="J173" s="351"/>
      <c r="K173" s="351">
        <v>15556.804829842142</v>
      </c>
      <c r="L173" s="351">
        <v>756240.0792715587</v>
      </c>
      <c r="M173" s="310"/>
      <c r="N173" s="310"/>
    </row>
    <row r="174" spans="1:14" ht="15">
      <c r="A174" s="358" t="s">
        <v>635</v>
      </c>
      <c r="B174" s="358" t="s">
        <v>145</v>
      </c>
      <c r="C174" s="358" t="s">
        <v>876</v>
      </c>
      <c r="D174" s="350">
        <v>537.808864</v>
      </c>
      <c r="E174" s="350">
        <v>39.558</v>
      </c>
      <c r="F174" s="350">
        <v>323.525079</v>
      </c>
      <c r="G174" s="350">
        <v>0.541</v>
      </c>
      <c r="H174" s="350">
        <v>861.333943</v>
      </c>
      <c r="I174" s="350">
        <v>40.099</v>
      </c>
      <c r="J174" s="351"/>
      <c r="K174" s="351">
        <v>13595.45133727691</v>
      </c>
      <c r="L174" s="351">
        <v>598013.0850277265</v>
      </c>
      <c r="M174" s="310"/>
      <c r="N174" s="310"/>
    </row>
    <row r="175" spans="1:14" ht="15">
      <c r="A175" s="216" t="s">
        <v>647</v>
      </c>
      <c r="B175" s="216" t="s">
        <v>146</v>
      </c>
      <c r="C175" s="216" t="s">
        <v>959</v>
      </c>
      <c r="D175" s="350">
        <v>699.258521</v>
      </c>
      <c r="E175" s="350">
        <v>43.53</v>
      </c>
      <c r="F175" s="350">
        <v>140.90918</v>
      </c>
      <c r="G175" s="350">
        <v>0.451</v>
      </c>
      <c r="H175" s="350">
        <v>840.167701</v>
      </c>
      <c r="I175" s="350">
        <v>43.981</v>
      </c>
      <c r="J175" s="351"/>
      <c r="K175" s="351">
        <v>16063.830025269928</v>
      </c>
      <c r="L175" s="351">
        <v>312437.20620842575</v>
      </c>
      <c r="M175" s="310"/>
      <c r="N175" s="310"/>
    </row>
    <row r="176" spans="1:14" ht="15">
      <c r="A176" s="216" t="s">
        <v>650</v>
      </c>
      <c r="B176" s="216" t="s">
        <v>147</v>
      </c>
      <c r="C176" s="216" t="s">
        <v>959</v>
      </c>
      <c r="D176" s="350">
        <v>274.344591</v>
      </c>
      <c r="E176" s="350">
        <v>17.226</v>
      </c>
      <c r="F176" s="350">
        <v>222.459913</v>
      </c>
      <c r="G176" s="350">
        <v>0.199</v>
      </c>
      <c r="H176" s="350">
        <v>496.80450399999995</v>
      </c>
      <c r="I176" s="350">
        <v>17.425</v>
      </c>
      <c r="J176" s="351"/>
      <c r="K176" s="351">
        <v>15926.192441657959</v>
      </c>
      <c r="L176" s="351">
        <v>1117889.0100502511</v>
      </c>
      <c r="M176" s="310"/>
      <c r="N176" s="310"/>
    </row>
    <row r="177" spans="1:14" ht="15">
      <c r="A177" s="216" t="s">
        <v>669</v>
      </c>
      <c r="B177" s="216" t="s">
        <v>148</v>
      </c>
      <c r="C177" s="216" t="s">
        <v>959</v>
      </c>
      <c r="D177" s="350">
        <v>674.382918</v>
      </c>
      <c r="E177" s="350">
        <v>42.195</v>
      </c>
      <c r="F177" s="350">
        <v>791.699209</v>
      </c>
      <c r="G177" s="350">
        <v>0.48</v>
      </c>
      <c r="H177" s="350">
        <v>1466.0821270000001</v>
      </c>
      <c r="I177" s="350">
        <v>42.675</v>
      </c>
      <c r="J177" s="351"/>
      <c r="K177" s="351">
        <v>15982.531532172059</v>
      </c>
      <c r="L177" s="351">
        <v>1649373.3520833333</v>
      </c>
      <c r="M177" s="310"/>
      <c r="N177" s="310"/>
    </row>
    <row r="178" spans="1:14" ht="15">
      <c r="A178" s="216" t="s">
        <v>684</v>
      </c>
      <c r="B178" s="216" t="s">
        <v>149</v>
      </c>
      <c r="C178" s="216" t="s">
        <v>959</v>
      </c>
      <c r="D178" s="350">
        <v>671.636009</v>
      </c>
      <c r="E178" s="350">
        <v>40.686</v>
      </c>
      <c r="F178" s="350">
        <v>208.391929</v>
      </c>
      <c r="G178" s="350">
        <v>0.381</v>
      </c>
      <c r="H178" s="350">
        <v>880.027938</v>
      </c>
      <c r="I178" s="350">
        <v>41.067</v>
      </c>
      <c r="J178" s="351"/>
      <c r="K178" s="351">
        <v>16507.79159907585</v>
      </c>
      <c r="L178" s="351">
        <v>546960.4435695538</v>
      </c>
      <c r="M178" s="310"/>
      <c r="N178" s="310"/>
    </row>
    <row r="179" spans="1:14" ht="15">
      <c r="A179" s="216" t="s">
        <v>688</v>
      </c>
      <c r="B179" s="216" t="s">
        <v>150</v>
      </c>
      <c r="C179" s="216" t="s">
        <v>959</v>
      </c>
      <c r="D179" s="350">
        <v>531.98028</v>
      </c>
      <c r="E179" s="350">
        <v>34.674</v>
      </c>
      <c r="F179" s="350">
        <v>202.819435</v>
      </c>
      <c r="G179" s="350">
        <v>0.261</v>
      </c>
      <c r="H179" s="350">
        <v>734.799715</v>
      </c>
      <c r="I179" s="350">
        <v>34.935</v>
      </c>
      <c r="J179" s="351"/>
      <c r="K179" s="351">
        <v>15342.33950510469</v>
      </c>
      <c r="L179" s="351">
        <v>777085.9578544061</v>
      </c>
      <c r="M179" s="310"/>
      <c r="N179" s="310"/>
    </row>
    <row r="180" spans="1:14" ht="15">
      <c r="A180" s="216" t="s">
        <v>696</v>
      </c>
      <c r="B180" s="216" t="s">
        <v>151</v>
      </c>
      <c r="C180" s="216" t="s">
        <v>959</v>
      </c>
      <c r="D180" s="350">
        <v>559.391824</v>
      </c>
      <c r="E180" s="350">
        <v>33.98</v>
      </c>
      <c r="F180" s="350">
        <v>551.53934</v>
      </c>
      <c r="G180" s="350">
        <v>0.452</v>
      </c>
      <c r="H180" s="350">
        <v>1110.931164</v>
      </c>
      <c r="I180" s="350">
        <v>34.431999999999995</v>
      </c>
      <c r="J180" s="351"/>
      <c r="K180" s="351">
        <v>16462.38446144791</v>
      </c>
      <c r="L180" s="351">
        <v>1220219.7787610618</v>
      </c>
      <c r="M180" s="310"/>
      <c r="N180" s="310"/>
    </row>
    <row r="181" spans="1:14" ht="15">
      <c r="A181" s="216" t="s">
        <v>698</v>
      </c>
      <c r="B181" s="216" t="s">
        <v>152</v>
      </c>
      <c r="C181" s="216" t="s">
        <v>959</v>
      </c>
      <c r="D181" s="350">
        <v>1218.31236</v>
      </c>
      <c r="E181" s="350">
        <v>85.588</v>
      </c>
      <c r="F181" s="350">
        <v>616.544848</v>
      </c>
      <c r="G181" s="350">
        <v>1.077</v>
      </c>
      <c r="H181" s="350">
        <v>1834.857208</v>
      </c>
      <c r="I181" s="350">
        <v>86.66499999999999</v>
      </c>
      <c r="J181" s="351"/>
      <c r="K181" s="351">
        <v>14234.616535028275</v>
      </c>
      <c r="L181" s="351">
        <v>572465.0399257196</v>
      </c>
      <c r="M181" s="310"/>
      <c r="N181" s="310"/>
    </row>
    <row r="182" spans="1:14" ht="15">
      <c r="A182" s="216" t="s">
        <v>700</v>
      </c>
      <c r="B182" s="216" t="s">
        <v>153</v>
      </c>
      <c r="C182" s="216" t="s">
        <v>959</v>
      </c>
      <c r="D182" s="350">
        <v>1637.106333</v>
      </c>
      <c r="E182" s="350">
        <v>114.521</v>
      </c>
      <c r="F182" s="350">
        <v>1242.719875</v>
      </c>
      <c r="G182" s="350">
        <v>1.775</v>
      </c>
      <c r="H182" s="350">
        <v>2879.826208</v>
      </c>
      <c r="I182" s="350">
        <v>116.296</v>
      </c>
      <c r="J182" s="351"/>
      <c r="K182" s="351">
        <v>14295.250067673178</v>
      </c>
      <c r="L182" s="351">
        <v>700123.8732394367</v>
      </c>
      <c r="M182" s="310"/>
      <c r="N182" s="310"/>
    </row>
    <row r="183" spans="1:14" ht="15">
      <c r="A183" s="216" t="s">
        <v>702</v>
      </c>
      <c r="B183" s="216" t="s">
        <v>154</v>
      </c>
      <c r="C183" s="216" t="s">
        <v>959</v>
      </c>
      <c r="D183" s="350">
        <v>371.349833</v>
      </c>
      <c r="E183" s="350">
        <v>22.02</v>
      </c>
      <c r="F183" s="350">
        <v>131.535534</v>
      </c>
      <c r="G183" s="350">
        <v>0.348</v>
      </c>
      <c r="H183" s="350">
        <v>502.885367</v>
      </c>
      <c r="I183" s="350">
        <v>22.368</v>
      </c>
      <c r="J183" s="351"/>
      <c r="K183" s="351">
        <v>16864.20676657584</v>
      </c>
      <c r="L183" s="351">
        <v>377975.67241379316</v>
      </c>
      <c r="M183" s="310"/>
      <c r="N183" s="310"/>
    </row>
    <row r="184" spans="1:14" ht="15">
      <c r="A184" s="216" t="s">
        <v>739</v>
      </c>
      <c r="B184" s="216" t="s">
        <v>155</v>
      </c>
      <c r="C184" s="216" t="s">
        <v>959</v>
      </c>
      <c r="D184" s="350">
        <v>757.387364</v>
      </c>
      <c r="E184" s="350">
        <v>42.729</v>
      </c>
      <c r="F184" s="350">
        <v>430.387573</v>
      </c>
      <c r="G184" s="350">
        <v>0.441</v>
      </c>
      <c r="H184" s="350">
        <v>1187.7749370000001</v>
      </c>
      <c r="I184" s="350">
        <v>43.17</v>
      </c>
      <c r="J184" s="351"/>
      <c r="K184" s="351">
        <v>17725.370685014863</v>
      </c>
      <c r="L184" s="351">
        <v>975935.5396825396</v>
      </c>
      <c r="M184" s="310"/>
      <c r="N184" s="310"/>
    </row>
    <row r="185" spans="1:14" ht="15">
      <c r="A185" s="216" t="s">
        <v>741</v>
      </c>
      <c r="B185" s="216" t="s">
        <v>156</v>
      </c>
      <c r="C185" s="216" t="s">
        <v>959</v>
      </c>
      <c r="D185" s="350">
        <v>207.156342</v>
      </c>
      <c r="E185" s="350">
        <v>11.888</v>
      </c>
      <c r="F185" s="350">
        <v>89.868411</v>
      </c>
      <c r="G185" s="350">
        <v>0.214</v>
      </c>
      <c r="H185" s="350">
        <v>297.024753</v>
      </c>
      <c r="I185" s="350">
        <v>12.102</v>
      </c>
      <c r="J185" s="351"/>
      <c r="K185" s="351">
        <v>17425.668068640647</v>
      </c>
      <c r="L185" s="351">
        <v>419945.8457943925</v>
      </c>
      <c r="M185" s="310"/>
      <c r="N185" s="310"/>
    </row>
    <row r="186" spans="1:14" ht="15">
      <c r="A186" s="216" t="s">
        <v>763</v>
      </c>
      <c r="B186" s="216" t="s">
        <v>157</v>
      </c>
      <c r="C186" s="216" t="s">
        <v>959</v>
      </c>
      <c r="D186" s="350">
        <v>531.532575</v>
      </c>
      <c r="E186" s="350">
        <v>34.34</v>
      </c>
      <c r="F186" s="350">
        <v>439.264592</v>
      </c>
      <c r="G186" s="350">
        <v>0.306</v>
      </c>
      <c r="H186" s="350">
        <v>970.797167</v>
      </c>
      <c r="I186" s="350">
        <v>34.646</v>
      </c>
      <c r="J186" s="351"/>
      <c r="K186" s="351">
        <v>15478.525771694814</v>
      </c>
      <c r="L186" s="351">
        <v>1435505.202614379</v>
      </c>
      <c r="M186" s="310"/>
      <c r="N186" s="310"/>
    </row>
    <row r="187" spans="1:14" ht="15">
      <c r="A187" s="222" t="s">
        <v>768</v>
      </c>
      <c r="B187" s="222" t="s">
        <v>767</v>
      </c>
      <c r="C187" s="222" t="s">
        <v>874</v>
      </c>
      <c r="D187" s="350">
        <v>405.706039</v>
      </c>
      <c r="E187" s="350">
        <v>26.567</v>
      </c>
      <c r="F187" s="350">
        <v>245.058367</v>
      </c>
      <c r="G187" s="350">
        <v>0.232</v>
      </c>
      <c r="H187" s="350">
        <v>650.764406</v>
      </c>
      <c r="I187" s="350">
        <v>26.799</v>
      </c>
      <c r="J187" s="351"/>
      <c r="K187" s="351">
        <v>15271.052019422592</v>
      </c>
      <c r="L187" s="351">
        <v>1056286.0646551724</v>
      </c>
      <c r="M187" s="310"/>
      <c r="N187" s="310"/>
    </row>
    <row r="188" spans="1:14" ht="15">
      <c r="A188" s="216" t="s">
        <v>769</v>
      </c>
      <c r="B188" s="216" t="s">
        <v>158</v>
      </c>
      <c r="C188" s="216" t="s">
        <v>959</v>
      </c>
      <c r="D188" s="350">
        <v>668.688915</v>
      </c>
      <c r="E188" s="350">
        <v>44.437</v>
      </c>
      <c r="F188" s="350">
        <v>370.267673</v>
      </c>
      <c r="G188" s="350">
        <v>0.459</v>
      </c>
      <c r="H188" s="350">
        <v>1038.956588</v>
      </c>
      <c r="I188" s="350">
        <v>44.896</v>
      </c>
      <c r="J188" s="351"/>
      <c r="K188" s="351">
        <v>15048.02113103945</v>
      </c>
      <c r="L188" s="351">
        <v>806683.3834422658</v>
      </c>
      <c r="M188" s="310"/>
      <c r="N188" s="310"/>
    </row>
    <row r="189" spans="1:14" ht="15">
      <c r="A189" s="216" t="s">
        <v>773</v>
      </c>
      <c r="B189" s="216" t="s">
        <v>159</v>
      </c>
      <c r="C189" s="216" t="s">
        <v>959</v>
      </c>
      <c r="D189" s="350">
        <v>433.54036</v>
      </c>
      <c r="E189" s="350">
        <v>26.544</v>
      </c>
      <c r="F189" s="350">
        <v>91.788668</v>
      </c>
      <c r="G189" s="350">
        <v>0.245</v>
      </c>
      <c r="H189" s="350">
        <v>525.329028</v>
      </c>
      <c r="I189" s="350">
        <v>26.789</v>
      </c>
      <c r="J189" s="351"/>
      <c r="K189" s="351">
        <v>16332.89481615431</v>
      </c>
      <c r="L189" s="351">
        <v>374647.62448979594</v>
      </c>
      <c r="M189" s="310"/>
      <c r="N189" s="310"/>
    </row>
    <row r="190" spans="1:14" ht="15">
      <c r="A190" s="216" t="s">
        <v>843</v>
      </c>
      <c r="B190" s="216" t="s">
        <v>160</v>
      </c>
      <c r="C190" s="216" t="s">
        <v>959</v>
      </c>
      <c r="D190" s="350">
        <v>458.9613</v>
      </c>
      <c r="E190" s="350">
        <v>31.228</v>
      </c>
      <c r="F190" s="350">
        <v>169.009898</v>
      </c>
      <c r="G190" s="350">
        <v>0.386</v>
      </c>
      <c r="H190" s="350">
        <v>627.971198</v>
      </c>
      <c r="I190" s="350">
        <v>31.614</v>
      </c>
      <c r="J190" s="351"/>
      <c r="K190" s="351">
        <v>14697.108364288459</v>
      </c>
      <c r="L190" s="351">
        <v>437849.4766839378</v>
      </c>
      <c r="M190" s="310"/>
      <c r="N190" s="310"/>
    </row>
    <row r="191" spans="1:14" ht="15">
      <c r="A191" s="216" t="s">
        <v>851</v>
      </c>
      <c r="B191" s="216" t="s">
        <v>161</v>
      </c>
      <c r="C191" s="216" t="s">
        <v>959</v>
      </c>
      <c r="D191" s="350">
        <v>454.891952</v>
      </c>
      <c r="E191" s="350">
        <v>29.374</v>
      </c>
      <c r="F191" s="350">
        <v>142.425666</v>
      </c>
      <c r="G191" s="350">
        <v>0.272</v>
      </c>
      <c r="H191" s="350">
        <v>597.317618</v>
      </c>
      <c r="I191" s="350">
        <v>29.645999999999997</v>
      </c>
      <c r="J191" s="351"/>
      <c r="K191" s="351">
        <v>15486.210662490637</v>
      </c>
      <c r="L191" s="351">
        <v>523623.77205882355</v>
      </c>
      <c r="M191" s="310"/>
      <c r="N191" s="310"/>
    </row>
    <row r="192" spans="1:14" s="205" customFormat="1" ht="16.5" thickBot="1">
      <c r="A192" s="224" t="s">
        <v>388</v>
      </c>
      <c r="B192" s="224" t="s">
        <v>945</v>
      </c>
      <c r="C192" s="224" t="s">
        <v>959</v>
      </c>
      <c r="D192" s="359">
        <v>26489.559341</v>
      </c>
      <c r="E192" s="359">
        <v>1705.4279999999994</v>
      </c>
      <c r="F192" s="359">
        <v>14770.974934999997</v>
      </c>
      <c r="G192" s="359">
        <v>20.115</v>
      </c>
      <c r="H192" s="359">
        <v>41260.534276000006</v>
      </c>
      <c r="I192" s="359">
        <v>1725.543</v>
      </c>
      <c r="J192" s="327"/>
      <c r="K192" s="360">
        <v>15532.499373177881</v>
      </c>
      <c r="L192" s="360">
        <v>734326.3701217994</v>
      </c>
      <c r="M192" s="311"/>
      <c r="N192" s="311"/>
    </row>
    <row r="193" spans="1:14" ht="15.75" thickTop="1">
      <c r="A193" s="358" t="s">
        <v>434</v>
      </c>
      <c r="B193" s="358" t="s">
        <v>162</v>
      </c>
      <c r="C193" s="358" t="s">
        <v>876</v>
      </c>
      <c r="D193" s="350">
        <v>6054.354913</v>
      </c>
      <c r="E193" s="350">
        <v>383.056</v>
      </c>
      <c r="F193" s="350">
        <v>3466.235287</v>
      </c>
      <c r="G193" s="350">
        <v>5.543</v>
      </c>
      <c r="H193" s="350">
        <v>9520.5902</v>
      </c>
      <c r="I193" s="350">
        <v>388.599</v>
      </c>
      <c r="J193" s="351"/>
      <c r="K193" s="351">
        <v>15805.404204607159</v>
      </c>
      <c r="L193" s="351">
        <v>625335.610138914</v>
      </c>
      <c r="M193" s="310"/>
      <c r="N193" s="310"/>
    </row>
    <row r="194" spans="1:14" ht="15">
      <c r="A194" s="216" t="s">
        <v>452</v>
      </c>
      <c r="B194" s="216" t="s">
        <v>163</v>
      </c>
      <c r="C194" s="216" t="s">
        <v>959</v>
      </c>
      <c r="D194" s="350">
        <v>231.971248</v>
      </c>
      <c r="E194" s="350">
        <v>15.388</v>
      </c>
      <c r="F194" s="350">
        <v>176.354879</v>
      </c>
      <c r="G194" s="350">
        <v>0.147</v>
      </c>
      <c r="H194" s="350">
        <v>408.32612700000004</v>
      </c>
      <c r="I194" s="350">
        <v>15.535</v>
      </c>
      <c r="J194" s="351"/>
      <c r="K194" s="351">
        <v>15074.81466077463</v>
      </c>
      <c r="L194" s="351">
        <v>1199693.0544217688</v>
      </c>
      <c r="M194" s="310"/>
      <c r="N194" s="310"/>
    </row>
    <row r="195" spans="1:14" ht="15">
      <c r="A195" s="216" t="s">
        <v>457</v>
      </c>
      <c r="B195" s="216" t="s">
        <v>164</v>
      </c>
      <c r="C195" s="216" t="s">
        <v>959</v>
      </c>
      <c r="D195" s="350">
        <v>629.899497</v>
      </c>
      <c r="E195" s="350">
        <v>35.499</v>
      </c>
      <c r="F195" s="350">
        <v>129.966552</v>
      </c>
      <c r="G195" s="350">
        <v>0.472</v>
      </c>
      <c r="H195" s="350">
        <v>759.866049</v>
      </c>
      <c r="I195" s="350">
        <v>35.971000000000004</v>
      </c>
      <c r="J195" s="351"/>
      <c r="K195" s="351">
        <v>17744.147637961632</v>
      </c>
      <c r="L195" s="351">
        <v>275352.86440677964</v>
      </c>
      <c r="M195" s="310"/>
      <c r="N195" s="310"/>
    </row>
    <row r="196" spans="1:14" ht="15">
      <c r="A196" s="216" t="s">
        <v>467</v>
      </c>
      <c r="B196" s="216" t="s">
        <v>165</v>
      </c>
      <c r="C196" s="216" t="s">
        <v>959</v>
      </c>
      <c r="D196" s="350">
        <v>615.243131</v>
      </c>
      <c r="E196" s="350">
        <v>38.899</v>
      </c>
      <c r="F196" s="350">
        <v>229.471255</v>
      </c>
      <c r="G196" s="350">
        <v>0.35</v>
      </c>
      <c r="H196" s="350">
        <v>844.714386</v>
      </c>
      <c r="I196" s="350">
        <v>39.249</v>
      </c>
      <c r="J196" s="351"/>
      <c r="K196" s="351">
        <v>15816.425383685955</v>
      </c>
      <c r="L196" s="351">
        <v>655632.1571428571</v>
      </c>
      <c r="M196" s="310"/>
      <c r="N196" s="310"/>
    </row>
    <row r="197" spans="1:14" ht="15">
      <c r="A197" s="216" t="s">
        <v>506</v>
      </c>
      <c r="B197" s="216" t="s">
        <v>166</v>
      </c>
      <c r="C197" s="216" t="s">
        <v>959</v>
      </c>
      <c r="D197" s="350">
        <v>1768.954937</v>
      </c>
      <c r="E197" s="350">
        <v>124.41</v>
      </c>
      <c r="F197" s="350">
        <v>915.799476</v>
      </c>
      <c r="G197" s="350">
        <v>1.301</v>
      </c>
      <c r="H197" s="350">
        <v>2684.754413</v>
      </c>
      <c r="I197" s="350">
        <v>125.711</v>
      </c>
      <c r="J197" s="351"/>
      <c r="K197" s="351">
        <v>14218.752005465798</v>
      </c>
      <c r="L197" s="351">
        <v>703919.6587240584</v>
      </c>
      <c r="M197" s="310"/>
      <c r="N197" s="310"/>
    </row>
    <row r="198" spans="1:14" ht="15">
      <c r="A198" s="216" t="s">
        <v>527</v>
      </c>
      <c r="B198" s="216" t="s">
        <v>167</v>
      </c>
      <c r="C198" s="216" t="s">
        <v>959</v>
      </c>
      <c r="D198" s="350">
        <v>1931.421721</v>
      </c>
      <c r="E198" s="350">
        <v>127.906</v>
      </c>
      <c r="F198" s="350">
        <v>726.845013</v>
      </c>
      <c r="G198" s="350">
        <v>1.471</v>
      </c>
      <c r="H198" s="350">
        <v>2658.266734</v>
      </c>
      <c r="I198" s="350">
        <v>129.377</v>
      </c>
      <c r="J198" s="351"/>
      <c r="K198" s="351">
        <v>15100.32149390959</v>
      </c>
      <c r="L198" s="351">
        <v>494116.25628823927</v>
      </c>
      <c r="M198" s="310"/>
      <c r="N198" s="310"/>
    </row>
    <row r="199" spans="1:14" ht="15">
      <c r="A199" s="216" t="s">
        <v>548</v>
      </c>
      <c r="B199" s="216" t="s">
        <v>168</v>
      </c>
      <c r="C199" s="216" t="s">
        <v>959</v>
      </c>
      <c r="D199" s="350">
        <v>622.969326</v>
      </c>
      <c r="E199" s="350">
        <v>41.508</v>
      </c>
      <c r="F199" s="350">
        <v>615.741235</v>
      </c>
      <c r="G199" s="350">
        <v>0.51</v>
      </c>
      <c r="H199" s="350">
        <v>1238.7105609999999</v>
      </c>
      <c r="I199" s="350">
        <v>42.018</v>
      </c>
      <c r="J199" s="351"/>
      <c r="K199" s="351">
        <v>15008.415871639201</v>
      </c>
      <c r="L199" s="351">
        <v>1207335.7549019607</v>
      </c>
      <c r="M199" s="310"/>
      <c r="N199" s="310"/>
    </row>
    <row r="200" spans="1:14" ht="15">
      <c r="A200" s="216" t="s">
        <v>597</v>
      </c>
      <c r="B200" s="216" t="s">
        <v>169</v>
      </c>
      <c r="C200" s="216" t="s">
        <v>959</v>
      </c>
      <c r="D200" s="350">
        <v>668.403733</v>
      </c>
      <c r="E200" s="350">
        <v>48.864</v>
      </c>
      <c r="F200" s="350">
        <v>566.630577</v>
      </c>
      <c r="G200" s="350">
        <v>0.648</v>
      </c>
      <c r="H200" s="350">
        <v>1235.03431</v>
      </c>
      <c r="I200" s="350">
        <v>49.512</v>
      </c>
      <c r="J200" s="351"/>
      <c r="K200" s="351">
        <v>13678.858321054355</v>
      </c>
      <c r="L200" s="351">
        <v>874429.9027777778</v>
      </c>
      <c r="M200" s="310"/>
      <c r="N200" s="310"/>
    </row>
    <row r="201" spans="1:14" ht="15">
      <c r="A201" s="216" t="s">
        <v>632</v>
      </c>
      <c r="B201" s="216" t="s">
        <v>170</v>
      </c>
      <c r="C201" s="216" t="s">
        <v>959</v>
      </c>
      <c r="D201" s="350">
        <v>640.815303</v>
      </c>
      <c r="E201" s="350">
        <v>37.802</v>
      </c>
      <c r="F201" s="350">
        <v>162.047634</v>
      </c>
      <c r="G201" s="350">
        <v>0.491</v>
      </c>
      <c r="H201" s="350">
        <v>802.862937</v>
      </c>
      <c r="I201" s="350">
        <v>38.293</v>
      </c>
      <c r="J201" s="351"/>
      <c r="K201" s="351">
        <v>16951.888868313847</v>
      </c>
      <c r="L201" s="351">
        <v>330035.91446028516</v>
      </c>
      <c r="M201" s="310"/>
      <c r="N201" s="310"/>
    </row>
    <row r="202" spans="1:14" ht="15">
      <c r="A202" s="216" t="s">
        <v>645</v>
      </c>
      <c r="B202" s="216" t="s">
        <v>171</v>
      </c>
      <c r="C202" s="216" t="s">
        <v>959</v>
      </c>
      <c r="D202" s="350">
        <v>315.863015</v>
      </c>
      <c r="E202" s="350">
        <v>20.744</v>
      </c>
      <c r="F202" s="350">
        <v>97.114653</v>
      </c>
      <c r="G202" s="350">
        <v>0.294</v>
      </c>
      <c r="H202" s="350">
        <v>412.977668</v>
      </c>
      <c r="I202" s="350">
        <v>21.038</v>
      </c>
      <c r="J202" s="351"/>
      <c r="K202" s="351">
        <v>15226.716881989973</v>
      </c>
      <c r="L202" s="351">
        <v>330321.94897959183</v>
      </c>
      <c r="M202" s="310"/>
      <c r="N202" s="310"/>
    </row>
    <row r="203" spans="1:14" ht="15">
      <c r="A203" s="216" t="s">
        <v>671</v>
      </c>
      <c r="B203" s="216" t="s">
        <v>172</v>
      </c>
      <c r="C203" s="216" t="s">
        <v>959</v>
      </c>
      <c r="D203" s="350">
        <v>796.832721</v>
      </c>
      <c r="E203" s="350">
        <v>49.041</v>
      </c>
      <c r="F203" s="350">
        <v>429.77895</v>
      </c>
      <c r="G203" s="350">
        <v>0.503</v>
      </c>
      <c r="H203" s="350">
        <v>1226.6116710000001</v>
      </c>
      <c r="I203" s="350">
        <v>49.544</v>
      </c>
      <c r="J203" s="351"/>
      <c r="K203" s="351">
        <v>16248.296751697559</v>
      </c>
      <c r="L203" s="351">
        <v>854431.3121272366</v>
      </c>
      <c r="M203" s="310"/>
      <c r="N203" s="310"/>
    </row>
    <row r="204" spans="1:14" ht="15">
      <c r="A204" s="216" t="s">
        <v>692</v>
      </c>
      <c r="B204" s="216" t="s">
        <v>173</v>
      </c>
      <c r="C204" s="216" t="s">
        <v>959</v>
      </c>
      <c r="D204" s="350">
        <v>232.88042</v>
      </c>
      <c r="E204" s="350">
        <v>15.606</v>
      </c>
      <c r="F204" s="350">
        <v>124.980714</v>
      </c>
      <c r="G204" s="350">
        <v>0.17</v>
      </c>
      <c r="H204" s="350">
        <v>357.861134</v>
      </c>
      <c r="I204" s="350">
        <v>15.776</v>
      </c>
      <c r="J204" s="351"/>
      <c r="K204" s="351">
        <v>14922.492631039344</v>
      </c>
      <c r="L204" s="351">
        <v>735180.6705882353</v>
      </c>
      <c r="M204" s="310"/>
      <c r="N204" s="310"/>
    </row>
    <row r="205" spans="1:14" ht="15">
      <c r="A205" s="216" t="s">
        <v>695</v>
      </c>
      <c r="B205" s="216" t="s">
        <v>174</v>
      </c>
      <c r="C205" s="216" t="s">
        <v>959</v>
      </c>
      <c r="D205" s="350">
        <v>359.258519</v>
      </c>
      <c r="E205" s="350">
        <v>22.568</v>
      </c>
      <c r="F205" s="350">
        <v>308.9361</v>
      </c>
      <c r="G205" s="350">
        <v>0.307</v>
      </c>
      <c r="H205" s="350">
        <v>668.194619</v>
      </c>
      <c r="I205" s="350">
        <v>22.875</v>
      </c>
      <c r="J205" s="351"/>
      <c r="K205" s="351">
        <v>15918.93473059199</v>
      </c>
      <c r="L205" s="351">
        <v>1006306.5146579804</v>
      </c>
      <c r="M205" s="310"/>
      <c r="N205" s="310"/>
    </row>
    <row r="206" spans="1:14" ht="15">
      <c r="A206" s="216" t="s">
        <v>701</v>
      </c>
      <c r="B206" s="216" t="s">
        <v>175</v>
      </c>
      <c r="C206" s="216" t="s">
        <v>959</v>
      </c>
      <c r="D206" s="350">
        <v>734.961884</v>
      </c>
      <c r="E206" s="350">
        <v>49.832</v>
      </c>
      <c r="F206" s="350">
        <v>199.945006</v>
      </c>
      <c r="G206" s="350">
        <v>0.496</v>
      </c>
      <c r="H206" s="350">
        <v>934.9068900000001</v>
      </c>
      <c r="I206" s="350">
        <v>50.328</v>
      </c>
      <c r="J206" s="351"/>
      <c r="K206" s="351">
        <v>14748.793626585326</v>
      </c>
      <c r="L206" s="351">
        <v>403114.9314516129</v>
      </c>
      <c r="M206" s="310"/>
      <c r="N206" s="310"/>
    </row>
    <row r="207" spans="1:14" ht="15">
      <c r="A207" s="216" t="s">
        <v>707</v>
      </c>
      <c r="B207" s="216" t="s">
        <v>176</v>
      </c>
      <c r="C207" s="216" t="s">
        <v>959</v>
      </c>
      <c r="D207" s="350">
        <v>174.384999</v>
      </c>
      <c r="E207" s="350">
        <v>12.099</v>
      </c>
      <c r="F207" s="350">
        <v>59.881548</v>
      </c>
      <c r="G207" s="350">
        <v>0.13</v>
      </c>
      <c r="H207" s="350">
        <v>234.266547</v>
      </c>
      <c r="I207" s="350">
        <v>12.229000000000001</v>
      </c>
      <c r="J207" s="351"/>
      <c r="K207" s="351">
        <v>14413.174559880981</v>
      </c>
      <c r="L207" s="351">
        <v>460627.2923076923</v>
      </c>
      <c r="M207" s="310"/>
      <c r="N207" s="310"/>
    </row>
    <row r="208" spans="1:14" ht="15">
      <c r="A208" s="216" t="s">
        <v>724</v>
      </c>
      <c r="B208" s="216" t="s">
        <v>177</v>
      </c>
      <c r="C208" s="216" t="s">
        <v>959</v>
      </c>
      <c r="D208" s="350">
        <v>476.879362</v>
      </c>
      <c r="E208" s="350">
        <v>33.979</v>
      </c>
      <c r="F208" s="350">
        <v>179.577089</v>
      </c>
      <c r="G208" s="350">
        <v>0.392</v>
      </c>
      <c r="H208" s="350">
        <v>656.456451</v>
      </c>
      <c r="I208" s="350">
        <v>34.371</v>
      </c>
      <c r="J208" s="351"/>
      <c r="K208" s="351">
        <v>14034.531975632008</v>
      </c>
      <c r="L208" s="351">
        <v>458104.818877551</v>
      </c>
      <c r="M208" s="310"/>
      <c r="N208" s="310"/>
    </row>
    <row r="209" spans="1:14" ht="15">
      <c r="A209" s="216" t="s">
        <v>737</v>
      </c>
      <c r="B209" s="216" t="s">
        <v>178</v>
      </c>
      <c r="C209" s="216" t="s">
        <v>959</v>
      </c>
      <c r="D209" s="350">
        <v>591.682062</v>
      </c>
      <c r="E209" s="350">
        <v>37.977</v>
      </c>
      <c r="F209" s="350">
        <v>354.907504</v>
      </c>
      <c r="G209" s="350">
        <v>0.449</v>
      </c>
      <c r="H209" s="350">
        <v>946.589566</v>
      </c>
      <c r="I209" s="350">
        <v>38.425999999999995</v>
      </c>
      <c r="J209" s="351"/>
      <c r="K209" s="351">
        <v>15580.010585354294</v>
      </c>
      <c r="L209" s="351">
        <v>790439.8752783964</v>
      </c>
      <c r="M209" s="310"/>
      <c r="N209" s="310"/>
    </row>
    <row r="210" spans="1:14" ht="15">
      <c r="A210" s="216" t="s">
        <v>745</v>
      </c>
      <c r="B210" s="216" t="s">
        <v>179</v>
      </c>
      <c r="C210" s="216" t="s">
        <v>959</v>
      </c>
      <c r="D210" s="350">
        <v>1733.086762</v>
      </c>
      <c r="E210" s="350">
        <v>120.216</v>
      </c>
      <c r="F210" s="350">
        <v>1061.26485</v>
      </c>
      <c r="G210" s="350">
        <v>1.508</v>
      </c>
      <c r="H210" s="350">
        <v>2794.351612</v>
      </c>
      <c r="I210" s="350">
        <v>121.72399999999999</v>
      </c>
      <c r="J210" s="351"/>
      <c r="K210" s="351">
        <v>14416.440091169228</v>
      </c>
      <c r="L210" s="351">
        <v>703756.5318302388</v>
      </c>
      <c r="M210" s="310"/>
      <c r="N210" s="310"/>
    </row>
    <row r="211" spans="1:14" ht="15">
      <c r="A211" s="216" t="s">
        <v>756</v>
      </c>
      <c r="B211" s="216" t="s">
        <v>180</v>
      </c>
      <c r="C211" s="216" t="s">
        <v>959</v>
      </c>
      <c r="D211" s="350">
        <v>479.845223</v>
      </c>
      <c r="E211" s="350">
        <v>34.013</v>
      </c>
      <c r="F211" s="350">
        <v>270.070668</v>
      </c>
      <c r="G211" s="350">
        <v>0.466</v>
      </c>
      <c r="H211" s="350">
        <v>749.915891</v>
      </c>
      <c r="I211" s="350">
        <v>34.479</v>
      </c>
      <c r="J211" s="351"/>
      <c r="K211" s="351">
        <v>14107.700673271984</v>
      </c>
      <c r="L211" s="351">
        <v>579550.7896995709</v>
      </c>
      <c r="M211" s="310"/>
      <c r="N211" s="310"/>
    </row>
    <row r="212" spans="1:14" ht="15">
      <c r="A212" s="216" t="s">
        <v>758</v>
      </c>
      <c r="B212" s="216" t="s">
        <v>181</v>
      </c>
      <c r="C212" s="216" t="s">
        <v>959</v>
      </c>
      <c r="D212" s="350">
        <v>1375.992094</v>
      </c>
      <c r="E212" s="350">
        <v>81.088</v>
      </c>
      <c r="F212" s="350">
        <v>565.954821</v>
      </c>
      <c r="G212" s="350">
        <v>0.947</v>
      </c>
      <c r="H212" s="350">
        <v>1941.946915</v>
      </c>
      <c r="I212" s="350">
        <v>82.035</v>
      </c>
      <c r="J212" s="351"/>
      <c r="K212" s="351">
        <v>16969.121127663773</v>
      </c>
      <c r="L212" s="351">
        <v>597629.166842661</v>
      </c>
      <c r="M212" s="310"/>
      <c r="N212" s="310"/>
    </row>
    <row r="213" spans="1:14" ht="15">
      <c r="A213" s="216" t="s">
        <v>776</v>
      </c>
      <c r="B213" s="216" t="s">
        <v>182</v>
      </c>
      <c r="C213" s="216" t="s">
        <v>959</v>
      </c>
      <c r="D213" s="350">
        <v>115.199894</v>
      </c>
      <c r="E213" s="350">
        <v>7.933</v>
      </c>
      <c r="F213" s="350">
        <v>32.409944</v>
      </c>
      <c r="G213" s="350">
        <v>0.119</v>
      </c>
      <c r="H213" s="350">
        <v>147.609838</v>
      </c>
      <c r="I213" s="350">
        <v>8.052</v>
      </c>
      <c r="J213" s="351"/>
      <c r="K213" s="351">
        <v>14521.605193495525</v>
      </c>
      <c r="L213" s="351">
        <v>272352.4705882353</v>
      </c>
      <c r="M213" s="310"/>
      <c r="N213" s="310"/>
    </row>
    <row r="214" spans="1:14" ht="15">
      <c r="A214" s="216" t="s">
        <v>778</v>
      </c>
      <c r="B214" s="216" t="s">
        <v>183</v>
      </c>
      <c r="C214" s="216" t="s">
        <v>959</v>
      </c>
      <c r="D214" s="350">
        <v>665.026137</v>
      </c>
      <c r="E214" s="350">
        <v>39.691</v>
      </c>
      <c r="F214" s="350">
        <v>321.713992</v>
      </c>
      <c r="G214" s="350">
        <v>0.343</v>
      </c>
      <c r="H214" s="350">
        <v>986.740129</v>
      </c>
      <c r="I214" s="350">
        <v>40.034000000000006</v>
      </c>
      <c r="J214" s="351"/>
      <c r="K214" s="351">
        <v>16755.08646796503</v>
      </c>
      <c r="L214" s="351">
        <v>937941.6676384839</v>
      </c>
      <c r="M214" s="310"/>
      <c r="N214" s="310"/>
    </row>
    <row r="215" spans="1:14" ht="15">
      <c r="A215" s="216" t="s">
        <v>787</v>
      </c>
      <c r="B215" s="216" t="s">
        <v>184</v>
      </c>
      <c r="C215" s="216" t="s">
        <v>959</v>
      </c>
      <c r="D215" s="350">
        <v>747.376011</v>
      </c>
      <c r="E215" s="350">
        <v>46.28</v>
      </c>
      <c r="F215" s="350">
        <v>381.934474</v>
      </c>
      <c r="G215" s="350">
        <v>0.559</v>
      </c>
      <c r="H215" s="350">
        <v>1129.310485</v>
      </c>
      <c r="I215" s="350">
        <v>46.839</v>
      </c>
      <c r="J215" s="351"/>
      <c r="K215" s="351">
        <v>16149.00628781331</v>
      </c>
      <c r="L215" s="351">
        <v>683245.9284436493</v>
      </c>
      <c r="M215" s="310"/>
      <c r="N215" s="310"/>
    </row>
    <row r="216" spans="1:14" ht="15">
      <c r="A216" s="216" t="s">
        <v>788</v>
      </c>
      <c r="B216" s="216" t="s">
        <v>185</v>
      </c>
      <c r="C216" s="216" t="s">
        <v>959</v>
      </c>
      <c r="D216" s="350">
        <v>595.896363</v>
      </c>
      <c r="E216" s="350">
        <v>35.117</v>
      </c>
      <c r="F216" s="350">
        <v>313.330847</v>
      </c>
      <c r="G216" s="350">
        <v>0.348</v>
      </c>
      <c r="H216" s="350">
        <v>909.22721</v>
      </c>
      <c r="I216" s="350">
        <v>35.464999999999996</v>
      </c>
      <c r="J216" s="351"/>
      <c r="K216" s="351">
        <v>16968.88581029131</v>
      </c>
      <c r="L216" s="351">
        <v>900375.9971264368</v>
      </c>
      <c r="M216" s="310"/>
      <c r="N216" s="310"/>
    </row>
    <row r="217" spans="1:14" ht="15">
      <c r="A217" s="358" t="s">
        <v>793</v>
      </c>
      <c r="B217" s="358" t="s">
        <v>186</v>
      </c>
      <c r="C217" s="358" t="s">
        <v>876</v>
      </c>
      <c r="D217" s="350">
        <v>1549.703711</v>
      </c>
      <c r="E217" s="350">
        <v>106.168</v>
      </c>
      <c r="F217" s="350">
        <v>1046.376571</v>
      </c>
      <c r="G217" s="350">
        <v>1.237</v>
      </c>
      <c r="H217" s="350">
        <v>2596.080282</v>
      </c>
      <c r="I217" s="350">
        <v>107.405</v>
      </c>
      <c r="J217" s="351"/>
      <c r="K217" s="351">
        <v>14596.711918845604</v>
      </c>
      <c r="L217" s="351">
        <v>845898.6022635408</v>
      </c>
      <c r="M217" s="310"/>
      <c r="N217" s="310"/>
    </row>
    <row r="218" spans="1:14" ht="15">
      <c r="A218" s="216" t="s">
        <v>796</v>
      </c>
      <c r="B218" s="216" t="s">
        <v>187</v>
      </c>
      <c r="C218" s="216" t="s">
        <v>959</v>
      </c>
      <c r="D218" s="350">
        <v>556.144152</v>
      </c>
      <c r="E218" s="350">
        <v>35.335</v>
      </c>
      <c r="F218" s="350">
        <v>200.47097</v>
      </c>
      <c r="G218" s="350">
        <v>0.515</v>
      </c>
      <c r="H218" s="350">
        <v>756.6151219999999</v>
      </c>
      <c r="I218" s="350">
        <v>35.85</v>
      </c>
      <c r="J218" s="351"/>
      <c r="K218" s="351">
        <v>15739.186415735106</v>
      </c>
      <c r="L218" s="351">
        <v>389264.01941747573</v>
      </c>
      <c r="M218" s="310"/>
      <c r="N218" s="310"/>
    </row>
    <row r="219" spans="1:14" ht="15">
      <c r="A219" s="216" t="s">
        <v>806</v>
      </c>
      <c r="B219" s="216" t="s">
        <v>188</v>
      </c>
      <c r="C219" s="216" t="s">
        <v>959</v>
      </c>
      <c r="D219" s="350">
        <v>419.791937</v>
      </c>
      <c r="E219" s="350">
        <v>29.379</v>
      </c>
      <c r="F219" s="350">
        <v>156.620593</v>
      </c>
      <c r="G219" s="350">
        <v>0.295</v>
      </c>
      <c r="H219" s="350">
        <v>576.4125300000001</v>
      </c>
      <c r="I219" s="350">
        <v>29.674000000000003</v>
      </c>
      <c r="J219" s="351"/>
      <c r="K219" s="351">
        <v>14288.843629803601</v>
      </c>
      <c r="L219" s="351">
        <v>530917.2644067797</v>
      </c>
      <c r="M219" s="310"/>
      <c r="N219" s="310"/>
    </row>
    <row r="220" spans="1:14" ht="15">
      <c r="A220" s="216" t="s">
        <v>811</v>
      </c>
      <c r="B220" s="216" t="s">
        <v>189</v>
      </c>
      <c r="C220" s="216" t="s">
        <v>959</v>
      </c>
      <c r="D220" s="350">
        <v>913.818427</v>
      </c>
      <c r="E220" s="350">
        <v>64.465</v>
      </c>
      <c r="F220" s="350">
        <v>599.93059</v>
      </c>
      <c r="G220" s="350">
        <v>0.82</v>
      </c>
      <c r="H220" s="350">
        <v>1513.749017</v>
      </c>
      <c r="I220" s="350">
        <v>65.285</v>
      </c>
      <c r="J220" s="351"/>
      <c r="K220" s="351">
        <v>14175.419638563562</v>
      </c>
      <c r="L220" s="351">
        <v>731622.6707317074</v>
      </c>
      <c r="M220" s="310"/>
      <c r="N220" s="310"/>
    </row>
    <row r="221" spans="1:14" ht="15">
      <c r="A221" s="216" t="s">
        <v>832</v>
      </c>
      <c r="B221" s="216" t="s">
        <v>190</v>
      </c>
      <c r="C221" s="216" t="s">
        <v>959</v>
      </c>
      <c r="D221" s="350">
        <v>1607.132074</v>
      </c>
      <c r="E221" s="350">
        <v>103.035</v>
      </c>
      <c r="F221" s="350">
        <v>695.856447</v>
      </c>
      <c r="G221" s="350">
        <v>1.263</v>
      </c>
      <c r="H221" s="350">
        <v>2302.988521</v>
      </c>
      <c r="I221" s="350">
        <v>104.298</v>
      </c>
      <c r="J221" s="351"/>
      <c r="K221" s="351">
        <v>15597.923754064153</v>
      </c>
      <c r="L221" s="351">
        <v>550955.2232779097</v>
      </c>
      <c r="M221" s="310"/>
      <c r="N221" s="310"/>
    </row>
    <row r="222" spans="1:14" ht="15">
      <c r="A222" s="216" t="s">
        <v>837</v>
      </c>
      <c r="B222" s="216" t="s">
        <v>191</v>
      </c>
      <c r="C222" s="216" t="s">
        <v>959</v>
      </c>
      <c r="D222" s="350">
        <v>798.430673</v>
      </c>
      <c r="E222" s="350">
        <v>50.846</v>
      </c>
      <c r="F222" s="350">
        <v>267.902483</v>
      </c>
      <c r="G222" s="350">
        <v>0.753</v>
      </c>
      <c r="H222" s="350">
        <v>1066.333156</v>
      </c>
      <c r="I222" s="350">
        <v>51.599</v>
      </c>
      <c r="J222" s="351"/>
      <c r="K222" s="351">
        <v>15702.920052708178</v>
      </c>
      <c r="L222" s="351">
        <v>355780.1899070385</v>
      </c>
      <c r="M222" s="310"/>
      <c r="N222" s="310"/>
    </row>
    <row r="223" spans="1:14" ht="15">
      <c r="A223" s="216" t="s">
        <v>864</v>
      </c>
      <c r="B223" s="216" t="s">
        <v>192</v>
      </c>
      <c r="C223" s="216" t="s">
        <v>959</v>
      </c>
      <c r="D223" s="350">
        <v>1495.021882</v>
      </c>
      <c r="E223" s="350">
        <v>96.075</v>
      </c>
      <c r="F223" s="350">
        <v>694.11773</v>
      </c>
      <c r="G223" s="350">
        <v>1.358</v>
      </c>
      <c r="H223" s="350">
        <v>2189.139612</v>
      </c>
      <c r="I223" s="350">
        <v>97.433</v>
      </c>
      <c r="J223" s="351"/>
      <c r="K223" s="351">
        <v>15560.987582617747</v>
      </c>
      <c r="L223" s="351">
        <v>511132.34904270986</v>
      </c>
      <c r="M223" s="310"/>
      <c r="N223" s="310"/>
    </row>
    <row r="224" spans="1:14" ht="15">
      <c r="A224" s="216" t="s">
        <v>865</v>
      </c>
      <c r="B224" s="216" t="s">
        <v>193</v>
      </c>
      <c r="C224" s="216" t="s">
        <v>959</v>
      </c>
      <c r="D224" s="350">
        <v>533.023319</v>
      </c>
      <c r="E224" s="350">
        <v>39.419</v>
      </c>
      <c r="F224" s="350">
        <v>234.873317</v>
      </c>
      <c r="G224" s="350">
        <v>0.473</v>
      </c>
      <c r="H224" s="350">
        <v>767.896636</v>
      </c>
      <c r="I224" s="350">
        <v>39.891999999999996</v>
      </c>
      <c r="J224" s="351"/>
      <c r="K224" s="351">
        <v>13521.989877977625</v>
      </c>
      <c r="L224" s="351">
        <v>496560.9238900634</v>
      </c>
      <c r="M224" s="310"/>
      <c r="N224" s="310"/>
    </row>
    <row r="225" spans="1:14" ht="15">
      <c r="A225" s="216" t="s">
        <v>868</v>
      </c>
      <c r="B225" s="216" t="s">
        <v>194</v>
      </c>
      <c r="C225" s="216" t="s">
        <v>959</v>
      </c>
      <c r="D225" s="350">
        <v>549.396629</v>
      </c>
      <c r="E225" s="350">
        <v>37.179</v>
      </c>
      <c r="F225" s="350">
        <v>523.401914</v>
      </c>
      <c r="G225" s="350">
        <v>0.462</v>
      </c>
      <c r="H225" s="350">
        <v>1072.7985429999999</v>
      </c>
      <c r="I225" s="350">
        <v>37.641000000000005</v>
      </c>
      <c r="J225" s="351"/>
      <c r="K225" s="351">
        <v>14777.068479518008</v>
      </c>
      <c r="L225" s="351">
        <v>1132904.575757576</v>
      </c>
      <c r="M225" s="310"/>
      <c r="N225" s="310"/>
    </row>
    <row r="226" spans="1:14" ht="15">
      <c r="A226" s="216" t="s">
        <v>871</v>
      </c>
      <c r="B226" s="216" t="s">
        <v>195</v>
      </c>
      <c r="C226" s="216" t="s">
        <v>959</v>
      </c>
      <c r="D226" s="350">
        <v>565.499325</v>
      </c>
      <c r="E226" s="350">
        <v>38.439</v>
      </c>
      <c r="F226" s="350">
        <v>168.928837</v>
      </c>
      <c r="G226" s="350">
        <v>0.362</v>
      </c>
      <c r="H226" s="350">
        <v>734.4281619999999</v>
      </c>
      <c r="I226" s="350">
        <v>38.801</v>
      </c>
      <c r="J226" s="351"/>
      <c r="K226" s="351">
        <v>14711.603449621478</v>
      </c>
      <c r="L226" s="351">
        <v>466654.2458563536</v>
      </c>
      <c r="M226" s="310"/>
      <c r="N226" s="310"/>
    </row>
    <row r="227" spans="1:14" s="205" customFormat="1" ht="16.5" thickBot="1">
      <c r="A227" s="224" t="s">
        <v>389</v>
      </c>
      <c r="B227" s="224" t="s">
        <v>946</v>
      </c>
      <c r="C227" s="224" t="s">
        <v>959</v>
      </c>
      <c r="D227" s="359">
        <v>31547.16140400001</v>
      </c>
      <c r="E227" s="359">
        <v>2059.8559999999998</v>
      </c>
      <c r="F227" s="359">
        <v>16279.372519999999</v>
      </c>
      <c r="G227" s="359">
        <v>25.502</v>
      </c>
      <c r="H227" s="359">
        <v>47826.533923999996</v>
      </c>
      <c r="I227" s="359">
        <v>2085.3579999999997</v>
      </c>
      <c r="J227" s="327"/>
      <c r="K227" s="360">
        <v>15315.226600306047</v>
      </c>
      <c r="L227" s="360">
        <v>638356.6982981726</v>
      </c>
      <c r="M227" s="311"/>
      <c r="N227" s="311"/>
    </row>
    <row r="228" spans="1:14" ht="15.75" thickTop="1">
      <c r="A228" s="216" t="s">
        <v>413</v>
      </c>
      <c r="B228" s="216" t="s">
        <v>196</v>
      </c>
      <c r="C228" s="216" t="s">
        <v>959</v>
      </c>
      <c r="D228" s="350">
        <v>348.438859</v>
      </c>
      <c r="E228" s="350">
        <v>23.294</v>
      </c>
      <c r="F228" s="350">
        <v>173.317586</v>
      </c>
      <c r="G228" s="350">
        <v>0.253</v>
      </c>
      <c r="H228" s="350">
        <v>521.756445</v>
      </c>
      <c r="I228" s="350">
        <v>23.547</v>
      </c>
      <c r="J228" s="351"/>
      <c r="K228" s="351">
        <v>14958.309392976733</v>
      </c>
      <c r="L228" s="351">
        <v>685049.7470355731</v>
      </c>
      <c r="M228" s="310"/>
      <c r="N228" s="310"/>
    </row>
    <row r="229" spans="1:14" ht="15">
      <c r="A229" s="216" t="s">
        <v>425</v>
      </c>
      <c r="B229" s="216" t="s">
        <v>197</v>
      </c>
      <c r="C229" s="216" t="s">
        <v>959</v>
      </c>
      <c r="D229" s="350">
        <v>988.042832</v>
      </c>
      <c r="E229" s="350">
        <v>67.848</v>
      </c>
      <c r="F229" s="350">
        <v>360.923717</v>
      </c>
      <c r="G229" s="350">
        <v>0.656</v>
      </c>
      <c r="H229" s="350">
        <v>1348.966549</v>
      </c>
      <c r="I229" s="350">
        <v>68.504</v>
      </c>
      <c r="J229" s="351"/>
      <c r="K229" s="351">
        <v>14562.593326258695</v>
      </c>
      <c r="L229" s="351">
        <v>550188.5929878049</v>
      </c>
      <c r="M229" s="310"/>
      <c r="N229" s="310"/>
    </row>
    <row r="230" spans="1:14" ht="15">
      <c r="A230" s="216" t="s">
        <v>429</v>
      </c>
      <c r="B230" s="216" t="s">
        <v>198</v>
      </c>
      <c r="C230" s="216" t="s">
        <v>959</v>
      </c>
      <c r="D230" s="350">
        <v>851.010427</v>
      </c>
      <c r="E230" s="350">
        <v>55.286</v>
      </c>
      <c r="F230" s="350">
        <v>327.473427</v>
      </c>
      <c r="G230" s="350">
        <v>0.758</v>
      </c>
      <c r="H230" s="350">
        <v>1178.483854</v>
      </c>
      <c r="I230" s="350">
        <v>56.044000000000004</v>
      </c>
      <c r="J230" s="351"/>
      <c r="K230" s="351">
        <v>15392.87391021235</v>
      </c>
      <c r="L230" s="351">
        <v>432022.99076517153</v>
      </c>
      <c r="M230" s="310"/>
      <c r="N230" s="310"/>
    </row>
    <row r="231" spans="1:14" ht="15">
      <c r="A231" s="216" t="s">
        <v>447</v>
      </c>
      <c r="B231" s="216" t="s">
        <v>199</v>
      </c>
      <c r="C231" s="216" t="s">
        <v>959</v>
      </c>
      <c r="D231" s="350">
        <v>693.87353</v>
      </c>
      <c r="E231" s="350">
        <v>45.377</v>
      </c>
      <c r="F231" s="350">
        <v>250.776101</v>
      </c>
      <c r="G231" s="350">
        <v>0.504</v>
      </c>
      <c r="H231" s="350">
        <v>944.649631</v>
      </c>
      <c r="I231" s="350">
        <v>45.881</v>
      </c>
      <c r="J231" s="351"/>
      <c r="K231" s="351">
        <v>15291.30462569143</v>
      </c>
      <c r="L231" s="351">
        <v>497571.62896825396</v>
      </c>
      <c r="M231" s="310"/>
      <c r="N231" s="310"/>
    </row>
    <row r="232" spans="1:14" ht="15">
      <c r="A232" s="216" t="s">
        <v>448</v>
      </c>
      <c r="B232" s="216" t="s">
        <v>200</v>
      </c>
      <c r="C232" s="216" t="s">
        <v>959</v>
      </c>
      <c r="D232" s="350">
        <v>431.711447</v>
      </c>
      <c r="E232" s="350">
        <v>30.828</v>
      </c>
      <c r="F232" s="350">
        <v>128.441488</v>
      </c>
      <c r="G232" s="350">
        <v>0.323</v>
      </c>
      <c r="H232" s="350">
        <v>560.1529350000001</v>
      </c>
      <c r="I232" s="350">
        <v>31.151</v>
      </c>
      <c r="J232" s="351"/>
      <c r="K232" s="351">
        <v>14003.8746269625</v>
      </c>
      <c r="L232" s="351">
        <v>397651.66563467495</v>
      </c>
      <c r="M232" s="310"/>
      <c r="N232" s="310"/>
    </row>
    <row r="233" spans="1:14" ht="15">
      <c r="A233" s="216" t="s">
        <v>450</v>
      </c>
      <c r="B233" s="216" t="s">
        <v>201</v>
      </c>
      <c r="C233" s="216" t="s">
        <v>959</v>
      </c>
      <c r="D233" s="350">
        <v>539.932412</v>
      </c>
      <c r="E233" s="350">
        <v>29.263</v>
      </c>
      <c r="F233" s="350">
        <v>130.373751</v>
      </c>
      <c r="G233" s="350">
        <v>0.454</v>
      </c>
      <c r="H233" s="350">
        <v>670.306163</v>
      </c>
      <c r="I233" s="350">
        <v>29.717000000000002</v>
      </c>
      <c r="J233" s="351"/>
      <c r="K233" s="351">
        <v>18451.02730410416</v>
      </c>
      <c r="L233" s="351">
        <v>287166.8524229075</v>
      </c>
      <c r="M233" s="310"/>
      <c r="N233" s="310"/>
    </row>
    <row r="234" spans="1:14" ht="15">
      <c r="A234" s="216" t="s">
        <v>455</v>
      </c>
      <c r="B234" s="216" t="s">
        <v>202</v>
      </c>
      <c r="C234" s="216" t="s">
        <v>959</v>
      </c>
      <c r="D234" s="350">
        <v>624.306846</v>
      </c>
      <c r="E234" s="350">
        <v>41.129</v>
      </c>
      <c r="F234" s="350">
        <v>142.3995</v>
      </c>
      <c r="G234" s="350">
        <v>0.291</v>
      </c>
      <c r="H234" s="350">
        <v>766.7063459999999</v>
      </c>
      <c r="I234" s="350">
        <v>41.419999999999995</v>
      </c>
      <c r="J234" s="351"/>
      <c r="K234" s="351">
        <v>15179.23718057818</v>
      </c>
      <c r="L234" s="351">
        <v>489345.3608247423</v>
      </c>
      <c r="M234" s="310"/>
      <c r="N234" s="310"/>
    </row>
    <row r="235" spans="1:14" ht="15">
      <c r="A235" s="222" t="s">
        <v>459</v>
      </c>
      <c r="B235" s="222" t="s">
        <v>458</v>
      </c>
      <c r="C235" s="222" t="s">
        <v>953</v>
      </c>
      <c r="D235" s="350">
        <v>532.258494</v>
      </c>
      <c r="E235" s="350">
        <v>34.593</v>
      </c>
      <c r="F235" s="350">
        <v>151.206659</v>
      </c>
      <c r="G235" s="350">
        <v>0.415</v>
      </c>
      <c r="H235" s="350">
        <v>683.4651530000001</v>
      </c>
      <c r="I235" s="350">
        <v>35.008</v>
      </c>
      <c r="J235" s="351"/>
      <c r="K235" s="351">
        <v>15386.306304743735</v>
      </c>
      <c r="L235" s="351">
        <v>364353.3951807229</v>
      </c>
      <c r="M235" s="310"/>
      <c r="N235" s="310"/>
    </row>
    <row r="236" spans="1:14" ht="15">
      <c r="A236" s="216" t="s">
        <v>465</v>
      </c>
      <c r="B236" s="216" t="s">
        <v>203</v>
      </c>
      <c r="C236" s="216" t="s">
        <v>959</v>
      </c>
      <c r="D236" s="350">
        <v>648.523342</v>
      </c>
      <c r="E236" s="350">
        <v>42.723</v>
      </c>
      <c r="F236" s="350">
        <v>601.602981</v>
      </c>
      <c r="G236" s="350">
        <v>1.16</v>
      </c>
      <c r="H236" s="350">
        <v>1250.126323</v>
      </c>
      <c r="I236" s="350">
        <v>43.882999999999996</v>
      </c>
      <c r="J236" s="351"/>
      <c r="K236" s="351">
        <v>15179.723848980642</v>
      </c>
      <c r="L236" s="351">
        <v>518623.25948275864</v>
      </c>
      <c r="M236" s="310"/>
      <c r="N236" s="310"/>
    </row>
    <row r="237" spans="1:14" ht="15">
      <c r="A237" s="216" t="s">
        <v>477</v>
      </c>
      <c r="B237" s="216" t="s">
        <v>204</v>
      </c>
      <c r="C237" s="216" t="s">
        <v>959</v>
      </c>
      <c r="D237" s="350">
        <v>587.652266</v>
      </c>
      <c r="E237" s="350">
        <v>34.516</v>
      </c>
      <c r="F237" s="350">
        <v>76.308605</v>
      </c>
      <c r="G237" s="350">
        <v>0.263</v>
      </c>
      <c r="H237" s="350">
        <v>663.960871</v>
      </c>
      <c r="I237" s="350">
        <v>34.778999999999996</v>
      </c>
      <c r="J237" s="351"/>
      <c r="K237" s="351">
        <v>17025.50312898366</v>
      </c>
      <c r="L237" s="351">
        <v>290146.78707224334</v>
      </c>
      <c r="M237" s="310"/>
      <c r="N237" s="310"/>
    </row>
    <row r="238" spans="1:14" ht="15">
      <c r="A238" s="216" t="s">
        <v>482</v>
      </c>
      <c r="B238" s="216" t="s">
        <v>205</v>
      </c>
      <c r="C238" s="216" t="s">
        <v>959</v>
      </c>
      <c r="D238" s="350">
        <v>908.012979</v>
      </c>
      <c r="E238" s="350">
        <v>57.16</v>
      </c>
      <c r="F238" s="350">
        <v>255.940424</v>
      </c>
      <c r="G238" s="350">
        <v>0.652</v>
      </c>
      <c r="H238" s="350">
        <v>1163.953403</v>
      </c>
      <c r="I238" s="350">
        <v>57.812</v>
      </c>
      <c r="J238" s="351"/>
      <c r="K238" s="351">
        <v>15885.461494051784</v>
      </c>
      <c r="L238" s="351">
        <v>392546.6625766871</v>
      </c>
      <c r="M238" s="310"/>
      <c r="N238" s="310"/>
    </row>
    <row r="239" spans="1:14" ht="15">
      <c r="A239" s="216" t="s">
        <v>494</v>
      </c>
      <c r="B239" s="216" t="s">
        <v>206</v>
      </c>
      <c r="C239" s="216" t="s">
        <v>959</v>
      </c>
      <c r="D239" s="350">
        <v>871.214072</v>
      </c>
      <c r="E239" s="350">
        <v>58.347</v>
      </c>
      <c r="F239" s="350">
        <v>304.915764</v>
      </c>
      <c r="G239" s="350">
        <v>0.653</v>
      </c>
      <c r="H239" s="350">
        <v>1176.129836</v>
      </c>
      <c r="I239" s="350">
        <v>59</v>
      </c>
      <c r="J239" s="351"/>
      <c r="K239" s="351">
        <v>14931.600116544125</v>
      </c>
      <c r="L239" s="351">
        <v>466946.03981623275</v>
      </c>
      <c r="M239" s="310"/>
      <c r="N239" s="310"/>
    </row>
    <row r="240" spans="1:14" ht="15">
      <c r="A240" s="216" t="s">
        <v>513</v>
      </c>
      <c r="B240" s="216" t="s">
        <v>207</v>
      </c>
      <c r="C240" s="216" t="s">
        <v>959</v>
      </c>
      <c r="D240" s="350">
        <v>914.65865</v>
      </c>
      <c r="E240" s="350">
        <v>54.756</v>
      </c>
      <c r="F240" s="350">
        <v>257.312067</v>
      </c>
      <c r="G240" s="350">
        <v>0.76</v>
      </c>
      <c r="H240" s="350">
        <v>1171.970717</v>
      </c>
      <c r="I240" s="350">
        <v>55.516</v>
      </c>
      <c r="J240" s="351"/>
      <c r="K240" s="351">
        <v>16704.263459712176</v>
      </c>
      <c r="L240" s="351">
        <v>338568.5092105263</v>
      </c>
      <c r="M240" s="310"/>
      <c r="N240" s="310"/>
    </row>
    <row r="241" spans="1:14" ht="15">
      <c r="A241" s="221" t="s">
        <v>536</v>
      </c>
      <c r="B241" s="221" t="s">
        <v>208</v>
      </c>
      <c r="C241" s="221"/>
      <c r="D241" s="350">
        <v>363.184496</v>
      </c>
      <c r="E241" s="350">
        <v>23.944</v>
      </c>
      <c r="F241" s="350">
        <v>78.588819</v>
      </c>
      <c r="G241" s="350">
        <v>0.201</v>
      </c>
      <c r="H241" s="350">
        <v>441.773315</v>
      </c>
      <c r="I241" s="350">
        <v>24.145</v>
      </c>
      <c r="J241" s="351"/>
      <c r="K241" s="351">
        <v>15168.07951887738</v>
      </c>
      <c r="L241" s="351">
        <v>390989.14925373136</v>
      </c>
      <c r="M241" s="310"/>
      <c r="N241" s="310"/>
    </row>
    <row r="242" spans="1:14" ht="15">
      <c r="A242" s="216" t="s">
        <v>541</v>
      </c>
      <c r="B242" s="216" t="s">
        <v>209</v>
      </c>
      <c r="C242" s="216" t="s">
        <v>959</v>
      </c>
      <c r="D242" s="350">
        <v>777.36309</v>
      </c>
      <c r="E242" s="350">
        <v>45.989</v>
      </c>
      <c r="F242" s="350">
        <v>273.832594</v>
      </c>
      <c r="G242" s="350">
        <v>0.649</v>
      </c>
      <c r="H242" s="350">
        <v>1051.195684</v>
      </c>
      <c r="I242" s="350">
        <v>46.638</v>
      </c>
      <c r="J242" s="351"/>
      <c r="K242" s="351">
        <v>16903.23968775142</v>
      </c>
      <c r="L242" s="351">
        <v>421930.0369799692</v>
      </c>
      <c r="M242" s="310"/>
      <c r="N242" s="310"/>
    </row>
    <row r="243" spans="1:14" ht="15">
      <c r="A243" s="358" t="s">
        <v>559</v>
      </c>
      <c r="B243" s="358" t="s">
        <v>210</v>
      </c>
      <c r="C243" s="358" t="s">
        <v>877</v>
      </c>
      <c r="D243" s="350">
        <v>826.932857</v>
      </c>
      <c r="E243" s="350">
        <v>46.043</v>
      </c>
      <c r="F243" s="350">
        <v>459.198204</v>
      </c>
      <c r="G243" s="350">
        <v>0.834</v>
      </c>
      <c r="H243" s="350">
        <v>1286.131061</v>
      </c>
      <c r="I243" s="350">
        <v>46.877</v>
      </c>
      <c r="J243" s="351"/>
      <c r="K243" s="351">
        <v>17960.012531763787</v>
      </c>
      <c r="L243" s="351">
        <v>550597.3669064748</v>
      </c>
      <c r="M243" s="310"/>
      <c r="N243" s="310"/>
    </row>
    <row r="244" spans="1:14" ht="15">
      <c r="A244" s="216" t="s">
        <v>565</v>
      </c>
      <c r="B244" s="216" t="s">
        <v>211</v>
      </c>
      <c r="C244" s="216" t="s">
        <v>959</v>
      </c>
      <c r="D244" s="350">
        <v>486.164994</v>
      </c>
      <c r="E244" s="350">
        <v>32.441</v>
      </c>
      <c r="F244" s="350">
        <v>621.941194</v>
      </c>
      <c r="G244" s="350">
        <v>0.305</v>
      </c>
      <c r="H244" s="350">
        <v>1108.106188</v>
      </c>
      <c r="I244" s="350">
        <v>32.746</v>
      </c>
      <c r="J244" s="351"/>
      <c r="K244" s="351">
        <v>14986.12847939336</v>
      </c>
      <c r="L244" s="351">
        <v>2039151.4557377049</v>
      </c>
      <c r="M244" s="310"/>
      <c r="N244" s="310"/>
    </row>
    <row r="245" spans="1:14" ht="15">
      <c r="A245" s="216" t="s">
        <v>570</v>
      </c>
      <c r="B245" s="216" t="s">
        <v>212</v>
      </c>
      <c r="C245" s="216" t="s">
        <v>959</v>
      </c>
      <c r="D245" s="350">
        <v>230.208207</v>
      </c>
      <c r="E245" s="350">
        <v>16.431</v>
      </c>
      <c r="F245" s="350">
        <v>80.931099</v>
      </c>
      <c r="G245" s="350">
        <v>0.247</v>
      </c>
      <c r="H245" s="350">
        <v>311.139306</v>
      </c>
      <c r="I245" s="350">
        <v>16.678</v>
      </c>
      <c r="J245" s="351"/>
      <c r="K245" s="351">
        <v>14010.602337045828</v>
      </c>
      <c r="L245" s="351">
        <v>327656.27125506074</v>
      </c>
      <c r="M245" s="310"/>
      <c r="N245" s="310"/>
    </row>
    <row r="246" spans="1:14" ht="15">
      <c r="A246" s="222" t="s">
        <v>579</v>
      </c>
      <c r="B246" s="222" t="s">
        <v>897</v>
      </c>
      <c r="C246" s="222" t="s">
        <v>953</v>
      </c>
      <c r="D246" s="350">
        <v>408.215285</v>
      </c>
      <c r="E246" s="350">
        <v>31.497</v>
      </c>
      <c r="F246" s="350">
        <v>163.992992</v>
      </c>
      <c r="G246" s="350">
        <v>0.4</v>
      </c>
      <c r="H246" s="350">
        <v>572.208277</v>
      </c>
      <c r="I246" s="350">
        <v>31.897</v>
      </c>
      <c r="J246" s="351"/>
      <c r="K246" s="351">
        <v>12960.44972537067</v>
      </c>
      <c r="L246" s="351">
        <v>409982.48</v>
      </c>
      <c r="M246" s="310"/>
      <c r="N246" s="310"/>
    </row>
    <row r="247" spans="1:14" ht="15">
      <c r="A247" s="358" t="s">
        <v>589</v>
      </c>
      <c r="B247" s="358" t="s">
        <v>213</v>
      </c>
      <c r="C247" s="358" t="s">
        <v>876</v>
      </c>
      <c r="D247" s="350">
        <v>463.962797</v>
      </c>
      <c r="E247" s="350">
        <v>33.909</v>
      </c>
      <c r="F247" s="350">
        <v>297.179114</v>
      </c>
      <c r="G247" s="350">
        <v>0.406</v>
      </c>
      <c r="H247" s="350">
        <v>761.141911</v>
      </c>
      <c r="I247" s="350">
        <v>34.315</v>
      </c>
      <c r="J247" s="351"/>
      <c r="K247" s="351">
        <v>13682.58565572562</v>
      </c>
      <c r="L247" s="351">
        <v>731968.2610837439</v>
      </c>
      <c r="M247" s="310"/>
      <c r="N247" s="310"/>
    </row>
    <row r="248" spans="1:14" ht="15">
      <c r="A248" s="216" t="s">
        <v>598</v>
      </c>
      <c r="B248" s="216" t="s">
        <v>947</v>
      </c>
      <c r="C248" s="216" t="s">
        <v>959</v>
      </c>
      <c r="D248" s="350">
        <v>691.806058</v>
      </c>
      <c r="E248" s="350">
        <v>38.136</v>
      </c>
      <c r="F248" s="350">
        <v>286.713548</v>
      </c>
      <c r="G248" s="350">
        <v>0.713</v>
      </c>
      <c r="H248" s="350">
        <v>978.5196060000001</v>
      </c>
      <c r="I248" s="350">
        <v>38.849000000000004</v>
      </c>
      <c r="J248" s="351"/>
      <c r="K248" s="351">
        <v>18140.498688902873</v>
      </c>
      <c r="L248" s="351">
        <v>402122.7882187938</v>
      </c>
      <c r="M248" s="310"/>
      <c r="N248" s="310"/>
    </row>
    <row r="249" spans="1:14" ht="15">
      <c r="A249" s="222" t="s">
        <v>607</v>
      </c>
      <c r="B249" s="222" t="s">
        <v>606</v>
      </c>
      <c r="C249" s="222" t="s">
        <v>953</v>
      </c>
      <c r="D249" s="350">
        <v>894.489797</v>
      </c>
      <c r="E249" s="350">
        <v>59.357</v>
      </c>
      <c r="F249" s="350">
        <v>357.859849</v>
      </c>
      <c r="G249" s="350">
        <v>0.592</v>
      </c>
      <c r="H249" s="350">
        <v>1252.349646</v>
      </c>
      <c r="I249" s="350">
        <v>59.949</v>
      </c>
      <c r="J249" s="351"/>
      <c r="K249" s="351">
        <v>15069.659804235389</v>
      </c>
      <c r="L249" s="351">
        <v>604492.9881756756</v>
      </c>
      <c r="M249" s="310"/>
      <c r="N249" s="310"/>
    </row>
    <row r="250" spans="1:14" ht="15">
      <c r="A250" s="216" t="s">
        <v>610</v>
      </c>
      <c r="B250" s="216" t="s">
        <v>215</v>
      </c>
      <c r="C250" s="216" t="s">
        <v>959</v>
      </c>
      <c r="D250" s="350">
        <v>681.690932</v>
      </c>
      <c r="E250" s="350">
        <v>50.295</v>
      </c>
      <c r="F250" s="350">
        <v>214.295546</v>
      </c>
      <c r="G250" s="350">
        <v>0.57</v>
      </c>
      <c r="H250" s="350">
        <v>895.986478</v>
      </c>
      <c r="I250" s="350">
        <v>50.865</v>
      </c>
      <c r="J250" s="351"/>
      <c r="K250" s="351">
        <v>13553.85091957451</v>
      </c>
      <c r="L250" s="351">
        <v>375957.09824561403</v>
      </c>
      <c r="M250" s="310"/>
      <c r="N250" s="310"/>
    </row>
    <row r="251" spans="1:14" ht="15">
      <c r="A251" s="222" t="s">
        <v>619</v>
      </c>
      <c r="B251" s="222" t="s">
        <v>898</v>
      </c>
      <c r="C251" s="222" t="s">
        <v>953</v>
      </c>
      <c r="D251" s="350">
        <v>493.061199</v>
      </c>
      <c r="E251" s="350">
        <v>34.44</v>
      </c>
      <c r="F251" s="350">
        <v>2770.605443</v>
      </c>
      <c r="G251" s="350">
        <v>0.447</v>
      </c>
      <c r="H251" s="350">
        <v>3263.666642</v>
      </c>
      <c r="I251" s="350">
        <v>34.887</v>
      </c>
      <c r="J251" s="351"/>
      <c r="K251" s="351">
        <v>14316.527264808363</v>
      </c>
      <c r="L251" s="351">
        <v>6198222.467561522</v>
      </c>
      <c r="M251" s="310"/>
      <c r="N251" s="310"/>
    </row>
    <row r="252" spans="1:14" ht="15">
      <c r="A252" s="216" t="s">
        <v>639</v>
      </c>
      <c r="B252" s="216" t="s">
        <v>216</v>
      </c>
      <c r="C252" s="216" t="s">
        <v>959</v>
      </c>
      <c r="D252" s="350">
        <v>1095.823907</v>
      </c>
      <c r="E252" s="350">
        <v>68.761</v>
      </c>
      <c r="F252" s="350">
        <v>430.601194</v>
      </c>
      <c r="G252" s="350">
        <v>0.826</v>
      </c>
      <c r="H252" s="350">
        <v>1526.425101</v>
      </c>
      <c r="I252" s="350">
        <v>69.58699999999999</v>
      </c>
      <c r="J252" s="351"/>
      <c r="K252" s="351">
        <v>15936.706955977952</v>
      </c>
      <c r="L252" s="351">
        <v>521308.9515738499</v>
      </c>
      <c r="M252" s="310"/>
      <c r="N252" s="310"/>
    </row>
    <row r="253" spans="1:14" ht="15">
      <c r="A253" s="216" t="s">
        <v>644</v>
      </c>
      <c r="B253" s="216" t="s">
        <v>217</v>
      </c>
      <c r="C253" s="216" t="s">
        <v>959</v>
      </c>
      <c r="D253" s="350">
        <v>248.279371</v>
      </c>
      <c r="E253" s="350">
        <v>15.98</v>
      </c>
      <c r="F253" s="350">
        <v>62.124582</v>
      </c>
      <c r="G253" s="350">
        <v>0.137</v>
      </c>
      <c r="H253" s="350">
        <v>310.403953</v>
      </c>
      <c r="I253" s="350">
        <v>16.117</v>
      </c>
      <c r="J253" s="351"/>
      <c r="K253" s="351">
        <v>15536.881789737172</v>
      </c>
      <c r="L253" s="351">
        <v>453464.102189781</v>
      </c>
      <c r="M253" s="310"/>
      <c r="N253" s="310"/>
    </row>
    <row r="254" spans="1:14" ht="15">
      <c r="A254" s="216" t="s">
        <v>654</v>
      </c>
      <c r="B254" s="216" t="s">
        <v>218</v>
      </c>
      <c r="C254" s="216" t="s">
        <v>959</v>
      </c>
      <c r="D254" s="350">
        <v>724.602834</v>
      </c>
      <c r="E254" s="350">
        <v>47.274</v>
      </c>
      <c r="F254" s="350">
        <v>169.899824</v>
      </c>
      <c r="G254" s="350">
        <v>0.42</v>
      </c>
      <c r="H254" s="350">
        <v>894.502658</v>
      </c>
      <c r="I254" s="350">
        <v>47.694</v>
      </c>
      <c r="J254" s="351"/>
      <c r="K254" s="351">
        <v>15327.724203579135</v>
      </c>
      <c r="L254" s="351">
        <v>404523.3904761905</v>
      </c>
      <c r="M254" s="310"/>
      <c r="N254" s="310"/>
    </row>
    <row r="255" spans="1:14" ht="15">
      <c r="A255" s="216" t="s">
        <v>656</v>
      </c>
      <c r="B255" s="216" t="s">
        <v>219</v>
      </c>
      <c r="C255" s="216" t="s">
        <v>959</v>
      </c>
      <c r="D255" s="350">
        <v>241.342515</v>
      </c>
      <c r="E255" s="350">
        <v>17.643</v>
      </c>
      <c r="F255" s="350">
        <v>200.592667</v>
      </c>
      <c r="G255" s="350">
        <v>0.146</v>
      </c>
      <c r="H255" s="350">
        <v>441.935182</v>
      </c>
      <c r="I255" s="350">
        <v>17.789</v>
      </c>
      <c r="J255" s="351"/>
      <c r="K255" s="351">
        <v>13679.222071076347</v>
      </c>
      <c r="L255" s="351">
        <v>1373922.3767123288</v>
      </c>
      <c r="M255" s="310"/>
      <c r="N255" s="310"/>
    </row>
    <row r="256" spans="1:14" ht="15">
      <c r="A256" s="216" t="s">
        <v>687</v>
      </c>
      <c r="B256" s="216" t="s">
        <v>220</v>
      </c>
      <c r="C256" s="216" t="s">
        <v>959</v>
      </c>
      <c r="D256" s="350">
        <v>734.489746</v>
      </c>
      <c r="E256" s="350">
        <v>45.964</v>
      </c>
      <c r="F256" s="350">
        <v>327.318927</v>
      </c>
      <c r="G256" s="350">
        <v>0.647</v>
      </c>
      <c r="H256" s="350">
        <v>1061.808673</v>
      </c>
      <c r="I256" s="350">
        <v>46.611</v>
      </c>
      <c r="J256" s="351"/>
      <c r="K256" s="351">
        <v>15979.674223305195</v>
      </c>
      <c r="L256" s="351">
        <v>505902.514683153</v>
      </c>
      <c r="M256" s="310"/>
      <c r="N256" s="310"/>
    </row>
    <row r="257" spans="1:14" ht="15">
      <c r="A257" s="216" t="s">
        <v>691</v>
      </c>
      <c r="B257" s="216" t="s">
        <v>221</v>
      </c>
      <c r="C257" s="216" t="s">
        <v>959</v>
      </c>
      <c r="D257" s="350">
        <v>362.895581</v>
      </c>
      <c r="E257" s="350">
        <v>25.409</v>
      </c>
      <c r="F257" s="350">
        <v>200.596312</v>
      </c>
      <c r="G257" s="350">
        <v>0.316</v>
      </c>
      <c r="H257" s="350">
        <v>563.491893</v>
      </c>
      <c r="I257" s="350">
        <v>25.724999999999998</v>
      </c>
      <c r="J257" s="351"/>
      <c r="K257" s="351">
        <v>14282.166988075092</v>
      </c>
      <c r="L257" s="351">
        <v>634798.4556962026</v>
      </c>
      <c r="M257" s="310"/>
      <c r="N257" s="310"/>
    </row>
    <row r="258" spans="1:14" ht="15">
      <c r="A258" s="216" t="s">
        <v>699</v>
      </c>
      <c r="B258" s="216" t="s">
        <v>222</v>
      </c>
      <c r="C258" s="216" t="s">
        <v>959</v>
      </c>
      <c r="D258" s="350">
        <v>730.065694</v>
      </c>
      <c r="E258" s="350">
        <v>57.465</v>
      </c>
      <c r="F258" s="350">
        <v>525.04421</v>
      </c>
      <c r="G258" s="350">
        <v>0.788</v>
      </c>
      <c r="H258" s="350">
        <v>1255.109904</v>
      </c>
      <c r="I258" s="350">
        <v>58.253</v>
      </c>
      <c r="J258" s="351"/>
      <c r="K258" s="351">
        <v>12704.527869137735</v>
      </c>
      <c r="L258" s="351">
        <v>666299.7588832488</v>
      </c>
      <c r="M258" s="310"/>
      <c r="N258" s="310"/>
    </row>
    <row r="259" spans="1:14" ht="15">
      <c r="A259" s="222" t="s">
        <v>714</v>
      </c>
      <c r="B259" s="222" t="s">
        <v>713</v>
      </c>
      <c r="C259" s="222" t="s">
        <v>953</v>
      </c>
      <c r="D259" s="350">
        <v>986.130272</v>
      </c>
      <c r="E259" s="350">
        <v>68.805</v>
      </c>
      <c r="F259" s="350">
        <v>461.822578</v>
      </c>
      <c r="G259" s="350">
        <v>0.774</v>
      </c>
      <c r="H259" s="350">
        <v>1447.9528500000001</v>
      </c>
      <c r="I259" s="350">
        <v>69.57900000000001</v>
      </c>
      <c r="J259" s="351"/>
      <c r="K259" s="351">
        <v>14332.247249473148</v>
      </c>
      <c r="L259" s="351">
        <v>596669.9974160207</v>
      </c>
      <c r="M259" s="310"/>
      <c r="N259" s="310"/>
    </row>
    <row r="260" spans="1:14" ht="15">
      <c r="A260" s="216" t="s">
        <v>733</v>
      </c>
      <c r="B260" s="216" t="s">
        <v>223</v>
      </c>
      <c r="C260" s="216" t="s">
        <v>959</v>
      </c>
      <c r="D260" s="350">
        <v>538.986156</v>
      </c>
      <c r="E260" s="350">
        <v>31.027</v>
      </c>
      <c r="F260" s="350">
        <v>71.102142</v>
      </c>
      <c r="G260" s="350">
        <v>0.285</v>
      </c>
      <c r="H260" s="350">
        <v>610.088298</v>
      </c>
      <c r="I260" s="350">
        <v>31.312</v>
      </c>
      <c r="J260" s="351"/>
      <c r="K260" s="351">
        <v>17371.520159860767</v>
      </c>
      <c r="L260" s="351">
        <v>249481.2</v>
      </c>
      <c r="M260" s="310"/>
      <c r="N260" s="310"/>
    </row>
    <row r="261" spans="1:14" ht="15">
      <c r="A261" s="217" t="s">
        <v>760</v>
      </c>
      <c r="B261" s="217" t="s">
        <v>224</v>
      </c>
      <c r="C261" s="217" t="s">
        <v>959</v>
      </c>
      <c r="D261" s="350">
        <v>711.94068</v>
      </c>
      <c r="E261" s="350">
        <v>45.816</v>
      </c>
      <c r="F261" s="350">
        <v>198.500542</v>
      </c>
      <c r="G261" s="350">
        <v>0.483</v>
      </c>
      <c r="H261" s="350">
        <v>910.441222</v>
      </c>
      <c r="I261" s="350">
        <v>46.299</v>
      </c>
      <c r="J261" s="351"/>
      <c r="K261" s="351">
        <v>15539.127815610267</v>
      </c>
      <c r="L261" s="351">
        <v>410974.2070393375</v>
      </c>
      <c r="M261" s="310"/>
      <c r="N261" s="310"/>
    </row>
    <row r="262" spans="1:14" ht="15">
      <c r="A262" s="216" t="s">
        <v>762</v>
      </c>
      <c r="B262" s="216" t="s">
        <v>225</v>
      </c>
      <c r="C262" s="216" t="s">
        <v>959</v>
      </c>
      <c r="D262" s="350">
        <v>665.83291</v>
      </c>
      <c r="E262" s="350">
        <v>41.304</v>
      </c>
      <c r="F262" s="350">
        <v>559.744665</v>
      </c>
      <c r="G262" s="350">
        <v>0.486</v>
      </c>
      <c r="H262" s="350">
        <v>1225.577575</v>
      </c>
      <c r="I262" s="350">
        <v>41.79</v>
      </c>
      <c r="J262" s="351"/>
      <c r="K262" s="351">
        <v>16120.300939376331</v>
      </c>
      <c r="L262" s="351">
        <v>1151737.9938271604</v>
      </c>
      <c r="M262" s="310"/>
      <c r="N262" s="310"/>
    </row>
    <row r="263" spans="1:14" ht="15">
      <c r="A263" s="216" t="s">
        <v>772</v>
      </c>
      <c r="B263" s="216" t="s">
        <v>226</v>
      </c>
      <c r="C263" s="216" t="s">
        <v>959</v>
      </c>
      <c r="D263" s="350">
        <v>410.227952</v>
      </c>
      <c r="E263" s="350">
        <v>27.634</v>
      </c>
      <c r="F263" s="350">
        <v>204.186321</v>
      </c>
      <c r="G263" s="350">
        <v>0.226</v>
      </c>
      <c r="H263" s="350">
        <v>614.414273</v>
      </c>
      <c r="I263" s="350">
        <v>27.86</v>
      </c>
      <c r="J263" s="351"/>
      <c r="K263" s="351">
        <v>14845.044220887312</v>
      </c>
      <c r="L263" s="351">
        <v>903479.2964601769</v>
      </c>
      <c r="M263" s="310"/>
      <c r="N263" s="310"/>
    </row>
    <row r="264" spans="1:14" ht="15">
      <c r="A264" s="216" t="s">
        <v>781</v>
      </c>
      <c r="B264" s="216" t="s">
        <v>227</v>
      </c>
      <c r="C264" s="216" t="s">
        <v>959</v>
      </c>
      <c r="D264" s="350">
        <v>1160.820011</v>
      </c>
      <c r="E264" s="350">
        <v>71.75</v>
      </c>
      <c r="F264" s="350">
        <v>251.994656</v>
      </c>
      <c r="G264" s="350">
        <v>0.794</v>
      </c>
      <c r="H264" s="350">
        <v>1412.814667</v>
      </c>
      <c r="I264" s="350">
        <v>72.544</v>
      </c>
      <c r="J264" s="351"/>
      <c r="K264" s="351">
        <v>16178.676111498258</v>
      </c>
      <c r="L264" s="351">
        <v>317373.6221662469</v>
      </c>
      <c r="M264" s="310"/>
      <c r="N264" s="310"/>
    </row>
    <row r="265" spans="1:14" ht="15">
      <c r="A265" s="216" t="s">
        <v>784</v>
      </c>
      <c r="B265" s="216" t="s">
        <v>228</v>
      </c>
      <c r="C265" s="216" t="s">
        <v>959</v>
      </c>
      <c r="D265" s="350">
        <v>979.735101</v>
      </c>
      <c r="E265" s="350">
        <v>53.709</v>
      </c>
      <c r="F265" s="350">
        <v>299.501575</v>
      </c>
      <c r="G265" s="350">
        <v>0.77</v>
      </c>
      <c r="H265" s="350">
        <v>1279.236676</v>
      </c>
      <c r="I265" s="350">
        <v>54.479000000000006</v>
      </c>
      <c r="J265" s="351"/>
      <c r="K265" s="351">
        <v>18241.54426632408</v>
      </c>
      <c r="L265" s="351">
        <v>388963.0844155844</v>
      </c>
      <c r="M265" s="310"/>
      <c r="N265" s="310"/>
    </row>
    <row r="266" spans="1:14" ht="15">
      <c r="A266" s="216" t="s">
        <v>785</v>
      </c>
      <c r="B266" s="216" t="s">
        <v>229</v>
      </c>
      <c r="C266" s="216" t="s">
        <v>959</v>
      </c>
      <c r="D266" s="350">
        <v>458.74722</v>
      </c>
      <c r="E266" s="350">
        <v>32.205</v>
      </c>
      <c r="F266" s="350">
        <v>1694.247904</v>
      </c>
      <c r="G266" s="350">
        <v>0.45</v>
      </c>
      <c r="H266" s="350">
        <v>2152.995124</v>
      </c>
      <c r="I266" s="350">
        <v>32.655</v>
      </c>
      <c r="J266" s="351"/>
      <c r="K266" s="351">
        <v>14244.59618071728</v>
      </c>
      <c r="L266" s="351">
        <v>3764995.342222222</v>
      </c>
      <c r="M266" s="310"/>
      <c r="N266" s="310"/>
    </row>
    <row r="267" spans="1:14" ht="15">
      <c r="A267" s="216" t="s">
        <v>789</v>
      </c>
      <c r="B267" s="216" t="s">
        <v>230</v>
      </c>
      <c r="C267" s="216" t="s">
        <v>959</v>
      </c>
      <c r="D267" s="350">
        <v>459.25926</v>
      </c>
      <c r="E267" s="350">
        <v>33.019</v>
      </c>
      <c r="F267" s="350">
        <v>308.166556</v>
      </c>
      <c r="G267" s="350">
        <v>0.368</v>
      </c>
      <c r="H267" s="350">
        <v>767.4258159999999</v>
      </c>
      <c r="I267" s="350">
        <v>33.387</v>
      </c>
      <c r="J267" s="351"/>
      <c r="K267" s="351">
        <v>13908.939095672189</v>
      </c>
      <c r="L267" s="351">
        <v>837409.1195652174</v>
      </c>
      <c r="M267" s="310"/>
      <c r="N267" s="310"/>
    </row>
    <row r="268" spans="1:14" ht="15">
      <c r="A268" s="216" t="s">
        <v>798</v>
      </c>
      <c r="B268" s="216" t="s">
        <v>231</v>
      </c>
      <c r="C268" s="216" t="s">
        <v>959</v>
      </c>
      <c r="D268" s="350">
        <v>583.50949</v>
      </c>
      <c r="E268" s="350">
        <v>38.563</v>
      </c>
      <c r="F268" s="350">
        <v>129.506586</v>
      </c>
      <c r="G268" s="350">
        <v>0.369</v>
      </c>
      <c r="H268" s="350">
        <v>713.016076</v>
      </c>
      <c r="I268" s="350">
        <v>38.932</v>
      </c>
      <c r="J268" s="351"/>
      <c r="K268" s="351">
        <v>15131.330290693151</v>
      </c>
      <c r="L268" s="351">
        <v>350966.35772357724</v>
      </c>
      <c r="M268" s="310"/>
      <c r="N268" s="310"/>
    </row>
    <row r="269" spans="1:14" ht="15">
      <c r="A269" s="216" t="s">
        <v>812</v>
      </c>
      <c r="B269" s="216" t="s">
        <v>232</v>
      </c>
      <c r="C269" s="216" t="s">
        <v>959</v>
      </c>
      <c r="D269" s="350">
        <v>798.47093</v>
      </c>
      <c r="E269" s="350">
        <v>54.022</v>
      </c>
      <c r="F269" s="350">
        <v>242.24776</v>
      </c>
      <c r="G269" s="350">
        <v>0.473</v>
      </c>
      <c r="H269" s="350">
        <v>1040.71869</v>
      </c>
      <c r="I269" s="350">
        <v>54.495</v>
      </c>
      <c r="J269" s="351"/>
      <c r="K269" s="351">
        <v>14780.477027877532</v>
      </c>
      <c r="L269" s="351">
        <v>512151.71247357293</v>
      </c>
      <c r="M269" s="310"/>
      <c r="N269" s="310"/>
    </row>
    <row r="270" spans="1:14" ht="15">
      <c r="A270" s="216" t="s">
        <v>816</v>
      </c>
      <c r="B270" s="216" t="s">
        <v>233</v>
      </c>
      <c r="C270" s="216" t="s">
        <v>959</v>
      </c>
      <c r="D270" s="350">
        <v>627.390855</v>
      </c>
      <c r="E270" s="350">
        <v>32.89</v>
      </c>
      <c r="F270" s="350">
        <v>135.607078</v>
      </c>
      <c r="G270" s="350">
        <v>0.578</v>
      </c>
      <c r="H270" s="350">
        <v>762.997933</v>
      </c>
      <c r="I270" s="350">
        <v>33.468</v>
      </c>
      <c r="J270" s="351"/>
      <c r="K270" s="351">
        <v>19075.42885375494</v>
      </c>
      <c r="L270" s="351">
        <v>234614.32179930795</v>
      </c>
      <c r="M270" s="310"/>
      <c r="N270" s="310"/>
    </row>
    <row r="271" spans="1:14" ht="15">
      <c r="A271" s="222" t="s">
        <v>817</v>
      </c>
      <c r="B271" s="222" t="s">
        <v>899</v>
      </c>
      <c r="C271" s="222" t="s">
        <v>953</v>
      </c>
      <c r="D271" s="350">
        <v>783.006138</v>
      </c>
      <c r="E271" s="350">
        <v>55.256</v>
      </c>
      <c r="F271" s="350">
        <v>939.045632</v>
      </c>
      <c r="G271" s="350">
        <v>0.506</v>
      </c>
      <c r="H271" s="350">
        <v>1722.05177</v>
      </c>
      <c r="I271" s="350">
        <v>55.762</v>
      </c>
      <c r="J271" s="351"/>
      <c r="K271" s="351">
        <v>14170.51791660634</v>
      </c>
      <c r="L271" s="351">
        <v>1855821.4071146245</v>
      </c>
      <c r="M271" s="310"/>
      <c r="N271" s="310"/>
    </row>
    <row r="272" spans="1:14" ht="15">
      <c r="A272" s="216" t="s">
        <v>826</v>
      </c>
      <c r="B272" s="216" t="s">
        <v>234</v>
      </c>
      <c r="C272" s="216" t="s">
        <v>959</v>
      </c>
      <c r="D272" s="350">
        <v>382.803077</v>
      </c>
      <c r="E272" s="350">
        <v>21.679</v>
      </c>
      <c r="F272" s="350">
        <v>155.820247</v>
      </c>
      <c r="G272" s="350">
        <v>0.336</v>
      </c>
      <c r="H272" s="350">
        <v>538.6233239999999</v>
      </c>
      <c r="I272" s="350">
        <v>22.014999999999997</v>
      </c>
      <c r="J272" s="351"/>
      <c r="K272" s="351">
        <v>17657.782969694174</v>
      </c>
      <c r="L272" s="351">
        <v>463750.73511904763</v>
      </c>
      <c r="M272" s="310"/>
      <c r="N272" s="310"/>
    </row>
    <row r="273" spans="1:14" ht="15">
      <c r="A273" s="216" t="s">
        <v>838</v>
      </c>
      <c r="B273" s="216" t="s">
        <v>235</v>
      </c>
      <c r="C273" s="216" t="s">
        <v>959</v>
      </c>
      <c r="D273" s="350">
        <v>527.725207</v>
      </c>
      <c r="E273" s="350">
        <v>32.315</v>
      </c>
      <c r="F273" s="350">
        <v>155.037314</v>
      </c>
      <c r="G273" s="350">
        <v>0.479</v>
      </c>
      <c r="H273" s="350">
        <v>682.762521</v>
      </c>
      <c r="I273" s="350">
        <v>32.794</v>
      </c>
      <c r="J273" s="351"/>
      <c r="K273" s="351">
        <v>16330.657805972458</v>
      </c>
      <c r="L273" s="351">
        <v>323668.7139874739</v>
      </c>
      <c r="M273" s="310"/>
      <c r="N273" s="310"/>
    </row>
    <row r="274" spans="1:14" ht="15">
      <c r="A274" s="216" t="s">
        <v>839</v>
      </c>
      <c r="B274" s="216" t="s">
        <v>236</v>
      </c>
      <c r="C274" s="216" t="s">
        <v>959</v>
      </c>
      <c r="D274" s="350">
        <v>613.879263</v>
      </c>
      <c r="E274" s="350">
        <v>44.855</v>
      </c>
      <c r="F274" s="350">
        <v>184.743208</v>
      </c>
      <c r="G274" s="350">
        <v>0.404</v>
      </c>
      <c r="H274" s="350">
        <v>798.622471</v>
      </c>
      <c r="I274" s="350">
        <v>45.259</v>
      </c>
      <c r="J274" s="351"/>
      <c r="K274" s="351">
        <v>13685.860283134545</v>
      </c>
      <c r="L274" s="351">
        <v>457285.1683168317</v>
      </c>
      <c r="M274" s="310"/>
      <c r="N274" s="310"/>
    </row>
    <row r="275" spans="1:14" ht="15">
      <c r="A275" s="216" t="s">
        <v>844</v>
      </c>
      <c r="B275" s="216" t="s">
        <v>237</v>
      </c>
      <c r="C275" s="216" t="s">
        <v>959</v>
      </c>
      <c r="D275" s="350">
        <v>672.865395</v>
      </c>
      <c r="E275" s="350">
        <v>41.795</v>
      </c>
      <c r="F275" s="350">
        <v>291.300017</v>
      </c>
      <c r="G275" s="350">
        <v>0.61</v>
      </c>
      <c r="H275" s="350">
        <v>964.1654120000001</v>
      </c>
      <c r="I275" s="350">
        <v>42.405</v>
      </c>
      <c r="J275" s="351"/>
      <c r="K275" s="351">
        <v>16099.183993300634</v>
      </c>
      <c r="L275" s="351">
        <v>477541.01147540985</v>
      </c>
      <c r="M275" s="310"/>
      <c r="N275" s="310"/>
    </row>
    <row r="276" spans="1:14" s="205" customFormat="1" ht="16.5" thickBot="1">
      <c r="A276" s="224" t="s">
        <v>390</v>
      </c>
      <c r="B276" s="224" t="s">
        <v>948</v>
      </c>
      <c r="C276" s="224" t="s">
        <v>959</v>
      </c>
      <c r="D276" s="359">
        <v>30755.545433000003</v>
      </c>
      <c r="E276" s="359">
        <v>1992.7420000000004</v>
      </c>
      <c r="F276" s="359">
        <v>16964.882969000002</v>
      </c>
      <c r="G276" s="359">
        <v>24.176999999999996</v>
      </c>
      <c r="H276" s="359">
        <v>47720.428402000005</v>
      </c>
      <c r="I276" s="359">
        <v>2016.9189999999996</v>
      </c>
      <c r="J276" s="327"/>
      <c r="K276" s="360">
        <v>15433.781911055217</v>
      </c>
      <c r="L276" s="360">
        <v>701695.1221822395</v>
      </c>
      <c r="M276" s="311"/>
      <c r="N276" s="311"/>
    </row>
    <row r="277" spans="1:14" ht="15.75" thickTop="1">
      <c r="A277" s="219" t="s">
        <v>421</v>
      </c>
      <c r="B277" s="219" t="s">
        <v>420</v>
      </c>
      <c r="C277" s="219" t="s">
        <v>901</v>
      </c>
      <c r="D277" s="350">
        <v>822.947664</v>
      </c>
      <c r="E277" s="350">
        <v>65.35</v>
      </c>
      <c r="F277" s="350">
        <v>223.654838</v>
      </c>
      <c r="G277" s="350">
        <v>0.498</v>
      </c>
      <c r="H277" s="350">
        <v>1046.602502</v>
      </c>
      <c r="I277" s="350">
        <v>65.848</v>
      </c>
      <c r="J277" s="351"/>
      <c r="K277" s="351">
        <v>12592.92523335884</v>
      </c>
      <c r="L277" s="351">
        <v>449106.1004016064</v>
      </c>
      <c r="M277" s="310"/>
      <c r="N277" s="310"/>
    </row>
    <row r="278" spans="1:14" ht="15">
      <c r="A278" s="216" t="s">
        <v>422</v>
      </c>
      <c r="B278" s="216" t="s">
        <v>238</v>
      </c>
      <c r="C278" s="216" t="s">
        <v>959</v>
      </c>
      <c r="D278" s="350">
        <v>2395.702165</v>
      </c>
      <c r="E278" s="350">
        <v>125.175</v>
      </c>
      <c r="F278" s="350">
        <v>596.524775</v>
      </c>
      <c r="G278" s="350">
        <v>2.436</v>
      </c>
      <c r="H278" s="350">
        <v>2992.22694</v>
      </c>
      <c r="I278" s="350">
        <v>127.61099999999999</v>
      </c>
      <c r="J278" s="351"/>
      <c r="K278" s="351">
        <v>19138.822967845015</v>
      </c>
      <c r="L278" s="351">
        <v>244878.80747126436</v>
      </c>
      <c r="M278" s="310"/>
      <c r="N278" s="310"/>
    </row>
    <row r="279" spans="1:14" ht="15">
      <c r="A279" s="216" t="s">
        <v>433</v>
      </c>
      <c r="B279" s="216" t="s">
        <v>239</v>
      </c>
      <c r="C279" s="216" t="s">
        <v>959</v>
      </c>
      <c r="D279" s="350">
        <v>1380.273672</v>
      </c>
      <c r="E279" s="350">
        <v>88.374</v>
      </c>
      <c r="F279" s="350">
        <v>723.567275</v>
      </c>
      <c r="G279" s="350">
        <v>0.689</v>
      </c>
      <c r="H279" s="350">
        <v>2103.840947</v>
      </c>
      <c r="I279" s="350">
        <v>89.06299999999999</v>
      </c>
      <c r="J279" s="351"/>
      <c r="K279" s="351">
        <v>15618.549256568675</v>
      </c>
      <c r="L279" s="351">
        <v>1050170.2104499275</v>
      </c>
      <c r="M279" s="310"/>
      <c r="N279" s="310"/>
    </row>
    <row r="280" spans="1:14" ht="15">
      <c r="A280" s="216" t="s">
        <v>449</v>
      </c>
      <c r="B280" s="216" t="s">
        <v>240</v>
      </c>
      <c r="C280" s="216" t="s">
        <v>959</v>
      </c>
      <c r="D280" s="350">
        <v>1718.991903</v>
      </c>
      <c r="E280" s="350">
        <v>101.553</v>
      </c>
      <c r="F280" s="350">
        <v>495.786891</v>
      </c>
      <c r="G280" s="350">
        <v>1.255</v>
      </c>
      <c r="H280" s="350">
        <v>2214.7787940000003</v>
      </c>
      <c r="I280" s="350">
        <v>102.80799999999999</v>
      </c>
      <c r="J280" s="351"/>
      <c r="K280" s="351">
        <v>16927.042066704085</v>
      </c>
      <c r="L280" s="351">
        <v>395049.3155378486</v>
      </c>
      <c r="M280" s="310"/>
      <c r="N280" s="310"/>
    </row>
    <row r="281" spans="1:14" ht="15">
      <c r="A281" s="216" t="s">
        <v>456</v>
      </c>
      <c r="B281" s="216" t="s">
        <v>241</v>
      </c>
      <c r="C281" s="216" t="s">
        <v>959</v>
      </c>
      <c r="D281" s="350">
        <v>2239.427412</v>
      </c>
      <c r="E281" s="350">
        <v>127.375</v>
      </c>
      <c r="F281" s="350">
        <v>422.163094</v>
      </c>
      <c r="G281" s="350">
        <v>1.445</v>
      </c>
      <c r="H281" s="350">
        <v>2661.590506</v>
      </c>
      <c r="I281" s="350">
        <v>128.82</v>
      </c>
      <c r="J281" s="351"/>
      <c r="K281" s="351">
        <v>17581.373205103042</v>
      </c>
      <c r="L281" s="351">
        <v>292154.3903114187</v>
      </c>
      <c r="M281" s="310"/>
      <c r="N281" s="310"/>
    </row>
    <row r="282" spans="1:14" ht="15">
      <c r="A282" s="217" t="s">
        <v>466</v>
      </c>
      <c r="B282" s="217" t="s">
        <v>242</v>
      </c>
      <c r="C282" s="217" t="s">
        <v>959</v>
      </c>
      <c r="D282" s="350">
        <v>1076.261526</v>
      </c>
      <c r="E282" s="350">
        <v>79.174</v>
      </c>
      <c r="F282" s="350">
        <v>1487.259405</v>
      </c>
      <c r="G282" s="350">
        <v>2.845</v>
      </c>
      <c r="H282" s="350">
        <v>2563.520931</v>
      </c>
      <c r="I282" s="350">
        <v>82.019</v>
      </c>
      <c r="J282" s="351"/>
      <c r="K282" s="351">
        <v>13593.623234900346</v>
      </c>
      <c r="L282" s="351">
        <v>522762.53251318104</v>
      </c>
      <c r="M282" s="310"/>
      <c r="N282" s="310"/>
    </row>
    <row r="283" spans="1:14" ht="15">
      <c r="A283" s="217" t="s">
        <v>492</v>
      </c>
      <c r="B283" s="217" t="s">
        <v>243</v>
      </c>
      <c r="C283" s="217" t="s">
        <v>959</v>
      </c>
      <c r="D283" s="350">
        <v>35.374511</v>
      </c>
      <c r="E283" s="350">
        <v>2.686</v>
      </c>
      <c r="F283" s="350">
        <v>904.716916</v>
      </c>
      <c r="G283" s="350">
        <v>1.033</v>
      </c>
      <c r="H283" s="350">
        <v>940.091427</v>
      </c>
      <c r="I283" s="350">
        <v>3.719</v>
      </c>
      <c r="J283" s="351"/>
      <c r="K283" s="351">
        <v>13169.959419210722</v>
      </c>
      <c r="L283" s="351">
        <v>875815.0203291384</v>
      </c>
      <c r="M283" s="310"/>
      <c r="N283" s="310"/>
    </row>
    <row r="284" spans="1:14" ht="15">
      <c r="A284" s="216" t="s">
        <v>512</v>
      </c>
      <c r="B284" s="216" t="s">
        <v>244</v>
      </c>
      <c r="C284" s="216" t="s">
        <v>959</v>
      </c>
      <c r="D284" s="350">
        <v>2237.938367</v>
      </c>
      <c r="E284" s="350">
        <v>135.237</v>
      </c>
      <c r="F284" s="350">
        <v>488.532944</v>
      </c>
      <c r="G284" s="350">
        <v>1.565</v>
      </c>
      <c r="H284" s="350">
        <v>2726.4713110000002</v>
      </c>
      <c r="I284" s="350">
        <v>136.802</v>
      </c>
      <c r="J284" s="351"/>
      <c r="K284" s="351">
        <v>16548.269830002144</v>
      </c>
      <c r="L284" s="351">
        <v>312161.6255591054</v>
      </c>
      <c r="M284" s="310"/>
      <c r="N284" s="310"/>
    </row>
    <row r="285" spans="1:14" ht="15">
      <c r="A285" s="216" t="s">
        <v>533</v>
      </c>
      <c r="B285" s="216" t="s">
        <v>245</v>
      </c>
      <c r="C285" s="216" t="s">
        <v>959</v>
      </c>
      <c r="D285" s="350">
        <v>1872.001426</v>
      </c>
      <c r="E285" s="350">
        <v>117.48</v>
      </c>
      <c r="F285" s="350">
        <v>699.707583</v>
      </c>
      <c r="G285" s="350">
        <v>1.522</v>
      </c>
      <c r="H285" s="350">
        <v>2571.709009</v>
      </c>
      <c r="I285" s="350">
        <v>119.00200000000001</v>
      </c>
      <c r="J285" s="351"/>
      <c r="K285" s="351">
        <v>15934.639308818523</v>
      </c>
      <c r="L285" s="351">
        <v>459729.02956636006</v>
      </c>
      <c r="M285" s="310"/>
      <c r="N285" s="310"/>
    </row>
    <row r="286" spans="1:14" ht="15">
      <c r="A286" s="222" t="s">
        <v>558</v>
      </c>
      <c r="B286" s="222" t="s">
        <v>557</v>
      </c>
      <c r="C286" s="222" t="s">
        <v>953</v>
      </c>
      <c r="D286" s="350">
        <v>1734.74298</v>
      </c>
      <c r="E286" s="350">
        <v>106.267</v>
      </c>
      <c r="F286" s="350">
        <v>589.192216</v>
      </c>
      <c r="G286" s="350">
        <v>1.211</v>
      </c>
      <c r="H286" s="350">
        <v>2323.935196</v>
      </c>
      <c r="I286" s="350">
        <v>107.478</v>
      </c>
      <c r="J286" s="351"/>
      <c r="K286" s="351">
        <v>16324.380852004855</v>
      </c>
      <c r="L286" s="351">
        <v>486533.62180016516</v>
      </c>
      <c r="M286" s="310"/>
      <c r="N286" s="310"/>
    </row>
    <row r="287" spans="1:14" ht="15">
      <c r="A287" s="216" t="s">
        <v>580</v>
      </c>
      <c r="B287" s="216" t="s">
        <v>246</v>
      </c>
      <c r="C287" s="216" t="s">
        <v>959</v>
      </c>
      <c r="D287" s="350">
        <v>1277.540472</v>
      </c>
      <c r="E287" s="350">
        <v>92.327</v>
      </c>
      <c r="F287" s="350">
        <v>1049.534086</v>
      </c>
      <c r="G287" s="350">
        <v>0.931</v>
      </c>
      <c r="H287" s="350">
        <v>2327.074558</v>
      </c>
      <c r="I287" s="350">
        <v>93.258</v>
      </c>
      <c r="J287" s="351"/>
      <c r="K287" s="351">
        <v>13837.12751416162</v>
      </c>
      <c r="L287" s="351">
        <v>1127319.1041890439</v>
      </c>
      <c r="M287" s="310"/>
      <c r="N287" s="310"/>
    </row>
    <row r="288" spans="1:14" ht="15">
      <c r="A288" s="216" t="s">
        <v>583</v>
      </c>
      <c r="B288" s="216" t="s">
        <v>247</v>
      </c>
      <c r="C288" s="216" t="s">
        <v>959</v>
      </c>
      <c r="D288" s="350">
        <v>1110.977863</v>
      </c>
      <c r="E288" s="350">
        <v>89.76</v>
      </c>
      <c r="F288" s="350">
        <v>262.743697</v>
      </c>
      <c r="G288" s="350">
        <v>0.975</v>
      </c>
      <c r="H288" s="350">
        <v>1373.72156</v>
      </c>
      <c r="I288" s="350">
        <v>90.735</v>
      </c>
      <c r="J288" s="351"/>
      <c r="K288" s="351">
        <v>12377.204356060605</v>
      </c>
      <c r="L288" s="351">
        <v>269480.71487179486</v>
      </c>
      <c r="M288" s="310"/>
      <c r="N288" s="310"/>
    </row>
    <row r="289" spans="1:14" ht="15">
      <c r="A289" s="216" t="s">
        <v>586</v>
      </c>
      <c r="B289" s="216" t="s">
        <v>248</v>
      </c>
      <c r="C289" s="216" t="s">
        <v>959</v>
      </c>
      <c r="D289" s="350">
        <v>1004.772129</v>
      </c>
      <c r="E289" s="350">
        <v>74.419</v>
      </c>
      <c r="F289" s="350">
        <v>594.479987</v>
      </c>
      <c r="G289" s="350">
        <v>1.02</v>
      </c>
      <c r="H289" s="350">
        <v>1599.2521160000001</v>
      </c>
      <c r="I289" s="350">
        <v>75.439</v>
      </c>
      <c r="J289" s="351"/>
      <c r="K289" s="351">
        <v>13501.55375643317</v>
      </c>
      <c r="L289" s="351">
        <v>582823.5166666667</v>
      </c>
      <c r="M289" s="310"/>
      <c r="N289" s="310"/>
    </row>
    <row r="290" spans="1:14" ht="15">
      <c r="A290" s="216" t="s">
        <v>588</v>
      </c>
      <c r="B290" s="216" t="s">
        <v>249</v>
      </c>
      <c r="C290" s="216" t="s">
        <v>959</v>
      </c>
      <c r="D290" s="350">
        <v>1448.412454</v>
      </c>
      <c r="E290" s="350">
        <v>95.17</v>
      </c>
      <c r="F290" s="350">
        <v>342.766739</v>
      </c>
      <c r="G290" s="350">
        <v>1.197</v>
      </c>
      <c r="H290" s="350">
        <v>1791.179193</v>
      </c>
      <c r="I290" s="350">
        <v>96.367</v>
      </c>
      <c r="J290" s="351"/>
      <c r="K290" s="351">
        <v>15219.212503940318</v>
      </c>
      <c r="L290" s="351">
        <v>286354.83625730994</v>
      </c>
      <c r="M290" s="310"/>
      <c r="N290" s="310"/>
    </row>
    <row r="291" spans="1:14" ht="15">
      <c r="A291" s="216" t="s">
        <v>591</v>
      </c>
      <c r="B291" s="216" t="s">
        <v>250</v>
      </c>
      <c r="C291" s="216" t="s">
        <v>959</v>
      </c>
      <c r="D291" s="350">
        <v>1533.36655</v>
      </c>
      <c r="E291" s="350">
        <v>81.038</v>
      </c>
      <c r="F291" s="350">
        <v>578.63561</v>
      </c>
      <c r="G291" s="350">
        <v>0.986</v>
      </c>
      <c r="H291" s="350">
        <v>2112.00216</v>
      </c>
      <c r="I291" s="350">
        <v>82.024</v>
      </c>
      <c r="J291" s="351"/>
      <c r="K291" s="351">
        <v>18921.574446555936</v>
      </c>
      <c r="L291" s="351">
        <v>586851.5314401622</v>
      </c>
      <c r="M291" s="310"/>
      <c r="N291" s="310"/>
    </row>
    <row r="292" spans="1:14" ht="15">
      <c r="A292" s="216" t="s">
        <v>596</v>
      </c>
      <c r="B292" s="216" t="s">
        <v>251</v>
      </c>
      <c r="C292" s="216" t="s">
        <v>959</v>
      </c>
      <c r="D292" s="350">
        <v>1510.3486</v>
      </c>
      <c r="E292" s="350">
        <v>94.348</v>
      </c>
      <c r="F292" s="350">
        <v>215.035379</v>
      </c>
      <c r="G292" s="350">
        <v>0.812</v>
      </c>
      <c r="H292" s="350">
        <v>1725.383979</v>
      </c>
      <c r="I292" s="350">
        <v>95.16</v>
      </c>
      <c r="J292" s="351"/>
      <c r="K292" s="351">
        <v>16008.273625302074</v>
      </c>
      <c r="L292" s="351">
        <v>264821.89532019704</v>
      </c>
      <c r="M292" s="310"/>
      <c r="N292" s="310"/>
    </row>
    <row r="293" spans="1:14" ht="15">
      <c r="A293" s="216" t="s">
        <v>602</v>
      </c>
      <c r="B293" s="216" t="s">
        <v>252</v>
      </c>
      <c r="C293" s="216" t="s">
        <v>959</v>
      </c>
      <c r="D293" s="350">
        <v>1580.809684</v>
      </c>
      <c r="E293" s="350">
        <v>96.34</v>
      </c>
      <c r="F293" s="350">
        <v>1488.21065</v>
      </c>
      <c r="G293" s="350">
        <v>1.227</v>
      </c>
      <c r="H293" s="350">
        <v>3069.020334</v>
      </c>
      <c r="I293" s="350">
        <v>97.56700000000001</v>
      </c>
      <c r="J293" s="351"/>
      <c r="K293" s="351">
        <v>16408.653560307244</v>
      </c>
      <c r="L293" s="351">
        <v>1212885.6153219233</v>
      </c>
      <c r="M293" s="310"/>
      <c r="N293" s="310"/>
    </row>
    <row r="294" spans="1:14" ht="15">
      <c r="A294" s="216" t="s">
        <v>605</v>
      </c>
      <c r="B294" s="216" t="s">
        <v>253</v>
      </c>
      <c r="C294" s="216" t="s">
        <v>959</v>
      </c>
      <c r="D294" s="350">
        <v>1288.736943</v>
      </c>
      <c r="E294" s="350">
        <v>82.528</v>
      </c>
      <c r="F294" s="350">
        <v>534.918385</v>
      </c>
      <c r="G294" s="350">
        <v>1.12</v>
      </c>
      <c r="H294" s="350">
        <v>1823.655328</v>
      </c>
      <c r="I294" s="350">
        <v>83.64800000000001</v>
      </c>
      <c r="J294" s="351"/>
      <c r="K294" s="351">
        <v>15615.753962291587</v>
      </c>
      <c r="L294" s="351">
        <v>477605.7008928571</v>
      </c>
      <c r="M294" s="310"/>
      <c r="N294" s="310"/>
    </row>
    <row r="295" spans="1:14" ht="15">
      <c r="A295" s="358" t="s">
        <v>614</v>
      </c>
      <c r="B295" s="358" t="s">
        <v>254</v>
      </c>
      <c r="C295" s="358" t="s">
        <v>876</v>
      </c>
      <c r="D295" s="350">
        <v>1049.554199</v>
      </c>
      <c r="E295" s="350">
        <v>87.355</v>
      </c>
      <c r="F295" s="350">
        <v>613.716973</v>
      </c>
      <c r="G295" s="350">
        <v>1.308</v>
      </c>
      <c r="H295" s="350">
        <v>1663.271172</v>
      </c>
      <c r="I295" s="350">
        <v>88.66300000000001</v>
      </c>
      <c r="J295" s="351"/>
      <c r="K295" s="351">
        <v>12014.815396943504</v>
      </c>
      <c r="L295" s="351">
        <v>469202.5787461774</v>
      </c>
      <c r="M295" s="310"/>
      <c r="N295" s="310"/>
    </row>
    <row r="296" spans="1:14" ht="15">
      <c r="A296" s="216" t="s">
        <v>616</v>
      </c>
      <c r="B296" s="216" t="s">
        <v>255</v>
      </c>
      <c r="C296" s="216" t="s">
        <v>959</v>
      </c>
      <c r="D296" s="350">
        <v>991.931384</v>
      </c>
      <c r="E296" s="350">
        <v>71.151</v>
      </c>
      <c r="F296" s="350">
        <v>915.971484</v>
      </c>
      <c r="G296" s="350">
        <v>2.519</v>
      </c>
      <c r="H296" s="350">
        <v>1907.9028680000001</v>
      </c>
      <c r="I296" s="350">
        <v>73.67</v>
      </c>
      <c r="J296" s="351"/>
      <c r="K296" s="351">
        <v>13941.214937246139</v>
      </c>
      <c r="L296" s="351">
        <v>363625.0432711393</v>
      </c>
      <c r="M296" s="310"/>
      <c r="N296" s="310"/>
    </row>
    <row r="297" spans="1:14" ht="15">
      <c r="A297" s="216" t="s">
        <v>621</v>
      </c>
      <c r="B297" s="216" t="s">
        <v>256</v>
      </c>
      <c r="C297" s="216" t="s">
        <v>959</v>
      </c>
      <c r="D297" s="350">
        <v>976.527999</v>
      </c>
      <c r="E297" s="350">
        <v>58.365</v>
      </c>
      <c r="F297" s="350">
        <v>272.082551</v>
      </c>
      <c r="G297" s="350">
        <v>0.876</v>
      </c>
      <c r="H297" s="350">
        <v>1248.61055</v>
      </c>
      <c r="I297" s="350">
        <v>59.241</v>
      </c>
      <c r="J297" s="351"/>
      <c r="K297" s="351">
        <v>16731.39722436392</v>
      </c>
      <c r="L297" s="351">
        <v>310596.5194063927</v>
      </c>
      <c r="M297" s="310"/>
      <c r="N297" s="310"/>
    </row>
    <row r="298" spans="1:14" ht="15">
      <c r="A298" s="216" t="s">
        <v>624</v>
      </c>
      <c r="B298" s="216" t="s">
        <v>257</v>
      </c>
      <c r="C298" s="216" t="s">
        <v>959</v>
      </c>
      <c r="D298" s="350">
        <v>1573.867078</v>
      </c>
      <c r="E298" s="350">
        <v>118.337</v>
      </c>
      <c r="F298" s="350">
        <v>753.383753</v>
      </c>
      <c r="G298" s="350">
        <v>1.365</v>
      </c>
      <c r="H298" s="350">
        <v>2327.250831</v>
      </c>
      <c r="I298" s="350">
        <v>119.702</v>
      </c>
      <c r="J298" s="351"/>
      <c r="K298" s="351">
        <v>13299.873057454557</v>
      </c>
      <c r="L298" s="351">
        <v>551929.4893772894</v>
      </c>
      <c r="M298" s="310"/>
      <c r="N298" s="310"/>
    </row>
    <row r="299" spans="1:14" ht="15">
      <c r="A299" s="216" t="s">
        <v>631</v>
      </c>
      <c r="B299" s="216" t="s">
        <v>258</v>
      </c>
      <c r="C299" s="216" t="s">
        <v>959</v>
      </c>
      <c r="D299" s="350">
        <v>1493.078004</v>
      </c>
      <c r="E299" s="350">
        <v>107.265</v>
      </c>
      <c r="F299" s="350">
        <v>272.26611</v>
      </c>
      <c r="G299" s="350">
        <v>0.951</v>
      </c>
      <c r="H299" s="350">
        <v>1765.344114</v>
      </c>
      <c r="I299" s="350">
        <v>108.216</v>
      </c>
      <c r="J299" s="351"/>
      <c r="K299" s="351">
        <v>13919.526443854007</v>
      </c>
      <c r="L299" s="351">
        <v>286294.5425867508</v>
      </c>
      <c r="M299" s="310"/>
      <c r="N299" s="310"/>
    </row>
    <row r="300" spans="1:14" ht="15">
      <c r="A300" s="216" t="s">
        <v>653</v>
      </c>
      <c r="B300" s="216" t="s">
        <v>259</v>
      </c>
      <c r="C300" s="216" t="s">
        <v>959</v>
      </c>
      <c r="D300" s="350">
        <v>1173.972932</v>
      </c>
      <c r="E300" s="350">
        <v>75.14</v>
      </c>
      <c r="F300" s="350">
        <v>347.338017</v>
      </c>
      <c r="G300" s="350">
        <v>1.013</v>
      </c>
      <c r="H300" s="350">
        <v>1521.310949</v>
      </c>
      <c r="I300" s="350">
        <v>76.153</v>
      </c>
      <c r="J300" s="351"/>
      <c r="K300" s="351">
        <v>15623.80798509449</v>
      </c>
      <c r="L300" s="351">
        <v>342880.56959526165</v>
      </c>
      <c r="M300" s="310"/>
      <c r="N300" s="310"/>
    </row>
    <row r="301" spans="1:14" ht="15">
      <c r="A301" s="216" t="s">
        <v>672</v>
      </c>
      <c r="B301" s="216" t="s">
        <v>260</v>
      </c>
      <c r="C301" s="216" t="s">
        <v>959</v>
      </c>
      <c r="D301" s="350">
        <v>1226.017203</v>
      </c>
      <c r="E301" s="350">
        <v>92.001</v>
      </c>
      <c r="F301" s="350">
        <v>1295.999416</v>
      </c>
      <c r="G301" s="350">
        <v>0.848</v>
      </c>
      <c r="H301" s="350">
        <v>2522.016619</v>
      </c>
      <c r="I301" s="350">
        <v>92.849</v>
      </c>
      <c r="J301" s="351"/>
      <c r="K301" s="351">
        <v>13326.129096422865</v>
      </c>
      <c r="L301" s="351">
        <v>1528301.1981132075</v>
      </c>
      <c r="M301" s="310"/>
      <c r="N301" s="310"/>
    </row>
    <row r="302" spans="1:14" ht="15">
      <c r="A302" s="216" t="s">
        <v>722</v>
      </c>
      <c r="B302" s="216" t="s">
        <v>261</v>
      </c>
      <c r="C302" s="216" t="s">
        <v>959</v>
      </c>
      <c r="D302" s="350">
        <v>1590.987746</v>
      </c>
      <c r="E302" s="350">
        <v>92.793</v>
      </c>
      <c r="F302" s="350">
        <v>287.284944</v>
      </c>
      <c r="G302" s="350">
        <v>0.891</v>
      </c>
      <c r="H302" s="350">
        <v>1878.27269</v>
      </c>
      <c r="I302" s="350">
        <v>93.68400000000001</v>
      </c>
      <c r="J302" s="351"/>
      <c r="K302" s="351">
        <v>17145.55781147285</v>
      </c>
      <c r="L302" s="351">
        <v>322429.79124579125</v>
      </c>
      <c r="M302" s="310"/>
      <c r="N302" s="310"/>
    </row>
    <row r="303" spans="1:14" ht="15">
      <c r="A303" s="216" t="s">
        <v>730</v>
      </c>
      <c r="B303" s="216" t="s">
        <v>262</v>
      </c>
      <c r="C303" s="216" t="s">
        <v>959</v>
      </c>
      <c r="D303" s="350">
        <v>1319.998405</v>
      </c>
      <c r="E303" s="350">
        <v>77.037</v>
      </c>
      <c r="F303" s="350">
        <v>393.083418</v>
      </c>
      <c r="G303" s="350">
        <v>1.169</v>
      </c>
      <c r="H303" s="350">
        <v>1713.081823</v>
      </c>
      <c r="I303" s="350">
        <v>78.206</v>
      </c>
      <c r="J303" s="351"/>
      <c r="K303" s="351">
        <v>17134.602918078326</v>
      </c>
      <c r="L303" s="351">
        <v>336256.13173652696</v>
      </c>
      <c r="M303" s="310"/>
      <c r="N303" s="310"/>
    </row>
    <row r="304" spans="1:14" ht="15">
      <c r="A304" s="216" t="s">
        <v>782</v>
      </c>
      <c r="B304" s="216" t="s">
        <v>263</v>
      </c>
      <c r="C304" s="216" t="s">
        <v>959</v>
      </c>
      <c r="D304" s="350">
        <v>1183.113688</v>
      </c>
      <c r="E304" s="350">
        <v>102.614</v>
      </c>
      <c r="F304" s="350">
        <v>990.450387</v>
      </c>
      <c r="G304" s="350">
        <v>1.554</v>
      </c>
      <c r="H304" s="350">
        <v>2173.564075</v>
      </c>
      <c r="I304" s="350">
        <v>104.168</v>
      </c>
      <c r="J304" s="351"/>
      <c r="K304" s="351">
        <v>11529.749234997174</v>
      </c>
      <c r="L304" s="351">
        <v>637355.4613899614</v>
      </c>
      <c r="M304" s="310"/>
      <c r="N304" s="310"/>
    </row>
    <row r="305" spans="1:14" ht="15">
      <c r="A305" s="216" t="s">
        <v>801</v>
      </c>
      <c r="B305" s="216" t="s">
        <v>264</v>
      </c>
      <c r="C305" s="216" t="s">
        <v>959</v>
      </c>
      <c r="D305" s="350">
        <v>1148.661113</v>
      </c>
      <c r="E305" s="350">
        <v>70.514</v>
      </c>
      <c r="F305" s="350">
        <v>275.125255</v>
      </c>
      <c r="G305" s="350">
        <v>0.793</v>
      </c>
      <c r="H305" s="350">
        <v>1423.7863679999998</v>
      </c>
      <c r="I305" s="350">
        <v>71.307</v>
      </c>
      <c r="J305" s="351"/>
      <c r="K305" s="351">
        <v>16289.83057265224</v>
      </c>
      <c r="L305" s="351">
        <v>346942.31399747793</v>
      </c>
      <c r="M305" s="310"/>
      <c r="N305" s="310"/>
    </row>
    <row r="306" spans="1:14" ht="15">
      <c r="A306" s="216" t="s">
        <v>822</v>
      </c>
      <c r="B306" s="216" t="s">
        <v>265</v>
      </c>
      <c r="C306" s="216" t="s">
        <v>959</v>
      </c>
      <c r="D306" s="350">
        <v>805.276078</v>
      </c>
      <c r="E306" s="350">
        <v>76</v>
      </c>
      <c r="F306" s="350">
        <v>688.475138</v>
      </c>
      <c r="G306" s="350">
        <v>1.18</v>
      </c>
      <c r="H306" s="350">
        <v>1493.751216</v>
      </c>
      <c r="I306" s="350">
        <v>77.18</v>
      </c>
      <c r="J306" s="351"/>
      <c r="K306" s="351">
        <v>10595.737868421053</v>
      </c>
      <c r="L306" s="351">
        <v>583453.506779661</v>
      </c>
      <c r="M306" s="310"/>
      <c r="N306" s="310"/>
    </row>
    <row r="307" spans="1:14" ht="15">
      <c r="A307" s="216" t="s">
        <v>833</v>
      </c>
      <c r="B307" s="216" t="s">
        <v>266</v>
      </c>
      <c r="C307" s="216" t="s">
        <v>959</v>
      </c>
      <c r="D307" s="350">
        <v>1336.932696</v>
      </c>
      <c r="E307" s="350">
        <v>91.065</v>
      </c>
      <c r="F307" s="350">
        <v>295.248401</v>
      </c>
      <c r="G307" s="350">
        <v>0.826</v>
      </c>
      <c r="H307" s="350">
        <v>1632.1810970000001</v>
      </c>
      <c r="I307" s="350">
        <v>91.89099999999999</v>
      </c>
      <c r="J307" s="351"/>
      <c r="K307" s="351">
        <v>14681.081601054191</v>
      </c>
      <c r="L307" s="351">
        <v>357443.5847457627</v>
      </c>
      <c r="M307" s="310"/>
      <c r="N307" s="310"/>
    </row>
    <row r="308" spans="1:14" ht="15">
      <c r="A308" s="216" t="s">
        <v>834</v>
      </c>
      <c r="B308" s="216" t="s">
        <v>267</v>
      </c>
      <c r="C308" s="216" t="s">
        <v>959</v>
      </c>
      <c r="D308" s="350">
        <v>1700.869021</v>
      </c>
      <c r="E308" s="350">
        <v>118.281</v>
      </c>
      <c r="F308" s="350">
        <v>661.442665</v>
      </c>
      <c r="G308" s="350">
        <v>1.504</v>
      </c>
      <c r="H308" s="350">
        <v>2362.311686</v>
      </c>
      <c r="I308" s="350">
        <v>119.78500000000001</v>
      </c>
      <c r="J308" s="351"/>
      <c r="K308" s="351">
        <v>14379.900584202027</v>
      </c>
      <c r="L308" s="351">
        <v>439789.00598404254</v>
      </c>
      <c r="M308" s="310"/>
      <c r="N308" s="310"/>
    </row>
    <row r="309" spans="1:14" ht="15">
      <c r="A309" s="216" t="s">
        <v>856</v>
      </c>
      <c r="B309" s="216" t="s">
        <v>268</v>
      </c>
      <c r="C309" s="216" t="s">
        <v>959</v>
      </c>
      <c r="D309" s="350">
        <v>1099.891286</v>
      </c>
      <c r="E309" s="350">
        <v>89.435</v>
      </c>
      <c r="F309" s="350">
        <v>2688.544989</v>
      </c>
      <c r="G309" s="350">
        <v>5.269</v>
      </c>
      <c r="H309" s="350">
        <v>3788.436275</v>
      </c>
      <c r="I309" s="350">
        <v>94.70400000000001</v>
      </c>
      <c r="J309" s="351"/>
      <c r="K309" s="351">
        <v>12298.219779728295</v>
      </c>
      <c r="L309" s="351">
        <v>510257.16245966975</v>
      </c>
      <c r="M309" s="310"/>
      <c r="N309" s="310"/>
    </row>
    <row r="310" spans="1:14" s="205" customFormat="1" ht="16.5" thickBot="1">
      <c r="A310" s="224" t="s">
        <v>391</v>
      </c>
      <c r="B310" s="224" t="s">
        <v>949</v>
      </c>
      <c r="C310" s="224" t="s">
        <v>959</v>
      </c>
      <c r="D310" s="359">
        <v>44939.305153</v>
      </c>
      <c r="E310" s="359">
        <v>2981.954</v>
      </c>
      <c r="F310" s="359">
        <v>22447.843971000002</v>
      </c>
      <c r="G310" s="359">
        <v>44.83299999999999</v>
      </c>
      <c r="H310" s="359">
        <v>67387.14912399999</v>
      </c>
      <c r="I310" s="359">
        <v>3026.7870000000003</v>
      </c>
      <c r="J310" s="327"/>
      <c r="K310" s="360">
        <v>15070.421996113957</v>
      </c>
      <c r="L310" s="360">
        <v>500699.1272277119</v>
      </c>
      <c r="M310" s="311"/>
      <c r="N310" s="311"/>
    </row>
    <row r="311" spans="1:14" ht="15.75" thickTop="1">
      <c r="A311" s="216" t="s">
        <v>397</v>
      </c>
      <c r="B311" s="216" t="s">
        <v>269</v>
      </c>
      <c r="C311" s="216" t="s">
        <v>959</v>
      </c>
      <c r="D311" s="350">
        <v>328.785481</v>
      </c>
      <c r="E311" s="350">
        <v>24.705</v>
      </c>
      <c r="F311" s="350">
        <v>86.311196</v>
      </c>
      <c r="G311" s="350">
        <v>0.245</v>
      </c>
      <c r="H311" s="350">
        <v>415.096677</v>
      </c>
      <c r="I311" s="350">
        <v>24.95</v>
      </c>
      <c r="J311" s="351"/>
      <c r="K311" s="351">
        <v>13308.45905687108</v>
      </c>
      <c r="L311" s="351">
        <v>352290.5959183673</v>
      </c>
      <c r="M311" s="310"/>
      <c r="N311" s="310"/>
    </row>
    <row r="312" spans="1:14" ht="15">
      <c r="A312" s="216" t="s">
        <v>409</v>
      </c>
      <c r="B312" s="216" t="s">
        <v>270</v>
      </c>
      <c r="C312" s="216" t="s">
        <v>959</v>
      </c>
      <c r="D312" s="350">
        <v>890.971875</v>
      </c>
      <c r="E312" s="350">
        <v>60.472</v>
      </c>
      <c r="F312" s="350">
        <v>283.42922</v>
      </c>
      <c r="G312" s="350">
        <v>0.616</v>
      </c>
      <c r="H312" s="350">
        <v>1174.401095</v>
      </c>
      <c r="I312" s="350">
        <v>61.088</v>
      </c>
      <c r="J312" s="351"/>
      <c r="K312" s="351">
        <v>14733.626719804206</v>
      </c>
      <c r="L312" s="351">
        <v>460112.37012987013</v>
      </c>
      <c r="M312" s="310"/>
      <c r="N312" s="310"/>
    </row>
    <row r="313" spans="1:14" ht="15">
      <c r="A313" s="216" t="s">
        <v>411</v>
      </c>
      <c r="B313" s="216" t="s">
        <v>271</v>
      </c>
      <c r="C313" s="216" t="s">
        <v>959</v>
      </c>
      <c r="D313" s="350">
        <v>535.229029</v>
      </c>
      <c r="E313" s="350">
        <v>37.625</v>
      </c>
      <c r="F313" s="350">
        <v>254.358065</v>
      </c>
      <c r="G313" s="350">
        <v>0.424</v>
      </c>
      <c r="H313" s="350">
        <v>789.587094</v>
      </c>
      <c r="I313" s="350">
        <v>38.049</v>
      </c>
      <c r="J313" s="351"/>
      <c r="K313" s="351">
        <v>14225.356252491692</v>
      </c>
      <c r="L313" s="351">
        <v>599901.0966981133</v>
      </c>
      <c r="M313" s="310"/>
      <c r="N313" s="310"/>
    </row>
    <row r="314" spans="1:14" ht="15">
      <c r="A314" s="216" t="s">
        <v>412</v>
      </c>
      <c r="B314" s="216" t="s">
        <v>272</v>
      </c>
      <c r="C314" s="216" t="s">
        <v>959</v>
      </c>
      <c r="D314" s="350">
        <v>855.624491</v>
      </c>
      <c r="E314" s="350">
        <v>54.188</v>
      </c>
      <c r="F314" s="350">
        <v>284.585913</v>
      </c>
      <c r="G314" s="350">
        <v>0.637</v>
      </c>
      <c r="H314" s="350">
        <v>1140.210404</v>
      </c>
      <c r="I314" s="350">
        <v>54.825</v>
      </c>
      <c r="J314" s="351"/>
      <c r="K314" s="351">
        <v>15789.925647744889</v>
      </c>
      <c r="L314" s="351">
        <v>446759.67503924645</v>
      </c>
      <c r="M314" s="310"/>
      <c r="N314" s="310"/>
    </row>
    <row r="315" spans="1:14" ht="15">
      <c r="A315" s="216" t="s">
        <v>426</v>
      </c>
      <c r="B315" s="216" t="s">
        <v>273</v>
      </c>
      <c r="C315" s="216" t="s">
        <v>959</v>
      </c>
      <c r="D315" s="350">
        <v>844.725035</v>
      </c>
      <c r="E315" s="350">
        <v>58.177</v>
      </c>
      <c r="F315" s="350">
        <v>488.414417</v>
      </c>
      <c r="G315" s="350">
        <v>0.659</v>
      </c>
      <c r="H315" s="350">
        <v>1333.1394520000001</v>
      </c>
      <c r="I315" s="350">
        <v>58.836</v>
      </c>
      <c r="J315" s="351"/>
      <c r="K315" s="351">
        <v>14519.913969438094</v>
      </c>
      <c r="L315" s="351">
        <v>741144.7905918058</v>
      </c>
      <c r="M315" s="310"/>
      <c r="N315" s="310"/>
    </row>
    <row r="316" spans="1:14" ht="15">
      <c r="A316" s="216" t="s">
        <v>445</v>
      </c>
      <c r="B316" s="216" t="s">
        <v>274</v>
      </c>
      <c r="C316" s="216" t="s">
        <v>959</v>
      </c>
      <c r="D316" s="350">
        <v>655.310491</v>
      </c>
      <c r="E316" s="350">
        <v>41.092</v>
      </c>
      <c r="F316" s="350">
        <v>273.671075</v>
      </c>
      <c r="G316" s="350">
        <v>0.534</v>
      </c>
      <c r="H316" s="350">
        <v>928.9815659999999</v>
      </c>
      <c r="I316" s="350">
        <v>41.626</v>
      </c>
      <c r="J316" s="351"/>
      <c r="K316" s="351">
        <v>15947.39830137253</v>
      </c>
      <c r="L316" s="351">
        <v>512492.6498127341</v>
      </c>
      <c r="M316" s="310"/>
      <c r="N316" s="310"/>
    </row>
    <row r="317" spans="1:14" ht="15">
      <c r="A317" s="226" t="s">
        <v>453</v>
      </c>
      <c r="B317" s="226" t="s">
        <v>275</v>
      </c>
      <c r="C317" s="226" t="s">
        <v>953</v>
      </c>
      <c r="D317" s="350">
        <v>1446.290864</v>
      </c>
      <c r="E317" s="350">
        <v>107.74</v>
      </c>
      <c r="F317" s="350">
        <v>466.152929</v>
      </c>
      <c r="G317" s="350">
        <v>1.278</v>
      </c>
      <c r="H317" s="350">
        <v>1912.443793</v>
      </c>
      <c r="I317" s="350">
        <v>109.018</v>
      </c>
      <c r="J317" s="351"/>
      <c r="K317" s="351">
        <v>13423.89886764433</v>
      </c>
      <c r="L317" s="351">
        <v>364751.9006259781</v>
      </c>
      <c r="M317" s="310"/>
      <c r="N317" s="310"/>
    </row>
    <row r="318" spans="1:14" ht="15">
      <c r="A318" s="216" t="s">
        <v>468</v>
      </c>
      <c r="B318" s="216" t="s">
        <v>276</v>
      </c>
      <c r="C318" s="216" t="s">
        <v>959</v>
      </c>
      <c r="D318" s="350">
        <v>848.148829</v>
      </c>
      <c r="E318" s="350">
        <v>55.968</v>
      </c>
      <c r="F318" s="350">
        <v>347.660787</v>
      </c>
      <c r="G318" s="350">
        <v>0.713</v>
      </c>
      <c r="H318" s="350">
        <v>1195.809616</v>
      </c>
      <c r="I318" s="350">
        <v>56.681000000000004</v>
      </c>
      <c r="J318" s="351"/>
      <c r="K318" s="351">
        <v>15154.174331761007</v>
      </c>
      <c r="L318" s="351">
        <v>487602.7868162693</v>
      </c>
      <c r="M318" s="310"/>
      <c r="N318" s="310"/>
    </row>
    <row r="319" spans="1:14" ht="15">
      <c r="A319" s="216" t="s">
        <v>484</v>
      </c>
      <c r="B319" s="216" t="s">
        <v>277</v>
      </c>
      <c r="C319" s="216" t="s">
        <v>959</v>
      </c>
      <c r="D319" s="350">
        <v>633.39768</v>
      </c>
      <c r="E319" s="350">
        <v>43.467</v>
      </c>
      <c r="F319" s="350">
        <v>693.805483</v>
      </c>
      <c r="G319" s="350">
        <v>0.619</v>
      </c>
      <c r="H319" s="350">
        <v>1327.2031630000001</v>
      </c>
      <c r="I319" s="350">
        <v>44.086</v>
      </c>
      <c r="J319" s="351"/>
      <c r="K319" s="351">
        <v>14571.920767478778</v>
      </c>
      <c r="L319" s="351">
        <v>1120848.9224555735</v>
      </c>
      <c r="M319" s="310"/>
      <c r="N319" s="310"/>
    </row>
    <row r="320" spans="1:14" ht="15">
      <c r="A320" s="216" t="s">
        <v>488</v>
      </c>
      <c r="B320" s="216" t="s">
        <v>278</v>
      </c>
      <c r="C320" s="216" t="s">
        <v>959</v>
      </c>
      <c r="D320" s="350">
        <v>540.779997</v>
      </c>
      <c r="E320" s="350">
        <v>36.111</v>
      </c>
      <c r="F320" s="350">
        <v>412.728463</v>
      </c>
      <c r="G320" s="350">
        <v>0.518</v>
      </c>
      <c r="H320" s="350">
        <v>953.50846</v>
      </c>
      <c r="I320" s="350">
        <v>36.629</v>
      </c>
      <c r="J320" s="351"/>
      <c r="K320" s="351">
        <v>14975.492149206613</v>
      </c>
      <c r="L320" s="351">
        <v>796773.0945945946</v>
      </c>
      <c r="M320" s="310"/>
      <c r="N320" s="310"/>
    </row>
    <row r="321" spans="1:14" ht="15">
      <c r="A321" s="216" t="s">
        <v>489</v>
      </c>
      <c r="B321" s="216" t="s">
        <v>279</v>
      </c>
      <c r="C321" s="216" t="s">
        <v>959</v>
      </c>
      <c r="D321" s="350">
        <v>722.939515</v>
      </c>
      <c r="E321" s="350">
        <v>33.977</v>
      </c>
      <c r="F321" s="350">
        <v>164.2339</v>
      </c>
      <c r="G321" s="350">
        <v>0.686</v>
      </c>
      <c r="H321" s="350">
        <v>887.173415</v>
      </c>
      <c r="I321" s="350">
        <v>34.663</v>
      </c>
      <c r="J321" s="351"/>
      <c r="K321" s="351">
        <v>21277.32039320717</v>
      </c>
      <c r="L321" s="351">
        <v>239408.01749271137</v>
      </c>
      <c r="M321" s="310"/>
      <c r="N321" s="310"/>
    </row>
    <row r="322" spans="1:14" ht="15">
      <c r="A322" s="216" t="s">
        <v>510</v>
      </c>
      <c r="B322" s="216" t="s">
        <v>280</v>
      </c>
      <c r="C322" s="216" t="s">
        <v>959</v>
      </c>
      <c r="D322" s="350">
        <v>559.218048</v>
      </c>
      <c r="E322" s="350">
        <v>40.155</v>
      </c>
      <c r="F322" s="350">
        <v>361.713909</v>
      </c>
      <c r="G322" s="350">
        <v>0.496</v>
      </c>
      <c r="H322" s="350">
        <v>920.931957</v>
      </c>
      <c r="I322" s="350">
        <v>40.651</v>
      </c>
      <c r="J322" s="351"/>
      <c r="K322" s="351">
        <v>13926.486066492342</v>
      </c>
      <c r="L322" s="351">
        <v>729261.9133064516</v>
      </c>
      <c r="M322" s="310"/>
      <c r="N322" s="310"/>
    </row>
    <row r="323" spans="1:14" ht="15">
      <c r="A323" s="216" t="s">
        <v>515</v>
      </c>
      <c r="B323" s="216" t="s">
        <v>281</v>
      </c>
      <c r="C323" s="216" t="s">
        <v>959</v>
      </c>
      <c r="D323" s="350">
        <v>540.938556</v>
      </c>
      <c r="E323" s="350">
        <v>36.784</v>
      </c>
      <c r="F323" s="350">
        <v>173.05448</v>
      </c>
      <c r="G323" s="350">
        <v>0.371</v>
      </c>
      <c r="H323" s="350">
        <v>713.993036</v>
      </c>
      <c r="I323" s="350">
        <v>37.155</v>
      </c>
      <c r="J323" s="351"/>
      <c r="K323" s="351">
        <v>14705.811113527621</v>
      </c>
      <c r="L323" s="351">
        <v>466454.1239892183</v>
      </c>
      <c r="M323" s="310"/>
      <c r="N323" s="310"/>
    </row>
    <row r="324" spans="1:14" ht="15">
      <c r="A324" s="216" t="s">
        <v>524</v>
      </c>
      <c r="B324" s="216" t="s">
        <v>282</v>
      </c>
      <c r="C324" s="216" t="s">
        <v>959</v>
      </c>
      <c r="D324" s="350">
        <v>602.869443</v>
      </c>
      <c r="E324" s="350">
        <v>43.431</v>
      </c>
      <c r="F324" s="350">
        <v>284.702529</v>
      </c>
      <c r="G324" s="350">
        <v>0.411</v>
      </c>
      <c r="H324" s="350">
        <v>887.5719720000001</v>
      </c>
      <c r="I324" s="350">
        <v>43.842</v>
      </c>
      <c r="J324" s="351"/>
      <c r="K324" s="351">
        <v>13881.085929405264</v>
      </c>
      <c r="L324" s="351">
        <v>692706.8832116788</v>
      </c>
      <c r="M324" s="310"/>
      <c r="N324" s="310"/>
    </row>
    <row r="325" spans="1:14" ht="15">
      <c r="A325" s="216" t="s">
        <v>540</v>
      </c>
      <c r="B325" s="216" t="s">
        <v>283</v>
      </c>
      <c r="C325" s="216" t="s">
        <v>959</v>
      </c>
      <c r="D325" s="350">
        <v>659.878944</v>
      </c>
      <c r="E325" s="350">
        <v>39.436</v>
      </c>
      <c r="F325" s="350">
        <v>195.105732</v>
      </c>
      <c r="G325" s="350">
        <v>0.5</v>
      </c>
      <c r="H325" s="350">
        <v>854.984676</v>
      </c>
      <c r="I325" s="350">
        <v>39.936</v>
      </c>
      <c r="J325" s="351"/>
      <c r="K325" s="351">
        <v>16732.90759711938</v>
      </c>
      <c r="L325" s="351">
        <v>390211.464</v>
      </c>
      <c r="M325" s="310"/>
      <c r="N325" s="310"/>
    </row>
    <row r="326" spans="1:14" ht="15">
      <c r="A326" s="216" t="s">
        <v>549</v>
      </c>
      <c r="B326" s="216" t="s">
        <v>284</v>
      </c>
      <c r="C326" s="216" t="s">
        <v>959</v>
      </c>
      <c r="D326" s="350">
        <v>519.900034</v>
      </c>
      <c r="E326" s="350">
        <v>40.216</v>
      </c>
      <c r="F326" s="350">
        <v>209.045067</v>
      </c>
      <c r="G326" s="350">
        <v>0.59</v>
      </c>
      <c r="H326" s="350">
        <v>728.945101</v>
      </c>
      <c r="I326" s="350">
        <v>40.806000000000004</v>
      </c>
      <c r="J326" s="351"/>
      <c r="K326" s="351">
        <v>12927.6913168888</v>
      </c>
      <c r="L326" s="351">
        <v>354313.6728813559</v>
      </c>
      <c r="M326" s="310"/>
      <c r="N326" s="310"/>
    </row>
    <row r="327" spans="1:14" ht="15">
      <c r="A327" s="216" t="s">
        <v>550</v>
      </c>
      <c r="B327" s="216" t="s">
        <v>285</v>
      </c>
      <c r="C327" s="216" t="s">
        <v>959</v>
      </c>
      <c r="D327" s="350">
        <v>688.483915</v>
      </c>
      <c r="E327" s="350">
        <v>48.166</v>
      </c>
      <c r="F327" s="350">
        <v>180.060589</v>
      </c>
      <c r="G327" s="350">
        <v>0.472</v>
      </c>
      <c r="H327" s="350">
        <v>868.544504</v>
      </c>
      <c r="I327" s="350">
        <v>48.638</v>
      </c>
      <c r="J327" s="351"/>
      <c r="K327" s="351">
        <v>14293.981542997135</v>
      </c>
      <c r="L327" s="351">
        <v>381484.29872881353</v>
      </c>
      <c r="M327" s="310"/>
      <c r="N327" s="310"/>
    </row>
    <row r="328" spans="1:14" ht="15">
      <c r="A328" s="216" t="s">
        <v>556</v>
      </c>
      <c r="B328" s="216" t="s">
        <v>286</v>
      </c>
      <c r="C328" s="216" t="s">
        <v>959</v>
      </c>
      <c r="D328" s="350">
        <v>1035.618318</v>
      </c>
      <c r="E328" s="350">
        <v>50.34</v>
      </c>
      <c r="F328" s="350">
        <v>322.02024</v>
      </c>
      <c r="G328" s="350">
        <v>1.522</v>
      </c>
      <c r="H328" s="350">
        <v>1357.638558</v>
      </c>
      <c r="I328" s="350">
        <v>51.862</v>
      </c>
      <c r="J328" s="351"/>
      <c r="K328" s="351">
        <v>20572.473539928487</v>
      </c>
      <c r="L328" s="351">
        <v>211577.03022339026</v>
      </c>
      <c r="M328" s="310"/>
      <c r="N328" s="310"/>
    </row>
    <row r="329" spans="1:14" ht="15">
      <c r="A329" s="216" t="s">
        <v>560</v>
      </c>
      <c r="B329" s="216" t="s">
        <v>287</v>
      </c>
      <c r="C329" s="216" t="s">
        <v>959</v>
      </c>
      <c r="D329" s="350">
        <v>532.055085</v>
      </c>
      <c r="E329" s="350">
        <v>28.153</v>
      </c>
      <c r="F329" s="350">
        <v>113.486028</v>
      </c>
      <c r="G329" s="350">
        <v>0.351</v>
      </c>
      <c r="H329" s="350">
        <v>645.541113</v>
      </c>
      <c r="I329" s="350">
        <v>28.503999999999998</v>
      </c>
      <c r="J329" s="351"/>
      <c r="K329" s="351">
        <v>18898.699428124888</v>
      </c>
      <c r="L329" s="351">
        <v>323322.0170940171</v>
      </c>
      <c r="M329" s="310"/>
      <c r="N329" s="310"/>
    </row>
    <row r="330" spans="1:14" ht="15">
      <c r="A330" s="216" t="s">
        <v>564</v>
      </c>
      <c r="B330" s="216" t="s">
        <v>288</v>
      </c>
      <c r="C330" s="216" t="s">
        <v>959</v>
      </c>
      <c r="D330" s="350">
        <v>632.623608</v>
      </c>
      <c r="E330" s="350">
        <v>44.304</v>
      </c>
      <c r="F330" s="350">
        <v>156.584254</v>
      </c>
      <c r="G330" s="350">
        <v>0.391</v>
      </c>
      <c r="H330" s="350">
        <v>789.207862</v>
      </c>
      <c r="I330" s="350">
        <v>44.695</v>
      </c>
      <c r="J330" s="351"/>
      <c r="K330" s="351">
        <v>14279.153304442038</v>
      </c>
      <c r="L330" s="351">
        <v>400471.2378516624</v>
      </c>
      <c r="M330" s="310"/>
      <c r="N330" s="310"/>
    </row>
    <row r="331" spans="1:14" ht="15">
      <c r="A331" s="216" t="s">
        <v>577</v>
      </c>
      <c r="B331" s="216" t="s">
        <v>289</v>
      </c>
      <c r="C331" s="216" t="s">
        <v>959</v>
      </c>
      <c r="D331" s="350">
        <v>387.07339</v>
      </c>
      <c r="E331" s="350">
        <v>31.401</v>
      </c>
      <c r="F331" s="350">
        <v>120.66971</v>
      </c>
      <c r="G331" s="350">
        <v>0.238</v>
      </c>
      <c r="H331" s="350">
        <v>507.7431</v>
      </c>
      <c r="I331" s="350">
        <v>31.639</v>
      </c>
      <c r="J331" s="351"/>
      <c r="K331" s="351">
        <v>12326.78545269259</v>
      </c>
      <c r="L331" s="351">
        <v>507015.5882352941</v>
      </c>
      <c r="M331" s="310"/>
      <c r="N331" s="310"/>
    </row>
    <row r="332" spans="1:14" ht="15">
      <c r="A332" s="216" t="s">
        <v>578</v>
      </c>
      <c r="B332" s="216" t="s">
        <v>290</v>
      </c>
      <c r="C332" s="216" t="s">
        <v>959</v>
      </c>
      <c r="D332" s="350">
        <v>561.213187</v>
      </c>
      <c r="E332" s="350">
        <v>37.758</v>
      </c>
      <c r="F332" s="350">
        <v>363.65971</v>
      </c>
      <c r="G332" s="350">
        <v>0.273</v>
      </c>
      <c r="H332" s="350">
        <v>924.872897</v>
      </c>
      <c r="I332" s="350">
        <v>38.031000000000006</v>
      </c>
      <c r="J332" s="351"/>
      <c r="K332" s="351">
        <v>14863.424625244981</v>
      </c>
      <c r="L332" s="351">
        <v>1332086.84981685</v>
      </c>
      <c r="M332" s="310"/>
      <c r="N332" s="310"/>
    </row>
    <row r="333" spans="1:14" ht="15">
      <c r="A333" s="216" t="s">
        <v>581</v>
      </c>
      <c r="B333" s="216" t="s">
        <v>291</v>
      </c>
      <c r="C333" s="216" t="s">
        <v>959</v>
      </c>
      <c r="D333" s="350">
        <v>887.235815</v>
      </c>
      <c r="E333" s="350">
        <v>49.298</v>
      </c>
      <c r="F333" s="350">
        <v>343.16571</v>
      </c>
      <c r="G333" s="350">
        <v>1.044</v>
      </c>
      <c r="H333" s="350">
        <v>1230.401525</v>
      </c>
      <c r="I333" s="350">
        <v>50.342</v>
      </c>
      <c r="J333" s="351"/>
      <c r="K333" s="351">
        <v>17997.399793095054</v>
      </c>
      <c r="L333" s="351">
        <v>328702.7873563218</v>
      </c>
      <c r="M333" s="310"/>
      <c r="N333" s="310"/>
    </row>
    <row r="334" spans="1:14" ht="15">
      <c r="A334" s="216" t="s">
        <v>592</v>
      </c>
      <c r="B334" s="216" t="s">
        <v>292</v>
      </c>
      <c r="C334" s="216" t="s">
        <v>959</v>
      </c>
      <c r="D334" s="350">
        <v>603.654037</v>
      </c>
      <c r="E334" s="350">
        <v>33.05</v>
      </c>
      <c r="F334" s="350">
        <v>159.47616</v>
      </c>
      <c r="G334" s="350">
        <v>0.416</v>
      </c>
      <c r="H334" s="350">
        <v>763.130197</v>
      </c>
      <c r="I334" s="350">
        <v>33.465999999999994</v>
      </c>
      <c r="J334" s="351"/>
      <c r="K334" s="351">
        <v>18264.87252647504</v>
      </c>
      <c r="L334" s="351">
        <v>383356.1538461539</v>
      </c>
      <c r="M334" s="310"/>
      <c r="N334" s="310"/>
    </row>
    <row r="335" spans="1:14" ht="15">
      <c r="A335" s="216" t="s">
        <v>594</v>
      </c>
      <c r="B335" s="216" t="s">
        <v>293</v>
      </c>
      <c r="C335" s="216" t="s">
        <v>959</v>
      </c>
      <c r="D335" s="350">
        <v>479.938307</v>
      </c>
      <c r="E335" s="350">
        <v>36.08</v>
      </c>
      <c r="F335" s="350">
        <v>121.91428</v>
      </c>
      <c r="G335" s="350">
        <v>0.407</v>
      </c>
      <c r="H335" s="350">
        <v>601.852587</v>
      </c>
      <c r="I335" s="350">
        <v>36.486999999999995</v>
      </c>
      <c r="J335" s="351"/>
      <c r="K335" s="351">
        <v>13302.059506651885</v>
      </c>
      <c r="L335" s="351">
        <v>299543.6855036855</v>
      </c>
      <c r="M335" s="310"/>
      <c r="N335" s="310"/>
    </row>
    <row r="336" spans="1:14" ht="15">
      <c r="A336" s="216" t="s">
        <v>595</v>
      </c>
      <c r="B336" s="216" t="s">
        <v>294</v>
      </c>
      <c r="C336" s="216" t="s">
        <v>959</v>
      </c>
      <c r="D336" s="350">
        <v>668.819258</v>
      </c>
      <c r="E336" s="350">
        <v>48.479</v>
      </c>
      <c r="F336" s="350">
        <v>156.550819</v>
      </c>
      <c r="G336" s="350">
        <v>0.406</v>
      </c>
      <c r="H336" s="350">
        <v>825.370077</v>
      </c>
      <c r="I336" s="350">
        <v>48.885</v>
      </c>
      <c r="J336" s="351"/>
      <c r="K336" s="351">
        <v>13796.06134614988</v>
      </c>
      <c r="L336" s="351">
        <v>385593.1502463054</v>
      </c>
      <c r="M336" s="310"/>
      <c r="N336" s="310"/>
    </row>
    <row r="337" spans="1:14" ht="15">
      <c r="A337" s="216" t="s">
        <v>604</v>
      </c>
      <c r="B337" s="216" t="s">
        <v>295</v>
      </c>
      <c r="C337" s="216" t="s">
        <v>959</v>
      </c>
      <c r="D337" s="350">
        <v>676.715648</v>
      </c>
      <c r="E337" s="350">
        <v>42.155</v>
      </c>
      <c r="F337" s="350">
        <v>295.800748</v>
      </c>
      <c r="G337" s="350">
        <v>0.465</v>
      </c>
      <c r="H337" s="350">
        <v>972.516396</v>
      </c>
      <c r="I337" s="350">
        <v>42.620000000000005</v>
      </c>
      <c r="J337" s="351"/>
      <c r="K337" s="351">
        <v>16053.033993595065</v>
      </c>
      <c r="L337" s="351">
        <v>636130.6408602151</v>
      </c>
      <c r="M337" s="310"/>
      <c r="N337" s="310"/>
    </row>
    <row r="338" spans="1:14" ht="15">
      <c r="A338" s="216" t="s">
        <v>612</v>
      </c>
      <c r="B338" s="216" t="s">
        <v>296</v>
      </c>
      <c r="C338" s="216" t="s">
        <v>959</v>
      </c>
      <c r="D338" s="350">
        <v>707.940219</v>
      </c>
      <c r="E338" s="350">
        <v>55.402</v>
      </c>
      <c r="F338" s="350">
        <v>294.908903</v>
      </c>
      <c r="G338" s="350">
        <v>0.72</v>
      </c>
      <c r="H338" s="350">
        <v>1002.849122</v>
      </c>
      <c r="I338" s="350">
        <v>56.122</v>
      </c>
      <c r="J338" s="351"/>
      <c r="K338" s="351">
        <v>12778.243005667666</v>
      </c>
      <c r="L338" s="351">
        <v>409595.6986111111</v>
      </c>
      <c r="M338" s="310"/>
      <c r="N338" s="310"/>
    </row>
    <row r="339" spans="1:14" ht="15">
      <c r="A339" s="216" t="s">
        <v>630</v>
      </c>
      <c r="B339" s="216" t="s">
        <v>297</v>
      </c>
      <c r="C339" s="216" t="s">
        <v>959</v>
      </c>
      <c r="D339" s="350">
        <v>515.591875</v>
      </c>
      <c r="E339" s="350">
        <v>35.211</v>
      </c>
      <c r="F339" s="350">
        <v>108.622415</v>
      </c>
      <c r="G339" s="350">
        <v>0.37</v>
      </c>
      <c r="H339" s="350">
        <v>624.21429</v>
      </c>
      <c r="I339" s="350">
        <v>35.580999999999996</v>
      </c>
      <c r="J339" s="351"/>
      <c r="K339" s="351">
        <v>14642.920536196074</v>
      </c>
      <c r="L339" s="351">
        <v>293574.0945945946</v>
      </c>
      <c r="M339" s="310"/>
      <c r="N339" s="310"/>
    </row>
    <row r="340" spans="1:14" ht="15">
      <c r="A340" s="216" t="s">
        <v>643</v>
      </c>
      <c r="B340" s="216" t="s">
        <v>298</v>
      </c>
      <c r="C340" s="216" t="s">
        <v>959</v>
      </c>
      <c r="D340" s="350">
        <v>843.412193</v>
      </c>
      <c r="E340" s="350">
        <v>55.627</v>
      </c>
      <c r="F340" s="350">
        <v>251.728683</v>
      </c>
      <c r="G340" s="350">
        <v>0.652</v>
      </c>
      <c r="H340" s="350">
        <v>1095.140876</v>
      </c>
      <c r="I340" s="350">
        <v>56.279</v>
      </c>
      <c r="J340" s="351"/>
      <c r="K340" s="351">
        <v>15161.92124328114</v>
      </c>
      <c r="L340" s="351">
        <v>386086.9371165644</v>
      </c>
      <c r="M340" s="310"/>
      <c r="N340" s="310"/>
    </row>
    <row r="341" spans="1:14" ht="15">
      <c r="A341" s="222" t="s">
        <v>649</v>
      </c>
      <c r="B341" s="222" t="s">
        <v>648</v>
      </c>
      <c r="C341" s="222" t="s">
        <v>874</v>
      </c>
      <c r="D341" s="350">
        <v>1438.730017</v>
      </c>
      <c r="E341" s="350">
        <v>102.233</v>
      </c>
      <c r="F341" s="350">
        <v>365.913951</v>
      </c>
      <c r="G341" s="350">
        <v>0.847</v>
      </c>
      <c r="H341" s="350">
        <v>1804.643968</v>
      </c>
      <c r="I341" s="350">
        <v>103.08</v>
      </c>
      <c r="J341" s="351"/>
      <c r="K341" s="351">
        <v>14073.048986139505</v>
      </c>
      <c r="L341" s="351">
        <v>432011.7485242031</v>
      </c>
      <c r="M341" s="310"/>
      <c r="N341" s="310"/>
    </row>
    <row r="342" spans="1:14" ht="15">
      <c r="A342" s="216" t="s">
        <v>657</v>
      </c>
      <c r="B342" s="216" t="s">
        <v>299</v>
      </c>
      <c r="C342" s="216" t="s">
        <v>959</v>
      </c>
      <c r="D342" s="350">
        <v>801.471197</v>
      </c>
      <c r="E342" s="350">
        <v>48.943</v>
      </c>
      <c r="F342" s="350">
        <v>264.565904</v>
      </c>
      <c r="G342" s="350">
        <v>0.696</v>
      </c>
      <c r="H342" s="350">
        <v>1066.037101</v>
      </c>
      <c r="I342" s="350">
        <v>49.638999999999996</v>
      </c>
      <c r="J342" s="351"/>
      <c r="K342" s="351">
        <v>16375.604213064176</v>
      </c>
      <c r="L342" s="351">
        <v>380123.4252873563</v>
      </c>
      <c r="M342" s="310"/>
      <c r="N342" s="310"/>
    </row>
    <row r="343" spans="1:14" ht="15">
      <c r="A343" s="216" t="s">
        <v>661</v>
      </c>
      <c r="B343" s="216" t="s">
        <v>300</v>
      </c>
      <c r="C343" s="216" t="s">
        <v>959</v>
      </c>
      <c r="D343" s="350">
        <v>1323.832244</v>
      </c>
      <c r="E343" s="350">
        <v>92.277</v>
      </c>
      <c r="F343" s="350">
        <v>697.057179</v>
      </c>
      <c r="G343" s="350">
        <v>1.288</v>
      </c>
      <c r="H343" s="350">
        <v>2020.889423</v>
      </c>
      <c r="I343" s="350">
        <v>93.565</v>
      </c>
      <c r="J343" s="351"/>
      <c r="K343" s="351">
        <v>14346.286116800502</v>
      </c>
      <c r="L343" s="351">
        <v>541193.4619565217</v>
      </c>
      <c r="M343" s="310"/>
      <c r="N343" s="310"/>
    </row>
    <row r="344" spans="1:14" ht="15">
      <c r="A344" s="216" t="s">
        <v>662</v>
      </c>
      <c r="B344" s="216" t="s">
        <v>301</v>
      </c>
      <c r="C344" s="216" t="s">
        <v>959</v>
      </c>
      <c r="D344" s="350">
        <v>622.640136</v>
      </c>
      <c r="E344" s="350">
        <v>31.799</v>
      </c>
      <c r="F344" s="350">
        <v>259.252139</v>
      </c>
      <c r="G344" s="350">
        <v>0.729</v>
      </c>
      <c r="H344" s="350">
        <v>881.8922749999999</v>
      </c>
      <c r="I344" s="350">
        <v>32.528</v>
      </c>
      <c r="J344" s="351"/>
      <c r="K344" s="351">
        <v>19580.49422937828</v>
      </c>
      <c r="L344" s="351">
        <v>355627.0768175583</v>
      </c>
      <c r="M344" s="310"/>
      <c r="N344" s="310"/>
    </row>
    <row r="345" spans="1:14" ht="15">
      <c r="A345" s="358" t="s">
        <v>668</v>
      </c>
      <c r="B345" s="358" t="s">
        <v>302</v>
      </c>
      <c r="C345" s="358" t="s">
        <v>877</v>
      </c>
      <c r="D345" s="350">
        <v>1015.346246</v>
      </c>
      <c r="E345" s="350">
        <v>68.216</v>
      </c>
      <c r="F345" s="350">
        <v>217.16076</v>
      </c>
      <c r="G345" s="350">
        <v>0.748</v>
      </c>
      <c r="H345" s="350">
        <v>1232.507006</v>
      </c>
      <c r="I345" s="350">
        <v>68.964</v>
      </c>
      <c r="J345" s="351"/>
      <c r="K345" s="351">
        <v>14884.282954145656</v>
      </c>
      <c r="L345" s="351">
        <v>290321.871657754</v>
      </c>
      <c r="M345" s="310"/>
      <c r="N345" s="310"/>
    </row>
    <row r="346" spans="1:14" ht="15">
      <c r="A346" s="216" t="s">
        <v>708</v>
      </c>
      <c r="B346" s="216" t="s">
        <v>303</v>
      </c>
      <c r="C346" s="216" t="s">
        <v>959</v>
      </c>
      <c r="D346" s="350">
        <v>756.838858</v>
      </c>
      <c r="E346" s="350">
        <v>49.371</v>
      </c>
      <c r="F346" s="350">
        <v>810.726939</v>
      </c>
      <c r="G346" s="350">
        <v>1.282</v>
      </c>
      <c r="H346" s="350">
        <v>1567.565797</v>
      </c>
      <c r="I346" s="350">
        <v>50.653000000000006</v>
      </c>
      <c r="J346" s="351"/>
      <c r="K346" s="351">
        <v>15329.623827753134</v>
      </c>
      <c r="L346" s="351">
        <v>632392.3081123244</v>
      </c>
      <c r="M346" s="310"/>
      <c r="N346" s="310"/>
    </row>
    <row r="347" spans="1:14" ht="15">
      <c r="A347" s="216" t="s">
        <v>717</v>
      </c>
      <c r="B347" s="216" t="s">
        <v>304</v>
      </c>
      <c r="C347" s="216" t="s">
        <v>959</v>
      </c>
      <c r="D347" s="350">
        <v>948.401083</v>
      </c>
      <c r="E347" s="350">
        <v>77.926</v>
      </c>
      <c r="F347" s="350">
        <v>470.081376</v>
      </c>
      <c r="G347" s="350">
        <v>0.842</v>
      </c>
      <c r="H347" s="350">
        <v>1418.4824589999998</v>
      </c>
      <c r="I347" s="350">
        <v>78.768</v>
      </c>
      <c r="J347" s="351"/>
      <c r="K347" s="351">
        <v>12170.534648256038</v>
      </c>
      <c r="L347" s="351">
        <v>558291.4204275535</v>
      </c>
      <c r="M347" s="310"/>
      <c r="N347" s="310"/>
    </row>
    <row r="348" spans="1:14" ht="15">
      <c r="A348" s="216" t="s">
        <v>721</v>
      </c>
      <c r="B348" s="216" t="s">
        <v>305</v>
      </c>
      <c r="C348" s="216" t="s">
        <v>959</v>
      </c>
      <c r="D348" s="350">
        <v>823.003591</v>
      </c>
      <c r="E348" s="350">
        <v>55.948</v>
      </c>
      <c r="F348" s="350">
        <v>524.430873</v>
      </c>
      <c r="G348" s="350">
        <v>0.877</v>
      </c>
      <c r="H348" s="350">
        <v>1347.434464</v>
      </c>
      <c r="I348" s="350">
        <v>56.825</v>
      </c>
      <c r="J348" s="351"/>
      <c r="K348" s="351">
        <v>14710.1521234003</v>
      </c>
      <c r="L348" s="351">
        <v>597982.7514253135</v>
      </c>
      <c r="M348" s="310"/>
      <c r="N348" s="310"/>
    </row>
    <row r="349" spans="1:14" ht="15">
      <c r="A349" s="216" t="s">
        <v>725</v>
      </c>
      <c r="B349" s="216" t="s">
        <v>306</v>
      </c>
      <c r="C349" s="216" t="s">
        <v>959</v>
      </c>
      <c r="D349" s="350">
        <v>962.105051</v>
      </c>
      <c r="E349" s="350">
        <v>52.308</v>
      </c>
      <c r="F349" s="350">
        <v>244.268797</v>
      </c>
      <c r="G349" s="350">
        <v>0.918</v>
      </c>
      <c r="H349" s="350">
        <v>1206.373848</v>
      </c>
      <c r="I349" s="350">
        <v>53.226</v>
      </c>
      <c r="J349" s="351"/>
      <c r="K349" s="351">
        <v>18393.07660396115</v>
      </c>
      <c r="L349" s="351">
        <v>266088.01416122005</v>
      </c>
      <c r="M349" s="310"/>
      <c r="N349" s="310"/>
    </row>
    <row r="350" spans="1:14" ht="15">
      <c r="A350" s="216" t="s">
        <v>735</v>
      </c>
      <c r="B350" s="216" t="s">
        <v>307</v>
      </c>
      <c r="C350" s="216" t="s">
        <v>959</v>
      </c>
      <c r="D350" s="350">
        <v>502.923794</v>
      </c>
      <c r="E350" s="350">
        <v>31.745</v>
      </c>
      <c r="F350" s="350">
        <v>246.153325</v>
      </c>
      <c r="G350" s="350">
        <v>0.363</v>
      </c>
      <c r="H350" s="350">
        <v>749.077119</v>
      </c>
      <c r="I350" s="350">
        <v>32.108000000000004</v>
      </c>
      <c r="J350" s="351"/>
      <c r="K350" s="351">
        <v>15842.614395967868</v>
      </c>
      <c r="L350" s="351">
        <v>678108.3333333334</v>
      </c>
      <c r="M350" s="310"/>
      <c r="N350" s="310"/>
    </row>
    <row r="351" spans="1:14" ht="15">
      <c r="A351" s="216" t="s">
        <v>738</v>
      </c>
      <c r="B351" s="216" t="s">
        <v>308</v>
      </c>
      <c r="C351" s="216" t="s">
        <v>959</v>
      </c>
      <c r="D351" s="350">
        <v>506.813151</v>
      </c>
      <c r="E351" s="350">
        <v>28.851</v>
      </c>
      <c r="F351" s="350">
        <v>258.504105</v>
      </c>
      <c r="G351" s="350">
        <v>0.686</v>
      </c>
      <c r="H351" s="350">
        <v>765.317256</v>
      </c>
      <c r="I351" s="350">
        <v>29.537</v>
      </c>
      <c r="J351" s="351"/>
      <c r="K351" s="351">
        <v>17566.571384007486</v>
      </c>
      <c r="L351" s="351">
        <v>376828.14139941684</v>
      </c>
      <c r="M351" s="310"/>
      <c r="N351" s="310"/>
    </row>
    <row r="352" spans="1:14" ht="15">
      <c r="A352" s="217" t="s">
        <v>740</v>
      </c>
      <c r="B352" s="217" t="s">
        <v>309</v>
      </c>
      <c r="C352" s="217" t="s">
        <v>959</v>
      </c>
      <c r="D352" s="350">
        <v>511.366891</v>
      </c>
      <c r="E352" s="350">
        <v>34.146</v>
      </c>
      <c r="F352" s="350">
        <v>216.166891</v>
      </c>
      <c r="G352" s="350">
        <v>0.492</v>
      </c>
      <c r="H352" s="350">
        <v>727.533782</v>
      </c>
      <c r="I352" s="350">
        <v>34.638</v>
      </c>
      <c r="J352" s="351"/>
      <c r="K352" s="351">
        <v>14975.894423944239</v>
      </c>
      <c r="L352" s="351">
        <v>439363.59959349595</v>
      </c>
      <c r="M352" s="310"/>
      <c r="N352" s="310"/>
    </row>
    <row r="353" spans="1:14" ht="15">
      <c r="A353" s="216" t="s">
        <v>752</v>
      </c>
      <c r="B353" s="216" t="s">
        <v>310</v>
      </c>
      <c r="C353" s="216" t="s">
        <v>959</v>
      </c>
      <c r="D353" s="350">
        <v>709.649325</v>
      </c>
      <c r="E353" s="350">
        <v>38.878</v>
      </c>
      <c r="F353" s="350">
        <v>149.062511</v>
      </c>
      <c r="G353" s="350">
        <v>0.614</v>
      </c>
      <c r="H353" s="350">
        <v>858.711836</v>
      </c>
      <c r="I353" s="350">
        <v>39.492</v>
      </c>
      <c r="J353" s="351"/>
      <c r="K353" s="351">
        <v>18253.236406193733</v>
      </c>
      <c r="L353" s="351">
        <v>242772.81921824106</v>
      </c>
      <c r="M353" s="310"/>
      <c r="N353" s="310"/>
    </row>
    <row r="354" spans="1:14" ht="15">
      <c r="A354" s="216" t="s">
        <v>754</v>
      </c>
      <c r="B354" s="216" t="s">
        <v>311</v>
      </c>
      <c r="C354" s="216" t="s">
        <v>959</v>
      </c>
      <c r="D354" s="350">
        <v>557.318326</v>
      </c>
      <c r="E354" s="350">
        <v>39.88</v>
      </c>
      <c r="F354" s="350">
        <v>132.177784</v>
      </c>
      <c r="G354" s="350">
        <v>0.443</v>
      </c>
      <c r="H354" s="350">
        <v>689.4961099999999</v>
      </c>
      <c r="I354" s="350">
        <v>40.323</v>
      </c>
      <c r="J354" s="351"/>
      <c r="K354" s="351">
        <v>13974.882798395185</v>
      </c>
      <c r="L354" s="351">
        <v>298369.71557562076</v>
      </c>
      <c r="M354" s="310"/>
      <c r="N354" s="310"/>
    </row>
    <row r="355" spans="1:14" ht="15">
      <c r="A355" s="216" t="s">
        <v>757</v>
      </c>
      <c r="B355" s="216" t="s">
        <v>312</v>
      </c>
      <c r="C355" s="216" t="s">
        <v>959</v>
      </c>
      <c r="D355" s="350">
        <v>636.396587</v>
      </c>
      <c r="E355" s="350">
        <v>43.836</v>
      </c>
      <c r="F355" s="350">
        <v>462.008429</v>
      </c>
      <c r="G355" s="350">
        <v>0.597</v>
      </c>
      <c r="H355" s="350">
        <v>1098.405016</v>
      </c>
      <c r="I355" s="350">
        <v>44.433</v>
      </c>
      <c r="J355" s="351"/>
      <c r="K355" s="351">
        <v>14517.670111324025</v>
      </c>
      <c r="L355" s="351">
        <v>773883.4656616416</v>
      </c>
      <c r="M355" s="310"/>
      <c r="N355" s="310"/>
    </row>
    <row r="356" spans="1:14" ht="15">
      <c r="A356" s="217" t="s">
        <v>761</v>
      </c>
      <c r="B356" s="217" t="s">
        <v>313</v>
      </c>
      <c r="C356" s="217" t="s">
        <v>959</v>
      </c>
      <c r="D356" s="350">
        <v>537.145272</v>
      </c>
      <c r="E356" s="350">
        <v>24.989</v>
      </c>
      <c r="F356" s="350">
        <v>159.682877</v>
      </c>
      <c r="G356" s="350">
        <v>0.745</v>
      </c>
      <c r="H356" s="350">
        <v>696.8281489999999</v>
      </c>
      <c r="I356" s="350">
        <v>25.734</v>
      </c>
      <c r="J356" s="351"/>
      <c r="K356" s="351">
        <v>21495.268798271238</v>
      </c>
      <c r="L356" s="351">
        <v>214339.4322147651</v>
      </c>
      <c r="M356" s="310"/>
      <c r="N356" s="310"/>
    </row>
    <row r="357" spans="1:14" ht="15">
      <c r="A357" s="216" t="s">
        <v>774</v>
      </c>
      <c r="B357" s="216" t="s">
        <v>314</v>
      </c>
      <c r="C357" s="216" t="s">
        <v>959</v>
      </c>
      <c r="D357" s="350">
        <v>716.288734</v>
      </c>
      <c r="E357" s="350">
        <v>42.955</v>
      </c>
      <c r="F357" s="350">
        <v>219.183568</v>
      </c>
      <c r="G357" s="350">
        <v>0.661</v>
      </c>
      <c r="H357" s="350">
        <v>935.472302</v>
      </c>
      <c r="I357" s="350">
        <v>43.616</v>
      </c>
      <c r="J357" s="351"/>
      <c r="K357" s="351">
        <v>16675.328460016295</v>
      </c>
      <c r="L357" s="351">
        <v>331593.9001512859</v>
      </c>
      <c r="M357" s="310"/>
      <c r="N357" s="310"/>
    </row>
    <row r="358" spans="1:14" ht="15">
      <c r="A358" s="216" t="s">
        <v>780</v>
      </c>
      <c r="B358" s="216" t="s">
        <v>315</v>
      </c>
      <c r="C358" s="216" t="s">
        <v>959</v>
      </c>
      <c r="D358" s="350">
        <v>1025.497121</v>
      </c>
      <c r="E358" s="350">
        <v>80.291</v>
      </c>
      <c r="F358" s="350">
        <v>621.430689</v>
      </c>
      <c r="G358" s="350">
        <v>0.913</v>
      </c>
      <c r="H358" s="350">
        <v>1646.9278100000001</v>
      </c>
      <c r="I358" s="350">
        <v>81.204</v>
      </c>
      <c r="J358" s="351"/>
      <c r="K358" s="351">
        <v>12772.254935173309</v>
      </c>
      <c r="L358" s="351">
        <v>680646.9759036144</v>
      </c>
      <c r="M358" s="310"/>
      <c r="N358" s="310"/>
    </row>
    <row r="359" spans="1:14" ht="15">
      <c r="A359" s="217" t="s">
        <v>783</v>
      </c>
      <c r="B359" s="217" t="s">
        <v>316</v>
      </c>
      <c r="C359" s="217" t="s">
        <v>959</v>
      </c>
      <c r="D359" s="350">
        <v>599.515411</v>
      </c>
      <c r="E359" s="350">
        <v>36.755</v>
      </c>
      <c r="F359" s="350">
        <v>142.160946</v>
      </c>
      <c r="G359" s="350">
        <v>0.407</v>
      </c>
      <c r="H359" s="350">
        <v>741.6763569999999</v>
      </c>
      <c r="I359" s="350">
        <v>37.162</v>
      </c>
      <c r="J359" s="351"/>
      <c r="K359" s="351">
        <v>16311.125316283498</v>
      </c>
      <c r="L359" s="351">
        <v>349289.7936117936</v>
      </c>
      <c r="M359" s="310"/>
      <c r="N359" s="310"/>
    </row>
    <row r="360" spans="1:14" ht="15">
      <c r="A360" s="216" t="s">
        <v>800</v>
      </c>
      <c r="B360" s="216" t="s">
        <v>317</v>
      </c>
      <c r="C360" s="216" t="s">
        <v>959</v>
      </c>
      <c r="D360" s="350">
        <v>619.000226</v>
      </c>
      <c r="E360" s="350">
        <v>32.511</v>
      </c>
      <c r="F360" s="350">
        <v>215.055964</v>
      </c>
      <c r="G360" s="350">
        <v>0.564</v>
      </c>
      <c r="H360" s="350">
        <v>834.05619</v>
      </c>
      <c r="I360" s="350">
        <v>33.075</v>
      </c>
      <c r="J360" s="351"/>
      <c r="K360" s="351">
        <v>19039.716588231673</v>
      </c>
      <c r="L360" s="351">
        <v>381304.90070921986</v>
      </c>
      <c r="M360" s="310"/>
      <c r="N360" s="310"/>
    </row>
    <row r="361" spans="1:14" ht="15">
      <c r="A361" s="358" t="s">
        <v>802</v>
      </c>
      <c r="B361" s="358" t="s">
        <v>318</v>
      </c>
      <c r="C361" s="358" t="s">
        <v>877</v>
      </c>
      <c r="D361" s="350">
        <v>734.350907</v>
      </c>
      <c r="E361" s="350">
        <v>51.388</v>
      </c>
      <c r="F361" s="350">
        <v>681.668918</v>
      </c>
      <c r="G361" s="350">
        <v>0.464</v>
      </c>
      <c r="H361" s="350">
        <v>1416.0198249999999</v>
      </c>
      <c r="I361" s="350">
        <v>51.852</v>
      </c>
      <c r="J361" s="351"/>
      <c r="K361" s="351">
        <v>14290.318887678057</v>
      </c>
      <c r="L361" s="351">
        <v>1469114.0474137932</v>
      </c>
      <c r="M361" s="310"/>
      <c r="N361" s="310"/>
    </row>
    <row r="362" spans="1:14" ht="15">
      <c r="A362" s="216" t="s">
        <v>807</v>
      </c>
      <c r="B362" s="216" t="s">
        <v>319</v>
      </c>
      <c r="C362" s="216" t="s">
        <v>959</v>
      </c>
      <c r="D362" s="350">
        <v>590.323773</v>
      </c>
      <c r="E362" s="350">
        <v>30.084</v>
      </c>
      <c r="F362" s="350">
        <v>133.662222</v>
      </c>
      <c r="G362" s="350">
        <v>0.633</v>
      </c>
      <c r="H362" s="350">
        <v>723.985995</v>
      </c>
      <c r="I362" s="350">
        <v>30.717</v>
      </c>
      <c r="J362" s="351"/>
      <c r="K362" s="351">
        <v>19622.51605504587</v>
      </c>
      <c r="L362" s="351">
        <v>211156.7488151659</v>
      </c>
      <c r="M362" s="310"/>
      <c r="N362" s="310"/>
    </row>
    <row r="363" spans="1:14" ht="15">
      <c r="A363" s="217" t="s">
        <v>813</v>
      </c>
      <c r="B363" s="217" t="s">
        <v>320</v>
      </c>
      <c r="C363" s="217" t="s">
        <v>959</v>
      </c>
      <c r="D363" s="350">
        <v>497.778144</v>
      </c>
      <c r="E363" s="350">
        <v>34.278</v>
      </c>
      <c r="F363" s="350">
        <v>235.334657</v>
      </c>
      <c r="G363" s="350">
        <v>0.468</v>
      </c>
      <c r="H363" s="350">
        <v>733.112801</v>
      </c>
      <c r="I363" s="350">
        <v>34.746</v>
      </c>
      <c r="J363" s="351"/>
      <c r="K363" s="351">
        <v>14521.796604235953</v>
      </c>
      <c r="L363" s="351">
        <v>502851.8311965812</v>
      </c>
      <c r="M363" s="310"/>
      <c r="N363" s="310"/>
    </row>
    <row r="364" spans="1:14" ht="15">
      <c r="A364" s="216" t="s">
        <v>815</v>
      </c>
      <c r="B364" s="216" t="s">
        <v>321</v>
      </c>
      <c r="C364" s="216" t="s">
        <v>959</v>
      </c>
      <c r="D364" s="350">
        <v>808.50366</v>
      </c>
      <c r="E364" s="350">
        <v>58.159</v>
      </c>
      <c r="F364" s="350">
        <v>304.482722</v>
      </c>
      <c r="G364" s="350">
        <v>0.575</v>
      </c>
      <c r="H364" s="350">
        <v>1112.986382</v>
      </c>
      <c r="I364" s="350">
        <v>58.734</v>
      </c>
      <c r="J364" s="351"/>
      <c r="K364" s="351">
        <v>13901.608693409447</v>
      </c>
      <c r="L364" s="351">
        <v>529535.1686956522</v>
      </c>
      <c r="M364" s="310"/>
      <c r="N364" s="310"/>
    </row>
    <row r="365" spans="1:14" ht="15">
      <c r="A365" s="358" t="s">
        <v>818</v>
      </c>
      <c r="B365" s="358" t="s">
        <v>322</v>
      </c>
      <c r="C365" s="358" t="s">
        <v>877</v>
      </c>
      <c r="D365" s="350">
        <v>706.723057</v>
      </c>
      <c r="E365" s="350">
        <v>44.44</v>
      </c>
      <c r="F365" s="350">
        <v>243.46115</v>
      </c>
      <c r="G365" s="350">
        <v>0.577</v>
      </c>
      <c r="H365" s="350">
        <v>950.184207</v>
      </c>
      <c r="I365" s="350">
        <v>45.016999999999996</v>
      </c>
      <c r="J365" s="351"/>
      <c r="K365" s="351">
        <v>15902.85906840684</v>
      </c>
      <c r="L365" s="351">
        <v>421943.0675909879</v>
      </c>
      <c r="M365" s="310"/>
      <c r="N365" s="310"/>
    </row>
    <row r="366" spans="1:14" ht="15">
      <c r="A366" s="216" t="s">
        <v>824</v>
      </c>
      <c r="B366" s="216" t="s">
        <v>323</v>
      </c>
      <c r="C366" s="216" t="s">
        <v>959</v>
      </c>
      <c r="D366" s="350">
        <v>619.976157</v>
      </c>
      <c r="E366" s="350">
        <v>36.357</v>
      </c>
      <c r="F366" s="350">
        <v>194.019799</v>
      </c>
      <c r="G366" s="350">
        <v>0.612</v>
      </c>
      <c r="H366" s="350">
        <v>813.995956</v>
      </c>
      <c r="I366" s="350">
        <v>36.969</v>
      </c>
      <c r="J366" s="351"/>
      <c r="K366" s="351">
        <v>17052.456390791318</v>
      </c>
      <c r="L366" s="351">
        <v>317025.8153594771</v>
      </c>
      <c r="M366" s="310"/>
      <c r="N366" s="310"/>
    </row>
    <row r="367" spans="1:14" ht="15">
      <c r="A367" s="222" t="s">
        <v>829</v>
      </c>
      <c r="B367" s="222" t="s">
        <v>900</v>
      </c>
      <c r="C367" s="222" t="s">
        <v>874</v>
      </c>
      <c r="D367" s="350">
        <v>655.879377</v>
      </c>
      <c r="E367" s="350">
        <v>41.344</v>
      </c>
      <c r="F367" s="350">
        <v>294.076192</v>
      </c>
      <c r="G367" s="350">
        <v>0.613</v>
      </c>
      <c r="H367" s="350">
        <v>949.955569</v>
      </c>
      <c r="I367" s="350">
        <v>41.957</v>
      </c>
      <c r="J367" s="351"/>
      <c r="K367" s="351">
        <v>15863.955519543344</v>
      </c>
      <c r="L367" s="351">
        <v>479732.7765089723</v>
      </c>
      <c r="M367" s="310"/>
      <c r="N367" s="310"/>
    </row>
    <row r="368" spans="1:14" ht="15">
      <c r="A368" s="216" t="s">
        <v>840</v>
      </c>
      <c r="B368" s="216" t="s">
        <v>324</v>
      </c>
      <c r="C368" s="216" t="s">
        <v>959</v>
      </c>
      <c r="D368" s="350">
        <v>860.825317</v>
      </c>
      <c r="E368" s="350">
        <v>44.514</v>
      </c>
      <c r="F368" s="350">
        <v>218.828107</v>
      </c>
      <c r="G368" s="350">
        <v>0.972</v>
      </c>
      <c r="H368" s="350">
        <v>1079.653424</v>
      </c>
      <c r="I368" s="350">
        <v>45.486000000000004</v>
      </c>
      <c r="J368" s="351"/>
      <c r="K368" s="351">
        <v>19338.305184885656</v>
      </c>
      <c r="L368" s="351">
        <v>225131.79732510287</v>
      </c>
      <c r="M368" s="310"/>
      <c r="N368" s="310"/>
    </row>
    <row r="369" spans="1:14" ht="15">
      <c r="A369" s="216" t="s">
        <v>841</v>
      </c>
      <c r="B369" s="216" t="s">
        <v>325</v>
      </c>
      <c r="C369" s="216" t="s">
        <v>959</v>
      </c>
      <c r="D369" s="350">
        <v>754.264656</v>
      </c>
      <c r="E369" s="350">
        <v>46.025</v>
      </c>
      <c r="F369" s="350">
        <v>117.294316</v>
      </c>
      <c r="G369" s="350">
        <v>0.553</v>
      </c>
      <c r="H369" s="350">
        <v>871.5589719999999</v>
      </c>
      <c r="I369" s="350">
        <v>46.577999999999996</v>
      </c>
      <c r="J369" s="351"/>
      <c r="K369" s="351">
        <v>16388.15113525258</v>
      </c>
      <c r="L369" s="351">
        <v>212105.45388788427</v>
      </c>
      <c r="M369" s="310"/>
      <c r="N369" s="310"/>
    </row>
    <row r="370" spans="1:14" ht="15">
      <c r="A370" s="358" t="s">
        <v>845</v>
      </c>
      <c r="B370" s="358" t="s">
        <v>326</v>
      </c>
      <c r="C370" s="358" t="s">
        <v>876</v>
      </c>
      <c r="D370" s="350">
        <v>720.713331</v>
      </c>
      <c r="E370" s="350">
        <v>45.314</v>
      </c>
      <c r="F370" s="350">
        <v>480.836832</v>
      </c>
      <c r="G370" s="350">
        <v>0.579</v>
      </c>
      <c r="H370" s="350">
        <v>1201.550163</v>
      </c>
      <c r="I370" s="350">
        <v>45.893</v>
      </c>
      <c r="J370" s="351"/>
      <c r="K370" s="351">
        <v>15904.871143575936</v>
      </c>
      <c r="L370" s="351">
        <v>830460.8497409327</v>
      </c>
      <c r="M370" s="310"/>
      <c r="N370" s="310"/>
    </row>
    <row r="371" spans="1:14" ht="15">
      <c r="A371" s="216" t="s">
        <v>853</v>
      </c>
      <c r="B371" s="216" t="s">
        <v>327</v>
      </c>
      <c r="C371" s="216" t="s">
        <v>959</v>
      </c>
      <c r="D371" s="350">
        <v>517.576082</v>
      </c>
      <c r="E371" s="350">
        <v>32.603</v>
      </c>
      <c r="F371" s="350">
        <v>155.929502</v>
      </c>
      <c r="G371" s="350">
        <v>0.397</v>
      </c>
      <c r="H371" s="350">
        <v>673.505584</v>
      </c>
      <c r="I371" s="350">
        <v>33</v>
      </c>
      <c r="J371" s="351"/>
      <c r="K371" s="351">
        <v>15875.106033187132</v>
      </c>
      <c r="L371" s="351">
        <v>392769.52644836274</v>
      </c>
      <c r="M371" s="310"/>
      <c r="N371" s="310"/>
    </row>
    <row r="372" spans="1:14" ht="15">
      <c r="A372" s="217" t="s">
        <v>859</v>
      </c>
      <c r="B372" s="217" t="s">
        <v>328</v>
      </c>
      <c r="C372" s="217" t="s">
        <v>959</v>
      </c>
      <c r="D372" s="350">
        <v>593.88676</v>
      </c>
      <c r="E372" s="350">
        <v>37.506</v>
      </c>
      <c r="F372" s="350">
        <v>234.437692</v>
      </c>
      <c r="G372" s="350">
        <v>0.623</v>
      </c>
      <c r="H372" s="350">
        <v>828.324452</v>
      </c>
      <c r="I372" s="350">
        <v>38.129</v>
      </c>
      <c r="J372" s="351"/>
      <c r="K372" s="351">
        <v>15834.446755185836</v>
      </c>
      <c r="L372" s="351">
        <v>376304.481540931</v>
      </c>
      <c r="M372" s="310"/>
      <c r="N372" s="310"/>
    </row>
    <row r="373" spans="1:14" ht="15">
      <c r="A373" s="216" t="s">
        <v>860</v>
      </c>
      <c r="B373" s="216" t="s">
        <v>329</v>
      </c>
      <c r="C373" s="216" t="s">
        <v>959</v>
      </c>
      <c r="D373" s="350">
        <v>985.257548</v>
      </c>
      <c r="E373" s="350">
        <v>53.3</v>
      </c>
      <c r="F373" s="350">
        <v>348.539142</v>
      </c>
      <c r="G373" s="350">
        <v>1.226</v>
      </c>
      <c r="H373" s="350">
        <v>1333.7966900000001</v>
      </c>
      <c r="I373" s="350">
        <v>54.525999999999996</v>
      </c>
      <c r="J373" s="351"/>
      <c r="K373" s="351">
        <v>18485.132232645403</v>
      </c>
      <c r="L373" s="351">
        <v>284289.6753670473</v>
      </c>
      <c r="M373" s="310"/>
      <c r="N373" s="310"/>
    </row>
    <row r="374" spans="1:14" ht="15">
      <c r="A374" s="216" t="s">
        <v>862</v>
      </c>
      <c r="B374" s="216" t="s">
        <v>330</v>
      </c>
      <c r="C374" s="216" t="s">
        <v>959</v>
      </c>
      <c r="D374" s="350">
        <v>607.398043</v>
      </c>
      <c r="E374" s="350">
        <v>34.606</v>
      </c>
      <c r="F374" s="350">
        <v>171.157001</v>
      </c>
      <c r="G374" s="350">
        <v>0.595</v>
      </c>
      <c r="H374" s="350">
        <v>778.5550440000001</v>
      </c>
      <c r="I374" s="350">
        <v>35.201</v>
      </c>
      <c r="J374" s="351"/>
      <c r="K374" s="351">
        <v>17551.813067098192</v>
      </c>
      <c r="L374" s="351">
        <v>287658.82521008403</v>
      </c>
      <c r="M374" s="310"/>
      <c r="N374" s="310"/>
    </row>
    <row r="375" spans="1:14" ht="15">
      <c r="A375" s="216" t="s">
        <v>863</v>
      </c>
      <c r="B375" s="216" t="s">
        <v>331</v>
      </c>
      <c r="C375" s="216" t="s">
        <v>959</v>
      </c>
      <c r="D375" s="350">
        <v>992.886305</v>
      </c>
      <c r="E375" s="350">
        <v>57.081</v>
      </c>
      <c r="F375" s="350">
        <v>258.412037</v>
      </c>
      <c r="G375" s="350">
        <v>0.666</v>
      </c>
      <c r="H375" s="350">
        <v>1251.298342</v>
      </c>
      <c r="I375" s="350">
        <v>57.747</v>
      </c>
      <c r="J375" s="351"/>
      <c r="K375" s="351">
        <v>17394.33971023633</v>
      </c>
      <c r="L375" s="351">
        <v>388006.06156156154</v>
      </c>
      <c r="M375" s="310"/>
      <c r="N375" s="310"/>
    </row>
    <row r="376" spans="1:14" ht="15">
      <c r="A376" s="216" t="s">
        <v>866</v>
      </c>
      <c r="B376" s="216" t="s">
        <v>332</v>
      </c>
      <c r="C376" s="216" t="s">
        <v>959</v>
      </c>
      <c r="D376" s="350">
        <v>589.911155</v>
      </c>
      <c r="E376" s="350">
        <v>41.219</v>
      </c>
      <c r="F376" s="350">
        <v>208.168063</v>
      </c>
      <c r="G376" s="350">
        <v>0.454</v>
      </c>
      <c r="H376" s="350">
        <v>798.079218</v>
      </c>
      <c r="I376" s="350">
        <v>41.673</v>
      </c>
      <c r="J376" s="351"/>
      <c r="K376" s="351">
        <v>14311.631893059026</v>
      </c>
      <c r="L376" s="351">
        <v>458519.9625550661</v>
      </c>
      <c r="M376" s="310"/>
      <c r="N376" s="310"/>
    </row>
    <row r="377" spans="1:14" ht="15">
      <c r="A377" s="217" t="s">
        <v>869</v>
      </c>
      <c r="B377" s="217" t="s">
        <v>333</v>
      </c>
      <c r="C377" s="217" t="s">
        <v>959</v>
      </c>
      <c r="D377" s="350">
        <v>1055.241452</v>
      </c>
      <c r="E377" s="350">
        <v>58.557</v>
      </c>
      <c r="F377" s="350">
        <v>244.019188</v>
      </c>
      <c r="G377" s="350">
        <v>0.808</v>
      </c>
      <c r="H377" s="350">
        <v>1299.26064</v>
      </c>
      <c r="I377" s="350">
        <v>59.365</v>
      </c>
      <c r="J377" s="351"/>
      <c r="K377" s="351">
        <v>18020.75673275612</v>
      </c>
      <c r="L377" s="351">
        <v>302003.94554455444</v>
      </c>
      <c r="M377" s="310"/>
      <c r="N377" s="310"/>
    </row>
    <row r="378" spans="1:14" s="205" customFormat="1" ht="16.5" thickBot="1">
      <c r="A378" s="224" t="s">
        <v>392</v>
      </c>
      <c r="B378" s="224" t="s">
        <v>950</v>
      </c>
      <c r="C378" s="224" t="s">
        <v>959</v>
      </c>
      <c r="D378" s="359">
        <v>48311.162152000004</v>
      </c>
      <c r="E378" s="359">
        <v>3109.6009999999997</v>
      </c>
      <c r="F378" s="359">
        <v>19166.993960999996</v>
      </c>
      <c r="G378" s="359">
        <v>42.55100000000001</v>
      </c>
      <c r="H378" s="359">
        <v>67478.15611300002</v>
      </c>
      <c r="I378" s="359">
        <v>3152.151999999999</v>
      </c>
      <c r="J378" s="327"/>
      <c r="K378" s="360">
        <v>15536.128960596558</v>
      </c>
      <c r="L378" s="360">
        <v>450447.5561326407</v>
      </c>
      <c r="M378" s="311"/>
      <c r="N378" s="311"/>
    </row>
    <row r="379" spans="1:14" ht="15.75" thickTop="1">
      <c r="A379" s="216" t="s">
        <v>428</v>
      </c>
      <c r="B379" s="216" t="s">
        <v>334</v>
      </c>
      <c r="C379" s="216" t="s">
        <v>959</v>
      </c>
      <c r="D379" s="350">
        <v>955.293611</v>
      </c>
      <c r="E379" s="350">
        <v>62.458</v>
      </c>
      <c r="F379" s="350">
        <v>344.274349</v>
      </c>
      <c r="G379" s="350">
        <v>0.841</v>
      </c>
      <c r="H379" s="350">
        <v>1299.56796</v>
      </c>
      <c r="I379" s="350">
        <v>63.299</v>
      </c>
      <c r="J379" s="351"/>
      <c r="K379" s="351">
        <v>15294.975999871915</v>
      </c>
      <c r="L379" s="351">
        <v>409363.0784780024</v>
      </c>
      <c r="M379" s="310"/>
      <c r="N379" s="310"/>
    </row>
    <row r="380" spans="1:14" ht="15">
      <c r="A380" s="216" t="s">
        <v>444</v>
      </c>
      <c r="B380" s="216" t="s">
        <v>335</v>
      </c>
      <c r="C380" s="216" t="s">
        <v>959</v>
      </c>
      <c r="D380" s="350">
        <v>977.554348</v>
      </c>
      <c r="E380" s="350">
        <v>70.895</v>
      </c>
      <c r="F380" s="350">
        <v>313.400709</v>
      </c>
      <c r="G380" s="350">
        <v>0.968</v>
      </c>
      <c r="H380" s="350">
        <v>1290.9550570000001</v>
      </c>
      <c r="I380" s="350">
        <v>71.863</v>
      </c>
      <c r="J380" s="351"/>
      <c r="K380" s="351">
        <v>13788.762931095282</v>
      </c>
      <c r="L380" s="351">
        <v>323761.0630165289</v>
      </c>
      <c r="M380" s="310"/>
      <c r="N380" s="310"/>
    </row>
    <row r="381" spans="1:14" ht="15">
      <c r="A381" s="358" t="s">
        <v>454</v>
      </c>
      <c r="B381" s="358" t="s">
        <v>336</v>
      </c>
      <c r="C381" s="358" t="s">
        <v>876</v>
      </c>
      <c r="D381" s="350">
        <v>2188.753981</v>
      </c>
      <c r="E381" s="350">
        <v>162.126</v>
      </c>
      <c r="F381" s="350">
        <v>881.539141</v>
      </c>
      <c r="G381" s="350">
        <v>2.013</v>
      </c>
      <c r="H381" s="350">
        <v>3070.293122</v>
      </c>
      <c r="I381" s="350">
        <v>164.139</v>
      </c>
      <c r="J381" s="351"/>
      <c r="K381" s="351">
        <v>13500.326789040622</v>
      </c>
      <c r="L381" s="351">
        <v>437923.0705414804</v>
      </c>
      <c r="M381" s="310"/>
      <c r="N381" s="310"/>
    </row>
    <row r="382" spans="1:14" ht="15">
      <c r="A382" s="216" t="s">
        <v>469</v>
      </c>
      <c r="B382" s="216" t="s">
        <v>337</v>
      </c>
      <c r="C382" s="216" t="s">
        <v>959</v>
      </c>
      <c r="D382" s="350">
        <v>258.916404</v>
      </c>
      <c r="E382" s="350">
        <v>21.385</v>
      </c>
      <c r="F382" s="350">
        <v>115.666623</v>
      </c>
      <c r="G382" s="350">
        <v>0.18</v>
      </c>
      <c r="H382" s="350">
        <v>374.583027</v>
      </c>
      <c r="I382" s="350">
        <v>21.565</v>
      </c>
      <c r="J382" s="351"/>
      <c r="K382" s="351">
        <v>12107.383867196633</v>
      </c>
      <c r="L382" s="351">
        <v>642592.35</v>
      </c>
      <c r="M382" s="310"/>
      <c r="N382" s="310"/>
    </row>
    <row r="383" spans="1:14" ht="15">
      <c r="A383" s="216" t="s">
        <v>473</v>
      </c>
      <c r="B383" s="216" t="s">
        <v>338</v>
      </c>
      <c r="C383" s="216" t="s">
        <v>959</v>
      </c>
      <c r="D383" s="350">
        <v>278.659227</v>
      </c>
      <c r="E383" s="350">
        <v>22.391</v>
      </c>
      <c r="F383" s="350">
        <v>101.047799</v>
      </c>
      <c r="G383" s="350">
        <v>0.309</v>
      </c>
      <c r="H383" s="350">
        <v>379.707026</v>
      </c>
      <c r="I383" s="350">
        <v>22.7</v>
      </c>
      <c r="J383" s="351"/>
      <c r="K383" s="351">
        <v>12445.144343709526</v>
      </c>
      <c r="L383" s="351">
        <v>327015.53074433655</v>
      </c>
      <c r="M383" s="310"/>
      <c r="N383" s="310"/>
    </row>
    <row r="384" spans="1:14" ht="15">
      <c r="A384" s="216" t="s">
        <v>483</v>
      </c>
      <c r="B384" s="216" t="s">
        <v>339</v>
      </c>
      <c r="C384" s="216" t="s">
        <v>959</v>
      </c>
      <c r="D384" s="350">
        <v>663.791624</v>
      </c>
      <c r="E384" s="350">
        <v>47.866</v>
      </c>
      <c r="F384" s="350">
        <v>263.705143</v>
      </c>
      <c r="G384" s="350">
        <v>0.706</v>
      </c>
      <c r="H384" s="350">
        <v>927.496767</v>
      </c>
      <c r="I384" s="350">
        <v>48.572</v>
      </c>
      <c r="J384" s="351"/>
      <c r="K384" s="351">
        <v>13867.706179751807</v>
      </c>
      <c r="L384" s="351">
        <v>373520.0325779037</v>
      </c>
      <c r="M384" s="310"/>
      <c r="N384" s="310"/>
    </row>
    <row r="385" spans="1:14" ht="15">
      <c r="A385" s="217" t="s">
        <v>491</v>
      </c>
      <c r="B385" s="217" t="s">
        <v>340</v>
      </c>
      <c r="C385" s="217" t="s">
        <v>959</v>
      </c>
      <c r="D385" s="350">
        <v>286.48232</v>
      </c>
      <c r="E385" s="350">
        <v>20.581</v>
      </c>
      <c r="F385" s="350">
        <v>48.104421</v>
      </c>
      <c r="G385" s="350">
        <v>0.173</v>
      </c>
      <c r="H385" s="350">
        <v>334.586741</v>
      </c>
      <c r="I385" s="350">
        <v>20.753999999999998</v>
      </c>
      <c r="J385" s="351"/>
      <c r="K385" s="351">
        <v>13919.747339779407</v>
      </c>
      <c r="L385" s="351">
        <v>278060.23699421965</v>
      </c>
      <c r="M385" s="310"/>
      <c r="N385" s="310"/>
    </row>
    <row r="386" spans="1:14" ht="15">
      <c r="A386" s="216" t="s">
        <v>505</v>
      </c>
      <c r="B386" s="216" t="s">
        <v>341</v>
      </c>
      <c r="C386" s="216" t="s">
        <v>959</v>
      </c>
      <c r="D386" s="350">
        <v>374.973285</v>
      </c>
      <c r="E386" s="350">
        <v>22.827</v>
      </c>
      <c r="F386" s="350">
        <v>138.841452</v>
      </c>
      <c r="G386" s="350">
        <v>0.401</v>
      </c>
      <c r="H386" s="350">
        <v>513.8147369999999</v>
      </c>
      <c r="I386" s="350">
        <v>23.228</v>
      </c>
      <c r="J386" s="351"/>
      <c r="K386" s="351">
        <v>16426.74398738336</v>
      </c>
      <c r="L386" s="351">
        <v>346238.0349127182</v>
      </c>
      <c r="M386" s="310"/>
      <c r="N386" s="310"/>
    </row>
    <row r="387" spans="1:14" ht="15">
      <c r="A387" s="216" t="s">
        <v>537</v>
      </c>
      <c r="B387" s="216" t="s">
        <v>342</v>
      </c>
      <c r="C387" s="216" t="s">
        <v>959</v>
      </c>
      <c r="D387" s="350">
        <v>628.109462</v>
      </c>
      <c r="E387" s="350">
        <v>44.975</v>
      </c>
      <c r="F387" s="350">
        <v>138.264859</v>
      </c>
      <c r="G387" s="350">
        <v>0.44</v>
      </c>
      <c r="H387" s="350">
        <v>766.374321</v>
      </c>
      <c r="I387" s="350">
        <v>45.415</v>
      </c>
      <c r="J387" s="351"/>
      <c r="K387" s="351">
        <v>13965.74679266259</v>
      </c>
      <c r="L387" s="351">
        <v>314238.3159090909</v>
      </c>
      <c r="M387" s="310"/>
      <c r="N387" s="310"/>
    </row>
    <row r="388" spans="1:14" ht="15">
      <c r="A388" s="216" t="s">
        <v>538</v>
      </c>
      <c r="B388" s="216" t="s">
        <v>343</v>
      </c>
      <c r="C388" s="216" t="s">
        <v>959</v>
      </c>
      <c r="D388" s="350">
        <v>539.204754</v>
      </c>
      <c r="E388" s="350">
        <v>32.672</v>
      </c>
      <c r="F388" s="350">
        <v>79.688852</v>
      </c>
      <c r="G388" s="350">
        <v>0.303</v>
      </c>
      <c r="H388" s="350">
        <v>618.893606</v>
      </c>
      <c r="I388" s="350">
        <v>32.974999999999994</v>
      </c>
      <c r="J388" s="351"/>
      <c r="K388" s="351">
        <v>16503.57351860921</v>
      </c>
      <c r="L388" s="351">
        <v>262999.5115511551</v>
      </c>
      <c r="M388" s="310"/>
      <c r="N388" s="310"/>
    </row>
    <row r="389" spans="1:14" ht="15">
      <c r="A389" s="358" t="s">
        <v>562</v>
      </c>
      <c r="B389" s="358" t="s">
        <v>344</v>
      </c>
      <c r="C389" s="358" t="s">
        <v>876</v>
      </c>
      <c r="D389" s="350">
        <v>538.207832</v>
      </c>
      <c r="E389" s="350">
        <v>44.094</v>
      </c>
      <c r="F389" s="350">
        <v>318.012689</v>
      </c>
      <c r="G389" s="350">
        <v>0.634</v>
      </c>
      <c r="H389" s="350">
        <v>856.2205210000001</v>
      </c>
      <c r="I389" s="350">
        <v>44.728</v>
      </c>
      <c r="J389" s="351"/>
      <c r="K389" s="351">
        <v>12205.919898398875</v>
      </c>
      <c r="L389" s="351">
        <v>501597.3012618297</v>
      </c>
      <c r="M389" s="310"/>
      <c r="N389" s="310"/>
    </row>
    <row r="390" spans="1:14" ht="15">
      <c r="A390" s="216" t="s">
        <v>571</v>
      </c>
      <c r="B390" s="216" t="s">
        <v>345</v>
      </c>
      <c r="C390" s="216" t="s">
        <v>959</v>
      </c>
      <c r="D390" s="350">
        <v>290.970558</v>
      </c>
      <c r="E390" s="350">
        <v>20.013</v>
      </c>
      <c r="F390" s="350">
        <v>179.866347</v>
      </c>
      <c r="G390" s="350">
        <v>0.206</v>
      </c>
      <c r="H390" s="350">
        <v>470.836905</v>
      </c>
      <c r="I390" s="350">
        <v>20.219</v>
      </c>
      <c r="J390" s="351"/>
      <c r="K390" s="351">
        <v>14539.077499625244</v>
      </c>
      <c r="L390" s="351">
        <v>873137.6067961165</v>
      </c>
      <c r="M390" s="310"/>
      <c r="N390" s="310"/>
    </row>
    <row r="391" spans="1:14" ht="15">
      <c r="A391" s="216" t="s">
        <v>576</v>
      </c>
      <c r="B391" s="216" t="s">
        <v>346</v>
      </c>
      <c r="C391" s="216" t="s">
        <v>959</v>
      </c>
      <c r="D391" s="350">
        <v>628.176413</v>
      </c>
      <c r="E391" s="350">
        <v>47.852</v>
      </c>
      <c r="F391" s="350">
        <v>266.161365</v>
      </c>
      <c r="G391" s="350">
        <v>0.548</v>
      </c>
      <c r="H391" s="350">
        <v>894.3377780000001</v>
      </c>
      <c r="I391" s="350">
        <v>48.4</v>
      </c>
      <c r="J391" s="351"/>
      <c r="K391" s="351">
        <v>13127.48501630026</v>
      </c>
      <c r="L391" s="351">
        <v>485695.9215328467</v>
      </c>
      <c r="M391" s="310"/>
      <c r="N391" s="310"/>
    </row>
    <row r="392" spans="1:14" ht="15">
      <c r="A392" s="217" t="s">
        <v>613</v>
      </c>
      <c r="B392" s="217" t="s">
        <v>347</v>
      </c>
      <c r="C392" s="217" t="s">
        <v>959</v>
      </c>
      <c r="D392" s="350">
        <v>0</v>
      </c>
      <c r="E392" s="350">
        <v>0</v>
      </c>
      <c r="F392" s="350">
        <v>0</v>
      </c>
      <c r="G392" s="350">
        <v>0</v>
      </c>
      <c r="H392" s="350">
        <v>0</v>
      </c>
      <c r="I392" s="350">
        <v>0</v>
      </c>
      <c r="J392" s="351"/>
      <c r="K392" s="351">
        <v>0</v>
      </c>
      <c r="L392" s="351">
        <v>0</v>
      </c>
      <c r="M392" s="310"/>
      <c r="N392" s="310"/>
    </row>
    <row r="393" spans="1:14" ht="15">
      <c r="A393" s="216" t="s">
        <v>615</v>
      </c>
      <c r="B393" s="216" t="s">
        <v>348</v>
      </c>
      <c r="C393" s="216" t="s">
        <v>959</v>
      </c>
      <c r="D393" s="350">
        <v>230.650192</v>
      </c>
      <c r="E393" s="350">
        <v>14.869</v>
      </c>
      <c r="F393" s="350">
        <v>178.70054</v>
      </c>
      <c r="G393" s="350">
        <v>0.412</v>
      </c>
      <c r="H393" s="350">
        <v>409.350732</v>
      </c>
      <c r="I393" s="350">
        <v>15.281</v>
      </c>
      <c r="J393" s="351"/>
      <c r="K393" s="351">
        <v>15512.15226309772</v>
      </c>
      <c r="L393" s="351">
        <v>433739.17475728155</v>
      </c>
      <c r="M393" s="310"/>
      <c r="N393" s="310"/>
    </row>
    <row r="394" spans="1:14" ht="15">
      <c r="A394" s="216" t="s">
        <v>617</v>
      </c>
      <c r="B394" s="216" t="s">
        <v>349</v>
      </c>
      <c r="C394" s="216" t="s">
        <v>959</v>
      </c>
      <c r="D394" s="350">
        <v>230.278328</v>
      </c>
      <c r="E394" s="350">
        <v>19.936</v>
      </c>
      <c r="F394" s="350">
        <v>103.774022</v>
      </c>
      <c r="G394" s="350">
        <v>0.195</v>
      </c>
      <c r="H394" s="350">
        <v>334.05235</v>
      </c>
      <c r="I394" s="350">
        <v>20.131</v>
      </c>
      <c r="J394" s="351"/>
      <c r="K394" s="351">
        <v>11550.879213483146</v>
      </c>
      <c r="L394" s="351">
        <v>532174.4717948718</v>
      </c>
      <c r="M394" s="310"/>
      <c r="N394" s="310"/>
    </row>
    <row r="395" spans="1:14" ht="15">
      <c r="A395" s="216" t="s">
        <v>651</v>
      </c>
      <c r="B395" s="216" t="s">
        <v>350</v>
      </c>
      <c r="C395" s="216" t="s">
        <v>959</v>
      </c>
      <c r="D395" s="350">
        <v>488.217371</v>
      </c>
      <c r="E395" s="350">
        <v>34.594</v>
      </c>
      <c r="F395" s="350">
        <v>217.385717</v>
      </c>
      <c r="G395" s="350">
        <v>0.435</v>
      </c>
      <c r="H395" s="350">
        <v>705.6030880000001</v>
      </c>
      <c r="I395" s="350">
        <v>35.029</v>
      </c>
      <c r="J395" s="351"/>
      <c r="K395" s="351">
        <v>14112.775943805284</v>
      </c>
      <c r="L395" s="351">
        <v>499737.2804597701</v>
      </c>
      <c r="M395" s="310"/>
      <c r="N395" s="310"/>
    </row>
    <row r="396" spans="1:14" ht="15">
      <c r="A396" s="216" t="s">
        <v>655</v>
      </c>
      <c r="B396" s="216" t="s">
        <v>351</v>
      </c>
      <c r="C396" s="216" t="s">
        <v>959</v>
      </c>
      <c r="D396" s="350">
        <v>241.492883</v>
      </c>
      <c r="E396" s="350">
        <v>18.6</v>
      </c>
      <c r="F396" s="350">
        <v>143.746839</v>
      </c>
      <c r="G396" s="350">
        <v>0.218</v>
      </c>
      <c r="H396" s="350">
        <v>385.23972200000003</v>
      </c>
      <c r="I396" s="350">
        <v>18.818</v>
      </c>
      <c r="J396" s="351"/>
      <c r="K396" s="351">
        <v>12983.488333333333</v>
      </c>
      <c r="L396" s="351">
        <v>659389.1697247706</v>
      </c>
      <c r="M396" s="310"/>
      <c r="N396" s="310"/>
    </row>
    <row r="397" spans="1:14" ht="15">
      <c r="A397" s="216" t="s">
        <v>679</v>
      </c>
      <c r="B397" s="216" t="s">
        <v>352</v>
      </c>
      <c r="C397" s="216" t="s">
        <v>959</v>
      </c>
      <c r="D397" s="350">
        <v>219.372766</v>
      </c>
      <c r="E397" s="350">
        <v>16.965</v>
      </c>
      <c r="F397" s="350">
        <v>118.348667</v>
      </c>
      <c r="G397" s="350">
        <v>0.221</v>
      </c>
      <c r="H397" s="350">
        <v>337.72143300000005</v>
      </c>
      <c r="I397" s="350">
        <v>17.186</v>
      </c>
      <c r="J397" s="351"/>
      <c r="K397" s="351">
        <v>12930.90279988211</v>
      </c>
      <c r="L397" s="351">
        <v>535514.3303167421</v>
      </c>
      <c r="M397" s="310"/>
      <c r="N397" s="310"/>
    </row>
    <row r="398" spans="1:14" ht="15">
      <c r="A398" s="216" t="s">
        <v>680</v>
      </c>
      <c r="B398" s="216" t="s">
        <v>353</v>
      </c>
      <c r="C398" s="216" t="s">
        <v>959</v>
      </c>
      <c r="D398" s="350">
        <v>391.37061</v>
      </c>
      <c r="E398" s="350">
        <v>29.039</v>
      </c>
      <c r="F398" s="350">
        <v>145.712609</v>
      </c>
      <c r="G398" s="350">
        <v>0.355</v>
      </c>
      <c r="H398" s="350">
        <v>537.083219</v>
      </c>
      <c r="I398" s="350">
        <v>29.394000000000002</v>
      </c>
      <c r="J398" s="351"/>
      <c r="K398" s="351">
        <v>13477.413478425566</v>
      </c>
      <c r="L398" s="351">
        <v>410458.05352112674</v>
      </c>
      <c r="M398" s="310"/>
      <c r="N398" s="310"/>
    </row>
    <row r="399" spans="1:14" ht="15">
      <c r="A399" s="216" t="s">
        <v>681</v>
      </c>
      <c r="B399" s="216" t="s">
        <v>354</v>
      </c>
      <c r="C399" s="216" t="s">
        <v>959</v>
      </c>
      <c r="D399" s="350">
        <v>273.261885</v>
      </c>
      <c r="E399" s="350">
        <v>19.173</v>
      </c>
      <c r="F399" s="350">
        <v>134.596945</v>
      </c>
      <c r="G399" s="350">
        <v>0.292</v>
      </c>
      <c r="H399" s="350">
        <v>407.85883</v>
      </c>
      <c r="I399" s="350">
        <v>19.465</v>
      </c>
      <c r="J399" s="351"/>
      <c r="K399" s="351">
        <v>14252.432326709435</v>
      </c>
      <c r="L399" s="351">
        <v>460948.44178082194</v>
      </c>
      <c r="M399" s="310"/>
      <c r="N399" s="310"/>
    </row>
    <row r="400" spans="1:14" ht="15">
      <c r="A400" s="216" t="s">
        <v>693</v>
      </c>
      <c r="B400" s="216" t="s">
        <v>355</v>
      </c>
      <c r="C400" s="216" t="s">
        <v>959</v>
      </c>
      <c r="D400" s="350">
        <v>1094.758244</v>
      </c>
      <c r="E400" s="350">
        <v>76.907</v>
      </c>
      <c r="F400" s="350">
        <v>581.546032</v>
      </c>
      <c r="G400" s="350">
        <v>0.747</v>
      </c>
      <c r="H400" s="350">
        <v>1676.304276</v>
      </c>
      <c r="I400" s="350">
        <v>77.654</v>
      </c>
      <c r="J400" s="351"/>
      <c r="K400" s="351">
        <v>14234.832251940656</v>
      </c>
      <c r="L400" s="351">
        <v>778508.7443105757</v>
      </c>
      <c r="M400" s="310"/>
      <c r="N400" s="310"/>
    </row>
    <row r="401" spans="1:14" ht="15">
      <c r="A401" s="216" t="s">
        <v>697</v>
      </c>
      <c r="B401" s="216" t="s">
        <v>356</v>
      </c>
      <c r="C401" s="216" t="s">
        <v>959</v>
      </c>
      <c r="D401" s="350">
        <v>605.974529</v>
      </c>
      <c r="E401" s="350">
        <v>41.198</v>
      </c>
      <c r="F401" s="350">
        <v>206.131354</v>
      </c>
      <c r="G401" s="350">
        <v>0.451</v>
      </c>
      <c r="H401" s="350">
        <v>812.105883</v>
      </c>
      <c r="I401" s="350">
        <v>41.649</v>
      </c>
      <c r="J401" s="351"/>
      <c r="K401" s="351">
        <v>14708.83365697364</v>
      </c>
      <c r="L401" s="351">
        <v>457054</v>
      </c>
      <c r="M401" s="310"/>
      <c r="N401" s="310"/>
    </row>
    <row r="402" spans="1:14" ht="15">
      <c r="A402" s="216" t="s">
        <v>711</v>
      </c>
      <c r="B402" s="216" t="s">
        <v>357</v>
      </c>
      <c r="C402" s="216" t="s">
        <v>959</v>
      </c>
      <c r="D402" s="350">
        <v>213.050743</v>
      </c>
      <c r="E402" s="350">
        <v>18.203</v>
      </c>
      <c r="F402" s="350">
        <v>49.523172</v>
      </c>
      <c r="G402" s="350">
        <v>0.21</v>
      </c>
      <c r="H402" s="350">
        <v>262.573915</v>
      </c>
      <c r="I402" s="350">
        <v>18.413</v>
      </c>
      <c r="J402" s="351"/>
      <c r="K402" s="351">
        <v>11704.155523814756</v>
      </c>
      <c r="L402" s="351">
        <v>235824.62857142856</v>
      </c>
      <c r="M402" s="310"/>
      <c r="N402" s="310"/>
    </row>
    <row r="403" spans="1:14" ht="15">
      <c r="A403" s="216" t="s">
        <v>715</v>
      </c>
      <c r="B403" s="216" t="s">
        <v>358</v>
      </c>
      <c r="C403" s="216" t="s">
        <v>959</v>
      </c>
      <c r="D403" s="350">
        <v>1179.147179</v>
      </c>
      <c r="E403" s="350">
        <v>102.717</v>
      </c>
      <c r="F403" s="350">
        <v>514.080519</v>
      </c>
      <c r="G403" s="350">
        <v>0.867</v>
      </c>
      <c r="H403" s="350">
        <v>1693.2276980000001</v>
      </c>
      <c r="I403" s="350">
        <v>103.584</v>
      </c>
      <c r="J403" s="351"/>
      <c r="K403" s="351">
        <v>11479.571823554037</v>
      </c>
      <c r="L403" s="351">
        <v>592941.7750865052</v>
      </c>
      <c r="M403" s="310"/>
      <c r="N403" s="310"/>
    </row>
    <row r="404" spans="1:14" ht="15">
      <c r="A404" s="216" t="s">
        <v>716</v>
      </c>
      <c r="B404" s="216" t="s">
        <v>359</v>
      </c>
      <c r="C404" s="216" t="s">
        <v>959</v>
      </c>
      <c r="D404" s="350">
        <v>879.192518</v>
      </c>
      <c r="E404" s="350">
        <v>61.654</v>
      </c>
      <c r="F404" s="350">
        <v>364.138607</v>
      </c>
      <c r="G404" s="350">
        <v>0.744</v>
      </c>
      <c r="H404" s="350">
        <v>1243.331125</v>
      </c>
      <c r="I404" s="350">
        <v>62.398</v>
      </c>
      <c r="J404" s="351"/>
      <c r="K404" s="351">
        <v>14260.105070230642</v>
      </c>
      <c r="L404" s="351">
        <v>489433.6115591398</v>
      </c>
      <c r="M404" s="310"/>
      <c r="N404" s="310"/>
    </row>
    <row r="405" spans="1:14" ht="15">
      <c r="A405" s="216" t="s">
        <v>720</v>
      </c>
      <c r="B405" s="216" t="s">
        <v>360</v>
      </c>
      <c r="C405" s="216" t="s">
        <v>959</v>
      </c>
      <c r="D405" s="350">
        <v>237.900103</v>
      </c>
      <c r="E405" s="350">
        <v>17.322</v>
      </c>
      <c r="F405" s="350">
        <v>84.378755</v>
      </c>
      <c r="G405" s="350">
        <v>0.223</v>
      </c>
      <c r="H405" s="350">
        <v>322.278858</v>
      </c>
      <c r="I405" s="350">
        <v>17.544999999999998</v>
      </c>
      <c r="J405" s="351"/>
      <c r="K405" s="351">
        <v>13733.985856136705</v>
      </c>
      <c r="L405" s="351">
        <v>378380.067264574</v>
      </c>
      <c r="M405" s="310"/>
      <c r="N405" s="310"/>
    </row>
    <row r="406" spans="1:14" ht="15">
      <c r="A406" s="216" t="s">
        <v>727</v>
      </c>
      <c r="B406" s="216" t="s">
        <v>361</v>
      </c>
      <c r="C406" s="216" t="s">
        <v>959</v>
      </c>
      <c r="D406" s="350">
        <v>322.867659</v>
      </c>
      <c r="E406" s="350">
        <v>24.683</v>
      </c>
      <c r="F406" s="350">
        <v>518.866808</v>
      </c>
      <c r="G406" s="350">
        <v>0.315</v>
      </c>
      <c r="H406" s="350">
        <v>841.734467</v>
      </c>
      <c r="I406" s="350">
        <v>24.998</v>
      </c>
      <c r="J406" s="351"/>
      <c r="K406" s="351">
        <v>13080.567961755054</v>
      </c>
      <c r="L406" s="351">
        <v>1647196.2158730158</v>
      </c>
      <c r="M406" s="310"/>
      <c r="N406" s="310"/>
    </row>
    <row r="407" spans="1:14" ht="15">
      <c r="A407" s="216" t="s">
        <v>744</v>
      </c>
      <c r="B407" s="216" t="s">
        <v>362</v>
      </c>
      <c r="C407" s="216" t="s">
        <v>959</v>
      </c>
      <c r="D407" s="350">
        <v>483.388639</v>
      </c>
      <c r="E407" s="350">
        <v>33.153</v>
      </c>
      <c r="F407" s="350">
        <v>310.065478</v>
      </c>
      <c r="G407" s="350">
        <v>0.57</v>
      </c>
      <c r="H407" s="350">
        <v>793.454117</v>
      </c>
      <c r="I407" s="350">
        <v>33.723</v>
      </c>
      <c r="J407" s="351"/>
      <c r="K407" s="351">
        <v>14580.539890809277</v>
      </c>
      <c r="L407" s="351">
        <v>543974.5228070176</v>
      </c>
      <c r="M407" s="310"/>
      <c r="N407" s="310"/>
    </row>
    <row r="408" spans="1:14" ht="15">
      <c r="A408" s="216" t="s">
        <v>749</v>
      </c>
      <c r="B408" s="216" t="s">
        <v>363</v>
      </c>
      <c r="C408" s="216" t="s">
        <v>959</v>
      </c>
      <c r="D408" s="350">
        <v>433.078287</v>
      </c>
      <c r="E408" s="350">
        <v>33.246</v>
      </c>
      <c r="F408" s="350">
        <v>242.528155</v>
      </c>
      <c r="G408" s="350">
        <v>0.366</v>
      </c>
      <c r="H408" s="350">
        <v>675.606442</v>
      </c>
      <c r="I408" s="350">
        <v>33.612</v>
      </c>
      <c r="J408" s="351"/>
      <c r="K408" s="351">
        <v>13026.477982313661</v>
      </c>
      <c r="L408" s="351">
        <v>662645.2322404372</v>
      </c>
      <c r="M408" s="310"/>
      <c r="N408" s="310"/>
    </row>
    <row r="409" spans="1:14" ht="15">
      <c r="A409" s="219" t="s">
        <v>765</v>
      </c>
      <c r="B409" s="219" t="s">
        <v>764</v>
      </c>
      <c r="C409" s="219" t="s">
        <v>957</v>
      </c>
      <c r="D409" s="350">
        <v>1266.614243</v>
      </c>
      <c r="E409" s="350">
        <v>91.602</v>
      </c>
      <c r="F409" s="350">
        <v>619.00082</v>
      </c>
      <c r="G409" s="350">
        <v>0.856</v>
      </c>
      <c r="H409" s="350">
        <v>1885.615063</v>
      </c>
      <c r="I409" s="350">
        <v>92.458</v>
      </c>
      <c r="J409" s="351"/>
      <c r="K409" s="351">
        <v>13827.364500775093</v>
      </c>
      <c r="L409" s="351">
        <v>723131.7990654205</v>
      </c>
      <c r="M409" s="310"/>
      <c r="N409" s="310"/>
    </row>
    <row r="410" spans="1:14" ht="15">
      <c r="A410" s="216" t="s">
        <v>766</v>
      </c>
      <c r="B410" s="216" t="s">
        <v>364</v>
      </c>
      <c r="C410" s="216" t="s">
        <v>959</v>
      </c>
      <c r="D410" s="350">
        <v>317.411662</v>
      </c>
      <c r="E410" s="350">
        <v>23.653</v>
      </c>
      <c r="F410" s="350">
        <v>218.996076</v>
      </c>
      <c r="G410" s="350">
        <v>0.267</v>
      </c>
      <c r="H410" s="350">
        <v>536.407738</v>
      </c>
      <c r="I410" s="350">
        <v>23.919999999999998</v>
      </c>
      <c r="J410" s="351"/>
      <c r="K410" s="351">
        <v>13419.50966050818</v>
      </c>
      <c r="L410" s="351">
        <v>820210.0224719101</v>
      </c>
      <c r="M410" s="310"/>
      <c r="N410" s="310"/>
    </row>
    <row r="411" spans="1:14" ht="15">
      <c r="A411" s="216" t="s">
        <v>777</v>
      </c>
      <c r="B411" s="216" t="s">
        <v>365</v>
      </c>
      <c r="C411" s="216" t="s">
        <v>959</v>
      </c>
      <c r="D411" s="350">
        <v>583.75572</v>
      </c>
      <c r="E411" s="350">
        <v>43.861</v>
      </c>
      <c r="F411" s="350">
        <v>390.623312</v>
      </c>
      <c r="G411" s="350">
        <v>0.496</v>
      </c>
      <c r="H411" s="350">
        <v>974.379032</v>
      </c>
      <c r="I411" s="350">
        <v>44.357</v>
      </c>
      <c r="J411" s="351"/>
      <c r="K411" s="351">
        <v>13309.220492008846</v>
      </c>
      <c r="L411" s="351">
        <v>787547</v>
      </c>
      <c r="M411" s="310"/>
      <c r="N411" s="310"/>
    </row>
    <row r="412" spans="1:14" ht="15">
      <c r="A412" s="216" t="s">
        <v>797</v>
      </c>
      <c r="B412" s="216" t="s">
        <v>366</v>
      </c>
      <c r="C412" s="216" t="s">
        <v>959</v>
      </c>
      <c r="D412" s="350">
        <v>604.166511</v>
      </c>
      <c r="E412" s="350">
        <v>39.509</v>
      </c>
      <c r="F412" s="350">
        <v>260.961833</v>
      </c>
      <c r="G412" s="350">
        <v>0.543</v>
      </c>
      <c r="H412" s="350">
        <v>865.128344</v>
      </c>
      <c r="I412" s="350">
        <v>40.052</v>
      </c>
      <c r="J412" s="351"/>
      <c r="K412" s="351">
        <v>15291.870485205902</v>
      </c>
      <c r="L412" s="351">
        <v>480592.69429097604</v>
      </c>
      <c r="M412" s="310"/>
      <c r="N412" s="310"/>
    </row>
    <row r="413" spans="1:14" ht="15">
      <c r="A413" s="216" t="s">
        <v>804</v>
      </c>
      <c r="B413" s="216" t="s">
        <v>367</v>
      </c>
      <c r="C413" s="216" t="s">
        <v>959</v>
      </c>
      <c r="D413" s="350">
        <v>1118.768857</v>
      </c>
      <c r="E413" s="350">
        <v>81.045</v>
      </c>
      <c r="F413" s="350">
        <v>518.849782</v>
      </c>
      <c r="G413" s="350">
        <v>0.897</v>
      </c>
      <c r="H413" s="350">
        <v>1637.618639</v>
      </c>
      <c r="I413" s="350">
        <v>81.94200000000001</v>
      </c>
      <c r="J413" s="351"/>
      <c r="K413" s="351">
        <v>13804.292146338454</v>
      </c>
      <c r="L413" s="351">
        <v>578427.8506131549</v>
      </c>
      <c r="M413" s="310"/>
      <c r="N413" s="310"/>
    </row>
    <row r="414" spans="1:14" ht="15">
      <c r="A414" s="216" t="s">
        <v>808</v>
      </c>
      <c r="B414" s="216" t="s">
        <v>368</v>
      </c>
      <c r="C414" s="216" t="s">
        <v>959</v>
      </c>
      <c r="D414" s="350">
        <v>488.674751</v>
      </c>
      <c r="E414" s="350">
        <v>36.799</v>
      </c>
      <c r="F414" s="350">
        <v>164.702512</v>
      </c>
      <c r="G414" s="350">
        <v>0.448</v>
      </c>
      <c r="H414" s="350">
        <v>653.3772630000001</v>
      </c>
      <c r="I414" s="350">
        <v>37.247</v>
      </c>
      <c r="J414" s="351"/>
      <c r="K414" s="351">
        <v>13279.566047990435</v>
      </c>
      <c r="L414" s="351">
        <v>367639.53571428574</v>
      </c>
      <c r="M414" s="310"/>
      <c r="N414" s="310"/>
    </row>
    <row r="415" spans="1:14" ht="15">
      <c r="A415" s="358" t="s">
        <v>810</v>
      </c>
      <c r="B415" s="358" t="s">
        <v>369</v>
      </c>
      <c r="C415" s="358" t="s">
        <v>876</v>
      </c>
      <c r="D415" s="350">
        <v>560.603485</v>
      </c>
      <c r="E415" s="350">
        <v>42.275</v>
      </c>
      <c r="F415" s="350">
        <v>344.029356</v>
      </c>
      <c r="G415" s="350">
        <v>0.422</v>
      </c>
      <c r="H415" s="350">
        <v>904.632841</v>
      </c>
      <c r="I415" s="350">
        <v>42.696999999999996</v>
      </c>
      <c r="J415" s="351"/>
      <c r="K415" s="351">
        <v>13260.874866942637</v>
      </c>
      <c r="L415" s="351">
        <v>815235.4407582938</v>
      </c>
      <c r="M415" s="310"/>
      <c r="N415" s="310"/>
    </row>
    <row r="416" spans="1:14" ht="15">
      <c r="A416" s="216" t="s">
        <v>814</v>
      </c>
      <c r="B416" s="216" t="s">
        <v>370</v>
      </c>
      <c r="C416" s="216" t="s">
        <v>959</v>
      </c>
      <c r="D416" s="350">
        <v>417.789992</v>
      </c>
      <c r="E416" s="350">
        <v>30.065</v>
      </c>
      <c r="F416" s="350">
        <v>254.532303</v>
      </c>
      <c r="G416" s="350">
        <v>0.376</v>
      </c>
      <c r="H416" s="350">
        <v>672.3222949999999</v>
      </c>
      <c r="I416" s="350">
        <v>30.441000000000003</v>
      </c>
      <c r="J416" s="351"/>
      <c r="K416" s="351">
        <v>13896.224580076501</v>
      </c>
      <c r="L416" s="351">
        <v>676947.6143617021</v>
      </c>
      <c r="M416" s="310"/>
      <c r="N416" s="310"/>
    </row>
    <row r="417" spans="1:14" ht="15">
      <c r="A417" s="216" t="s">
        <v>819</v>
      </c>
      <c r="B417" s="216" t="s">
        <v>371</v>
      </c>
      <c r="C417" s="216" t="s">
        <v>959</v>
      </c>
      <c r="D417" s="350">
        <v>711.212194</v>
      </c>
      <c r="E417" s="350">
        <v>53.408</v>
      </c>
      <c r="F417" s="350">
        <v>205.387437</v>
      </c>
      <c r="G417" s="350">
        <v>0.712</v>
      </c>
      <c r="H417" s="350">
        <v>916.5996309999999</v>
      </c>
      <c r="I417" s="350">
        <v>54.120000000000005</v>
      </c>
      <c r="J417" s="351"/>
      <c r="K417" s="351">
        <v>13316.58541791492</v>
      </c>
      <c r="L417" s="351">
        <v>288465.5014044944</v>
      </c>
      <c r="M417" s="310"/>
      <c r="N417" s="310"/>
    </row>
    <row r="418" spans="1:14" ht="15">
      <c r="A418" s="216" t="s">
        <v>821</v>
      </c>
      <c r="B418" s="216" t="s">
        <v>372</v>
      </c>
      <c r="C418" s="216" t="s">
        <v>959</v>
      </c>
      <c r="D418" s="350">
        <v>190.589466</v>
      </c>
      <c r="E418" s="350">
        <v>15.123</v>
      </c>
      <c r="F418" s="350">
        <v>35.504028</v>
      </c>
      <c r="G418" s="350">
        <v>0.126</v>
      </c>
      <c r="H418" s="350">
        <v>226.093494</v>
      </c>
      <c r="I418" s="350">
        <v>15.248999999999999</v>
      </c>
      <c r="J418" s="351"/>
      <c r="K418" s="351">
        <v>12602.622892283278</v>
      </c>
      <c r="L418" s="351">
        <v>281778</v>
      </c>
      <c r="M418" s="310"/>
      <c r="N418" s="310"/>
    </row>
    <row r="419" spans="1:14" ht="15">
      <c r="A419" s="216" t="s">
        <v>846</v>
      </c>
      <c r="B419" s="216" t="s">
        <v>373</v>
      </c>
      <c r="C419" s="216" t="s">
        <v>959</v>
      </c>
      <c r="D419" s="350">
        <v>178.029491</v>
      </c>
      <c r="E419" s="350">
        <v>12.447</v>
      </c>
      <c r="F419" s="350">
        <v>112.355292</v>
      </c>
      <c r="G419" s="350">
        <v>0.134</v>
      </c>
      <c r="H419" s="350">
        <v>290.384783</v>
      </c>
      <c r="I419" s="350">
        <v>12.581</v>
      </c>
      <c r="J419" s="351"/>
      <c r="K419" s="351">
        <v>14303.004017032217</v>
      </c>
      <c r="L419" s="351">
        <v>838472.328358209</v>
      </c>
      <c r="M419" s="310"/>
      <c r="N419" s="310"/>
    </row>
    <row r="420" spans="1:14" ht="15">
      <c r="A420" s="216" t="s">
        <v>847</v>
      </c>
      <c r="B420" s="216" t="s">
        <v>374</v>
      </c>
      <c r="C420" s="216" t="s">
        <v>959</v>
      </c>
      <c r="D420" s="350">
        <v>401.48948</v>
      </c>
      <c r="E420" s="350">
        <v>30.121</v>
      </c>
      <c r="F420" s="350">
        <v>142.426578</v>
      </c>
      <c r="G420" s="350">
        <v>0.438</v>
      </c>
      <c r="H420" s="350">
        <v>543.916058</v>
      </c>
      <c r="I420" s="350">
        <v>30.558999999999997</v>
      </c>
      <c r="J420" s="351"/>
      <c r="K420" s="351">
        <v>13329.221473390659</v>
      </c>
      <c r="L420" s="351">
        <v>325174.83561643836</v>
      </c>
      <c r="M420" s="310"/>
      <c r="N420" s="310"/>
    </row>
    <row r="421" spans="1:14" ht="15">
      <c r="A421" s="216" t="s">
        <v>854</v>
      </c>
      <c r="B421" s="216" t="s">
        <v>375</v>
      </c>
      <c r="C421" s="216" t="s">
        <v>959</v>
      </c>
      <c r="D421" s="350">
        <v>104.88141</v>
      </c>
      <c r="E421" s="350">
        <v>7.873</v>
      </c>
      <c r="F421" s="350">
        <v>386.648415</v>
      </c>
      <c r="G421" s="350">
        <v>0.1</v>
      </c>
      <c r="H421" s="350">
        <v>491.529825</v>
      </c>
      <c r="I421" s="350">
        <v>7.973</v>
      </c>
      <c r="J421" s="351"/>
      <c r="K421" s="351">
        <v>13321.657563825733</v>
      </c>
      <c r="L421" s="351">
        <v>3866484.15</v>
      </c>
      <c r="M421" s="310"/>
      <c r="N421" s="310"/>
    </row>
    <row r="422" spans="1:14" ht="15">
      <c r="A422" s="358" t="s">
        <v>855</v>
      </c>
      <c r="B422" s="358" t="s">
        <v>376</v>
      </c>
      <c r="C422" s="358" t="s">
        <v>876</v>
      </c>
      <c r="D422" s="350">
        <v>635.823982</v>
      </c>
      <c r="E422" s="350">
        <v>44.443</v>
      </c>
      <c r="F422" s="350">
        <v>584.322254</v>
      </c>
      <c r="G422" s="350">
        <v>0.476</v>
      </c>
      <c r="H422" s="350">
        <v>1220.146236</v>
      </c>
      <c r="I422" s="350">
        <v>44.919</v>
      </c>
      <c r="J422" s="351"/>
      <c r="K422" s="351">
        <v>14306.504556398082</v>
      </c>
      <c r="L422" s="351">
        <v>1227567.7605042018</v>
      </c>
      <c r="M422" s="310"/>
      <c r="N422" s="310"/>
    </row>
    <row r="423" spans="1:14" ht="15">
      <c r="A423" s="358" t="s">
        <v>857</v>
      </c>
      <c r="B423" s="358" t="s">
        <v>377</v>
      </c>
      <c r="C423" s="358" t="s">
        <v>876</v>
      </c>
      <c r="D423" s="350">
        <v>335.40882</v>
      </c>
      <c r="E423" s="350">
        <v>27.171</v>
      </c>
      <c r="F423" s="350">
        <v>84.632609</v>
      </c>
      <c r="G423" s="350">
        <v>0.277</v>
      </c>
      <c r="H423" s="350">
        <v>420.041429</v>
      </c>
      <c r="I423" s="350">
        <v>27.448</v>
      </c>
      <c r="J423" s="351"/>
      <c r="K423" s="351">
        <v>12344.367892238048</v>
      </c>
      <c r="L423" s="351">
        <v>305532.8844765343</v>
      </c>
      <c r="M423" s="310"/>
      <c r="N423" s="310"/>
    </row>
    <row r="424" spans="1:14" s="205" customFormat="1" ht="16.5" thickBot="1">
      <c r="A424" s="363" t="s">
        <v>393</v>
      </c>
      <c r="B424" s="364" t="s">
        <v>951</v>
      </c>
      <c r="C424" s="365"/>
      <c r="D424" s="359">
        <v>24048.315819</v>
      </c>
      <c r="E424" s="359">
        <v>1761.7890000000007</v>
      </c>
      <c r="F424" s="359">
        <v>11425.070575</v>
      </c>
      <c r="G424" s="359">
        <v>20.911000000000005</v>
      </c>
      <c r="H424" s="359">
        <v>35473.386394</v>
      </c>
      <c r="I424" s="359">
        <v>1782.7</v>
      </c>
      <c r="J424" s="327"/>
      <c r="K424" s="360">
        <v>13649.940951498727</v>
      </c>
      <c r="L424" s="360">
        <v>546366.5331643631</v>
      </c>
      <c r="M424" s="311"/>
      <c r="N424" s="311"/>
    </row>
    <row r="425" spans="1:12" ht="15.75" thickTop="1">
      <c r="A425" s="366"/>
      <c r="B425" s="366"/>
      <c r="C425" s="367"/>
      <c r="D425" s="350"/>
      <c r="E425" s="350"/>
      <c r="F425" s="350"/>
      <c r="G425" s="350"/>
      <c r="H425" s="350"/>
      <c r="I425" s="350"/>
      <c r="J425" s="351"/>
      <c r="K425" s="351"/>
      <c r="L425" s="351"/>
    </row>
    <row r="426" spans="1:12" s="205" customFormat="1" ht="16.5" thickBot="1">
      <c r="A426" s="368"/>
      <c r="B426" s="368" t="s">
        <v>378</v>
      </c>
      <c r="C426" s="369"/>
      <c r="D426" s="327">
        <v>288.967263</v>
      </c>
      <c r="E426" s="327">
        <v>20.148</v>
      </c>
      <c r="F426" s="327">
        <v>2320.270304</v>
      </c>
      <c r="G426" s="327">
        <v>0.25</v>
      </c>
      <c r="H426" s="327">
        <v>2609.237567</v>
      </c>
      <c r="I426" s="327">
        <v>20.398</v>
      </c>
      <c r="J426" s="327"/>
      <c r="K426" s="370">
        <v>14342.230643240024</v>
      </c>
      <c r="L426" s="370">
        <v>9281081.216</v>
      </c>
    </row>
    <row r="427" spans="1:12" ht="15.75" thickTop="1">
      <c r="A427" s="371"/>
      <c r="B427" s="372"/>
      <c r="C427" s="373"/>
      <c r="D427" s="350"/>
      <c r="E427" s="350"/>
      <c r="F427" s="350"/>
      <c r="G427" s="350"/>
      <c r="H427" s="350"/>
      <c r="I427" s="350"/>
      <c r="J427" s="351"/>
      <c r="K427" s="351"/>
      <c r="L427" s="351"/>
    </row>
    <row r="428" spans="1:12" ht="15.75" thickBot="1">
      <c r="A428" s="368"/>
      <c r="B428" s="364" t="s">
        <v>379</v>
      </c>
      <c r="C428" s="365"/>
      <c r="D428" s="327">
        <v>347409.573544</v>
      </c>
      <c r="E428" s="327">
        <v>22584.215999999986</v>
      </c>
      <c r="F428" s="327">
        <v>191647.9730790001</v>
      </c>
      <c r="G428" s="327">
        <v>288.7290000000001</v>
      </c>
      <c r="H428" s="327">
        <v>539057.5466229996</v>
      </c>
      <c r="I428" s="327">
        <v>22872.944999999992</v>
      </c>
      <c r="J428" s="327"/>
      <c r="K428" s="327">
        <v>15382.848514378371</v>
      </c>
      <c r="L428" s="327">
        <v>663764.19784296</v>
      </c>
    </row>
    <row r="429" spans="1:12" ht="15.75" thickTop="1">
      <c r="A429" s="335"/>
      <c r="B429" s="374"/>
      <c r="C429" s="367"/>
      <c r="D429" s="375"/>
      <c r="E429" s="375"/>
      <c r="F429" s="375"/>
      <c r="G429" s="375"/>
      <c r="H429" s="375"/>
      <c r="I429" s="375"/>
      <c r="J429" s="376"/>
      <c r="K429" s="376"/>
      <c r="L429" s="376"/>
    </row>
    <row r="430" spans="1:12" ht="15">
      <c r="A430" s="374" t="s">
        <v>1130</v>
      </c>
      <c r="B430" s="374"/>
      <c r="C430" s="377"/>
      <c r="D430" s="375"/>
      <c r="E430" s="375"/>
      <c r="F430" s="375"/>
      <c r="G430" s="375"/>
      <c r="H430" s="375"/>
      <c r="I430" s="375"/>
      <c r="J430" s="376"/>
      <c r="K430" s="376"/>
      <c r="L430" s="376"/>
    </row>
    <row r="431" spans="1:12" ht="15">
      <c r="A431" s="378" t="s">
        <v>380</v>
      </c>
      <c r="B431" s="378"/>
      <c r="C431" s="378"/>
      <c r="D431" s="378"/>
      <c r="E431" s="378"/>
      <c r="F431" s="378"/>
      <c r="G431" s="378"/>
      <c r="H431" s="378"/>
      <c r="I431" s="329"/>
      <c r="J431" s="329"/>
      <c r="K431" s="379"/>
      <c r="L431" s="379"/>
    </row>
    <row r="432" spans="1:12" ht="15">
      <c r="A432" s="378" t="s">
        <v>1131</v>
      </c>
      <c r="B432" s="378"/>
      <c r="C432" s="378"/>
      <c r="D432" s="378"/>
      <c r="E432" s="378"/>
      <c r="F432" s="378"/>
      <c r="G432" s="378"/>
      <c r="H432" s="378"/>
      <c r="I432" s="329"/>
      <c r="J432" s="329"/>
      <c r="K432" s="329"/>
      <c r="L432" s="329"/>
    </row>
    <row r="433" spans="1:12" ht="15">
      <c r="A433" s="378" t="s">
        <v>1132</v>
      </c>
      <c r="B433" s="378"/>
      <c r="C433" s="378"/>
      <c r="D433" s="378"/>
      <c r="E433" s="378"/>
      <c r="F433" s="378"/>
      <c r="G433" s="378"/>
      <c r="H433" s="378"/>
      <c r="I433" s="380"/>
      <c r="J433" s="329"/>
      <c r="K433" s="329"/>
      <c r="L433" s="329"/>
    </row>
    <row r="434" spans="1:12" ht="15">
      <c r="A434" s="381" t="s">
        <v>1060</v>
      </c>
      <c r="B434" s="381"/>
      <c r="C434" s="381"/>
      <c r="D434" s="381"/>
      <c r="E434" s="381"/>
      <c r="F434" s="381"/>
      <c r="G434" s="381"/>
      <c r="H434" s="381"/>
      <c r="I434" s="329"/>
      <c r="J434" s="329"/>
      <c r="K434" s="329"/>
      <c r="L434" s="329"/>
    </row>
    <row r="435" spans="1:12" ht="15">
      <c r="A435" s="381" t="s">
        <v>1061</v>
      </c>
      <c r="B435" s="381"/>
      <c r="C435" s="381"/>
      <c r="D435" s="381"/>
      <c r="E435" s="381"/>
      <c r="F435" s="381"/>
      <c r="G435" s="381"/>
      <c r="H435" s="381"/>
      <c r="I435" s="329"/>
      <c r="J435" s="329"/>
      <c r="K435" s="329"/>
      <c r="L435" s="329"/>
    </row>
    <row r="436" spans="1:12" ht="15">
      <c r="A436" s="381" t="s">
        <v>1062</v>
      </c>
      <c r="B436" s="381"/>
      <c r="C436" s="381"/>
      <c r="D436" s="381"/>
      <c r="E436" s="381"/>
      <c r="F436" s="381"/>
      <c r="G436" s="381"/>
      <c r="H436" s="381"/>
      <c r="I436" s="329"/>
      <c r="J436" s="329"/>
      <c r="K436" s="329"/>
      <c r="L436" s="329"/>
    </row>
    <row r="437" spans="1:12" ht="15">
      <c r="A437" s="381" t="s">
        <v>1063</v>
      </c>
      <c r="B437" s="381"/>
      <c r="C437" s="381"/>
      <c r="D437" s="381"/>
      <c r="E437" s="381"/>
      <c r="F437" s="381"/>
      <c r="G437" s="381"/>
      <c r="H437" s="381"/>
      <c r="I437" s="329"/>
      <c r="J437" s="329"/>
      <c r="K437" s="329"/>
      <c r="L437" s="329"/>
    </row>
    <row r="438" spans="1:12" ht="15">
      <c r="A438" s="382" t="s">
        <v>1056</v>
      </c>
      <c r="B438" s="382"/>
      <c r="C438" s="382"/>
      <c r="D438" s="382"/>
      <c r="E438" s="382"/>
      <c r="F438" s="382"/>
      <c r="G438" s="382"/>
      <c r="H438" s="382"/>
      <c r="I438" s="329"/>
      <c r="J438" s="329"/>
      <c r="K438" s="329"/>
      <c r="L438" s="329"/>
    </row>
    <row r="439" spans="1:12" ht="15">
      <c r="A439" s="382" t="s">
        <v>1057</v>
      </c>
      <c r="B439" s="382"/>
      <c r="C439" s="382"/>
      <c r="D439" s="382"/>
      <c r="E439" s="382"/>
      <c r="F439" s="382"/>
      <c r="G439" s="382"/>
      <c r="H439" s="382"/>
      <c r="I439" s="329"/>
      <c r="J439" s="329"/>
      <c r="K439" s="329"/>
      <c r="L439" s="329"/>
    </row>
    <row r="440" spans="1:12" ht="15">
      <c r="A440" s="382" t="s">
        <v>1058</v>
      </c>
      <c r="B440" s="382"/>
      <c r="C440" s="382"/>
      <c r="D440" s="382"/>
      <c r="E440" s="382"/>
      <c r="F440" s="382"/>
      <c r="G440" s="382"/>
      <c r="H440" s="382"/>
      <c r="I440" s="329"/>
      <c r="J440" s="329"/>
      <c r="K440" s="329"/>
      <c r="L440" s="329"/>
    </row>
    <row r="441" spans="1:12" ht="15">
      <c r="A441" s="382" t="s">
        <v>1059</v>
      </c>
      <c r="B441" s="382"/>
      <c r="C441" s="382"/>
      <c r="D441" s="382"/>
      <c r="E441" s="382"/>
      <c r="F441" s="382"/>
      <c r="G441" s="382"/>
      <c r="H441" s="382"/>
      <c r="I441" s="329"/>
      <c r="J441" s="329"/>
      <c r="K441" s="329"/>
      <c r="L441" s="329"/>
    </row>
    <row r="442" spans="1:12" ht="15">
      <c r="A442" s="383" t="s">
        <v>878</v>
      </c>
      <c r="B442" s="383"/>
      <c r="C442" s="383"/>
      <c r="D442" s="383"/>
      <c r="E442" s="383"/>
      <c r="F442" s="383"/>
      <c r="G442" s="383"/>
      <c r="H442" s="383"/>
      <c r="I442" s="329"/>
      <c r="J442" s="329"/>
      <c r="K442" s="329"/>
      <c r="L442" s="329"/>
    </row>
  </sheetData>
  <sheetProtection/>
  <mergeCells count="4">
    <mergeCell ref="D4:E4"/>
    <mergeCell ref="F4:G4"/>
    <mergeCell ref="H4:I4"/>
    <mergeCell ref="K4:L4"/>
  </mergeCells>
  <printOptions gridLines="1"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2"/>
  <rowBreaks count="5" manualBreakCount="5">
    <brk id="84" max="255" man="1"/>
    <brk id="150" max="255" man="1"/>
    <brk id="226" max="255" man="1"/>
    <brk id="309" max="255" man="1"/>
    <brk id="377" max="255" man="1"/>
  </rowBreak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2:X468"/>
  <sheetViews>
    <sheetView zoomScale="90" zoomScaleNormal="90" zoomScalePageLayoutView="0" workbookViewId="0" topLeftCell="A1">
      <selection activeCell="U48" sqref="U48"/>
    </sheetView>
  </sheetViews>
  <sheetFormatPr defaultColWidth="8.88671875" defaultRowHeight="15"/>
  <cols>
    <col min="1" max="1" width="12.88671875" style="115" customWidth="1"/>
    <col min="2" max="2" width="35.3359375" style="115" customWidth="1"/>
    <col min="3" max="3" width="11.4453125" style="115" customWidth="1"/>
    <col min="4" max="4" width="10.6640625" style="115" customWidth="1"/>
    <col min="5" max="5" width="11.10546875" style="115" customWidth="1"/>
    <col min="6" max="6" width="12.88671875" style="115" customWidth="1"/>
    <col min="7" max="7" width="10.99609375" style="115" customWidth="1"/>
    <col min="8" max="8" width="11.99609375" style="115" customWidth="1"/>
    <col min="9" max="9" width="3.3359375" style="115" customWidth="1"/>
    <col min="10" max="10" width="12.77734375" style="115" customWidth="1"/>
    <col min="11" max="11" width="8.88671875" style="115" customWidth="1"/>
    <col min="12" max="12" width="2.10546875" style="115" customWidth="1"/>
    <col min="13" max="13" width="12.88671875" style="115" customWidth="1"/>
    <col min="14" max="14" width="8.88671875" style="115" customWidth="1"/>
    <col min="15" max="15" width="2.3359375" style="115" customWidth="1"/>
    <col min="16" max="16" width="11.21484375" style="115" customWidth="1"/>
    <col min="17" max="17" width="2.4453125" style="115" customWidth="1"/>
    <col min="18" max="18" width="8.21484375" style="115" bestFit="1" customWidth="1"/>
    <col min="19" max="16384" width="8.88671875" style="115" customWidth="1"/>
  </cols>
  <sheetData>
    <row r="2" spans="3:18" ht="12"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20"/>
      <c r="R2" s="185"/>
    </row>
    <row r="3" spans="1:18" s="48" customFormat="1" ht="16.5" thickBot="1">
      <c r="A3" s="254" t="s">
        <v>1102</v>
      </c>
      <c r="B3" s="255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</row>
    <row r="4" spans="2:18" ht="12.75" thickTop="1">
      <c r="B4" s="116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 t="s">
        <v>1000</v>
      </c>
      <c r="O4" s="238"/>
      <c r="P4" s="238"/>
      <c r="Q4" s="238"/>
      <c r="R4" s="238"/>
    </row>
    <row r="5" spans="1:18" ht="25.5">
      <c r="A5" s="239"/>
      <c r="B5" s="240"/>
      <c r="C5" s="241"/>
      <c r="D5" s="241"/>
      <c r="E5" s="241" t="s">
        <v>1001</v>
      </c>
      <c r="F5" s="241"/>
      <c r="G5" s="241"/>
      <c r="H5" s="241"/>
      <c r="I5" s="242"/>
      <c r="J5" s="241" t="s">
        <v>1002</v>
      </c>
      <c r="K5" s="241"/>
      <c r="L5" s="242"/>
      <c r="M5" s="243" t="s">
        <v>1003</v>
      </c>
      <c r="N5" s="241"/>
      <c r="O5" s="242"/>
      <c r="P5" s="241" t="s">
        <v>1072</v>
      </c>
      <c r="Q5" s="242"/>
      <c r="R5" s="241" t="s">
        <v>1004</v>
      </c>
    </row>
    <row r="6" spans="1:18" ht="25.5">
      <c r="A6" s="244" t="s">
        <v>1088</v>
      </c>
      <c r="B6" s="245" t="s">
        <v>1091</v>
      </c>
      <c r="C6" s="241" t="s">
        <v>1073</v>
      </c>
      <c r="D6" s="241" t="s">
        <v>991</v>
      </c>
      <c r="E6" s="241" t="s">
        <v>1071</v>
      </c>
      <c r="F6" s="241" t="s">
        <v>1005</v>
      </c>
      <c r="G6" s="241" t="s">
        <v>1006</v>
      </c>
      <c r="H6" s="241" t="s">
        <v>1074</v>
      </c>
      <c r="I6" s="246"/>
      <c r="J6" s="241" t="s">
        <v>1075</v>
      </c>
      <c r="K6" s="241" t="s">
        <v>991</v>
      </c>
      <c r="L6" s="242"/>
      <c r="M6" s="241" t="s">
        <v>1007</v>
      </c>
      <c r="N6" s="241" t="s">
        <v>991</v>
      </c>
      <c r="O6" s="242"/>
      <c r="P6" s="241" t="s">
        <v>1008</v>
      </c>
      <c r="Q6" s="242"/>
      <c r="R6" s="241"/>
    </row>
    <row r="7" spans="1:18" ht="12">
      <c r="A7" s="186" t="s">
        <v>439</v>
      </c>
      <c r="B7" s="106" t="s">
        <v>933</v>
      </c>
      <c r="C7" s="115" t="s">
        <v>1103</v>
      </c>
      <c r="D7" s="290"/>
      <c r="E7" s="290"/>
      <c r="F7" s="290"/>
      <c r="G7" s="290"/>
      <c r="H7" s="290"/>
      <c r="I7" s="291"/>
      <c r="J7" s="290"/>
      <c r="K7" s="290"/>
      <c r="L7" s="291"/>
      <c r="M7" s="290"/>
      <c r="N7" s="290"/>
      <c r="O7" s="291"/>
      <c r="P7" s="290"/>
      <c r="Q7" s="291"/>
      <c r="R7" s="290"/>
    </row>
    <row r="8" spans="1:18" ht="12">
      <c r="A8" s="186" t="s">
        <v>451</v>
      </c>
      <c r="B8" s="106" t="s">
        <v>7</v>
      </c>
      <c r="C8" s="290"/>
      <c r="D8" s="290"/>
      <c r="E8" s="290"/>
      <c r="F8" s="290"/>
      <c r="G8" s="290"/>
      <c r="H8" s="290"/>
      <c r="I8" s="291"/>
      <c r="J8" s="290"/>
      <c r="K8" s="290"/>
      <c r="L8" s="291"/>
      <c r="M8" s="290"/>
      <c r="N8" s="290"/>
      <c r="O8" s="291"/>
      <c r="P8" s="290"/>
      <c r="Q8" s="291"/>
      <c r="R8" s="290"/>
    </row>
    <row r="9" spans="1:18" ht="12">
      <c r="A9" s="186" t="s">
        <v>463</v>
      </c>
      <c r="B9" s="106" t="s">
        <v>8</v>
      </c>
      <c r="C9" s="290"/>
      <c r="D9" s="290"/>
      <c r="E9" s="290"/>
      <c r="F9" s="290"/>
      <c r="G9" s="290"/>
      <c r="H9" s="290"/>
      <c r="I9" s="291"/>
      <c r="J9" s="290"/>
      <c r="K9" s="290"/>
      <c r="L9" s="291"/>
      <c r="M9" s="290"/>
      <c r="N9" s="290"/>
      <c r="O9" s="291"/>
      <c r="P9" s="290"/>
      <c r="Q9" s="291"/>
      <c r="R9" s="290"/>
    </row>
    <row r="10" spans="1:18" ht="12">
      <c r="A10" s="186" t="s">
        <v>470</v>
      </c>
      <c r="B10" s="106" t="s">
        <v>9</v>
      </c>
      <c r="C10" s="290"/>
      <c r="D10" s="290"/>
      <c r="E10" s="290"/>
      <c r="F10" s="290"/>
      <c r="G10" s="290"/>
      <c r="H10" s="290"/>
      <c r="I10" s="291"/>
      <c r="J10" s="290"/>
      <c r="K10" s="290"/>
      <c r="L10" s="291"/>
      <c r="M10" s="290"/>
      <c r="N10" s="290"/>
      <c r="O10" s="291"/>
      <c r="P10" s="290"/>
      <c r="Q10" s="291"/>
      <c r="R10" s="290"/>
    </row>
    <row r="11" spans="1:18" ht="12">
      <c r="A11" s="186" t="s">
        <v>472</v>
      </c>
      <c r="B11" s="106" t="s">
        <v>10</v>
      </c>
      <c r="C11" s="290"/>
      <c r="D11" s="290"/>
      <c r="E11" s="290"/>
      <c r="F11" s="290"/>
      <c r="G11" s="290"/>
      <c r="H11" s="290"/>
      <c r="I11" s="291"/>
      <c r="J11" s="290"/>
      <c r="K11" s="290"/>
      <c r="L11" s="291"/>
      <c r="M11" s="290"/>
      <c r="N11" s="290"/>
      <c r="O11" s="291"/>
      <c r="P11" s="290"/>
      <c r="Q11" s="291"/>
      <c r="R11" s="290"/>
    </row>
    <row r="12" spans="1:18" ht="12">
      <c r="A12" s="186" t="s">
        <v>480</v>
      </c>
      <c r="B12" s="212" t="s">
        <v>11</v>
      </c>
      <c r="C12" s="290"/>
      <c r="D12" s="290"/>
      <c r="E12" s="290"/>
      <c r="F12" s="290"/>
      <c r="G12" s="290"/>
      <c r="H12" s="290"/>
      <c r="I12" s="291"/>
      <c r="J12" s="290"/>
      <c r="K12" s="290"/>
      <c r="L12" s="291"/>
      <c r="M12" s="290"/>
      <c r="N12" s="290"/>
      <c r="O12" s="291"/>
      <c r="P12" s="290"/>
      <c r="Q12" s="291"/>
      <c r="R12" s="290"/>
    </row>
    <row r="13" spans="1:18" ht="12">
      <c r="A13" s="186" t="s">
        <v>499</v>
      </c>
      <c r="B13" s="106" t="s">
        <v>12</v>
      </c>
      <c r="C13" s="290"/>
      <c r="D13" s="290"/>
      <c r="E13" s="290"/>
      <c r="F13" s="290"/>
      <c r="G13" s="290"/>
      <c r="H13" s="290"/>
      <c r="I13" s="291"/>
      <c r="J13" s="290"/>
      <c r="K13" s="290"/>
      <c r="L13" s="291"/>
      <c r="M13" s="290"/>
      <c r="N13" s="290"/>
      <c r="O13" s="291"/>
      <c r="P13" s="290"/>
      <c r="Q13" s="291"/>
      <c r="R13" s="290"/>
    </row>
    <row r="14" spans="1:18" ht="12">
      <c r="A14" s="186" t="s">
        <v>517</v>
      </c>
      <c r="B14" s="106" t="s">
        <v>13</v>
      </c>
      <c r="C14" s="290"/>
      <c r="D14" s="290"/>
      <c r="E14" s="290"/>
      <c r="F14" s="290"/>
      <c r="G14" s="290"/>
      <c r="H14" s="290"/>
      <c r="I14" s="291"/>
      <c r="J14" s="290"/>
      <c r="K14" s="290"/>
      <c r="L14" s="291"/>
      <c r="M14" s="290"/>
      <c r="N14" s="290"/>
      <c r="O14" s="291"/>
      <c r="P14" s="290"/>
      <c r="Q14" s="291"/>
      <c r="R14" s="290"/>
    </row>
    <row r="15" spans="1:18" ht="12">
      <c r="A15" s="186" t="s">
        <v>569</v>
      </c>
      <c r="B15" s="106" t="s">
        <v>883</v>
      </c>
      <c r="C15" s="290"/>
      <c r="D15" s="290"/>
      <c r="E15" s="290"/>
      <c r="F15" s="290"/>
      <c r="G15" s="290"/>
      <c r="H15" s="290"/>
      <c r="I15" s="291"/>
      <c r="J15" s="290"/>
      <c r="K15" s="290"/>
      <c r="L15" s="291"/>
      <c r="M15" s="290"/>
      <c r="N15" s="290"/>
      <c r="O15" s="291"/>
      <c r="P15" s="290"/>
      <c r="Q15" s="291"/>
      <c r="R15" s="290"/>
    </row>
    <row r="16" spans="1:18" ht="12">
      <c r="A16" s="186" t="s">
        <v>582</v>
      </c>
      <c r="B16" s="106" t="s">
        <v>14</v>
      </c>
      <c r="C16" s="290"/>
      <c r="D16" s="290"/>
      <c r="E16" s="290"/>
      <c r="F16" s="290"/>
      <c r="G16" s="290"/>
      <c r="H16" s="290"/>
      <c r="I16" s="291"/>
      <c r="J16" s="290"/>
      <c r="K16" s="290"/>
      <c r="L16" s="291"/>
      <c r="M16" s="290"/>
      <c r="N16" s="290"/>
      <c r="O16" s="291"/>
      <c r="P16" s="290"/>
      <c r="Q16" s="291"/>
      <c r="R16" s="290"/>
    </row>
    <row r="17" spans="1:18" ht="12">
      <c r="A17" s="186" t="s">
        <v>611</v>
      </c>
      <c r="B17" s="106" t="s">
        <v>15</v>
      </c>
      <c r="C17" s="290"/>
      <c r="D17" s="290"/>
      <c r="E17" s="290"/>
      <c r="F17" s="290"/>
      <c r="G17" s="290"/>
      <c r="H17" s="290"/>
      <c r="I17" s="291"/>
      <c r="J17" s="290"/>
      <c r="K17" s="290"/>
      <c r="L17" s="291"/>
      <c r="M17" s="290"/>
      <c r="N17" s="290"/>
      <c r="O17" s="291"/>
      <c r="P17" s="290"/>
      <c r="Q17" s="291"/>
      <c r="R17" s="290"/>
    </row>
    <row r="18" spans="1:18" ht="12">
      <c r="A18" s="186" t="s">
        <v>652</v>
      </c>
      <c r="B18" s="106" t="s">
        <v>16</v>
      </c>
      <c r="C18" s="290"/>
      <c r="D18" s="290"/>
      <c r="E18" s="290"/>
      <c r="F18" s="290"/>
      <c r="G18" s="290"/>
      <c r="H18" s="290"/>
      <c r="I18" s="291"/>
      <c r="J18" s="290"/>
      <c r="K18" s="290"/>
      <c r="L18" s="291"/>
      <c r="M18" s="290"/>
      <c r="N18" s="290"/>
      <c r="O18" s="291"/>
      <c r="P18" s="290"/>
      <c r="Q18" s="291"/>
      <c r="R18" s="290"/>
    </row>
    <row r="19" spans="1:18" ht="12">
      <c r="A19" s="186" t="s">
        <v>663</v>
      </c>
      <c r="B19" s="106" t="s">
        <v>17</v>
      </c>
      <c r="C19" s="290"/>
      <c r="D19" s="290"/>
      <c r="E19" s="290"/>
      <c r="F19" s="290"/>
      <c r="G19" s="290"/>
      <c r="H19" s="290"/>
      <c r="I19" s="291"/>
      <c r="J19" s="290"/>
      <c r="K19" s="290"/>
      <c r="L19" s="291"/>
      <c r="M19" s="290"/>
      <c r="N19" s="290"/>
      <c r="O19" s="291"/>
      <c r="P19" s="290"/>
      <c r="Q19" s="291"/>
      <c r="R19" s="290"/>
    </row>
    <row r="20" spans="1:18" ht="12">
      <c r="A20" s="186" t="s">
        <v>1097</v>
      </c>
      <c r="B20" s="106" t="s">
        <v>884</v>
      </c>
      <c r="C20" s="290"/>
      <c r="D20" s="290"/>
      <c r="E20" s="290"/>
      <c r="F20" s="290"/>
      <c r="G20" s="290"/>
      <c r="H20" s="290"/>
      <c r="I20" s="291"/>
      <c r="J20" s="290"/>
      <c r="K20" s="290"/>
      <c r="L20" s="291"/>
      <c r="M20" s="290"/>
      <c r="N20" s="290"/>
      <c r="O20" s="291"/>
      <c r="P20" s="290"/>
      <c r="Q20" s="291"/>
      <c r="R20" s="290"/>
    </row>
    <row r="21" spans="1:18" ht="12">
      <c r="A21" s="186" t="s">
        <v>673</v>
      </c>
      <c r="B21" s="106" t="s">
        <v>18</v>
      </c>
      <c r="C21" s="290"/>
      <c r="D21" s="290"/>
      <c r="E21" s="290"/>
      <c r="F21" s="290"/>
      <c r="G21" s="290"/>
      <c r="H21" s="290"/>
      <c r="I21" s="291"/>
      <c r="J21" s="290"/>
      <c r="K21" s="290"/>
      <c r="L21" s="291"/>
      <c r="M21" s="290"/>
      <c r="N21" s="290"/>
      <c r="O21" s="291"/>
      <c r="P21" s="290"/>
      <c r="Q21" s="291"/>
      <c r="R21" s="290"/>
    </row>
    <row r="22" spans="1:18" ht="12">
      <c r="A22" s="186" t="s">
        <v>709</v>
      </c>
      <c r="B22" s="106" t="s">
        <v>19</v>
      </c>
      <c r="C22" s="290"/>
      <c r="D22" s="290"/>
      <c r="E22" s="290"/>
      <c r="F22" s="290"/>
      <c r="G22" s="290"/>
      <c r="H22" s="290"/>
      <c r="I22" s="291"/>
      <c r="J22" s="290"/>
      <c r="K22" s="290"/>
      <c r="L22" s="291"/>
      <c r="M22" s="290"/>
      <c r="N22" s="290"/>
      <c r="O22" s="291"/>
      <c r="P22" s="290"/>
      <c r="Q22" s="291"/>
      <c r="R22" s="290"/>
    </row>
    <row r="23" spans="1:18" ht="12">
      <c r="A23" s="186" t="s">
        <v>718</v>
      </c>
      <c r="B23" s="106" t="s">
        <v>20</v>
      </c>
      <c r="C23" s="290"/>
      <c r="D23" s="290"/>
      <c r="E23" s="290"/>
      <c r="F23" s="290"/>
      <c r="G23" s="290"/>
      <c r="H23" s="290"/>
      <c r="I23" s="291"/>
      <c r="J23" s="290"/>
      <c r="K23" s="290"/>
      <c r="L23" s="291"/>
      <c r="M23" s="290"/>
      <c r="N23" s="290"/>
      <c r="O23" s="291"/>
      <c r="P23" s="290"/>
      <c r="Q23" s="291"/>
      <c r="R23" s="290"/>
    </row>
    <row r="24" spans="1:18" ht="12">
      <c r="A24" s="186" t="s">
        <v>728</v>
      </c>
      <c r="B24" s="106" t="s">
        <v>21</v>
      </c>
      <c r="C24" s="290"/>
      <c r="D24" s="290"/>
      <c r="E24" s="290"/>
      <c r="F24" s="290"/>
      <c r="G24" s="290"/>
      <c r="H24" s="290"/>
      <c r="I24" s="291"/>
      <c r="J24" s="290"/>
      <c r="K24" s="290"/>
      <c r="L24" s="291"/>
      <c r="M24" s="290"/>
      <c r="N24" s="290"/>
      <c r="O24" s="291"/>
      <c r="P24" s="290"/>
      <c r="Q24" s="291"/>
      <c r="R24" s="290"/>
    </row>
    <row r="25" spans="1:18" ht="12">
      <c r="A25" s="186" t="s">
        <v>803</v>
      </c>
      <c r="B25" s="106" t="s">
        <v>22</v>
      </c>
      <c r="C25" s="290"/>
      <c r="D25" s="290"/>
      <c r="E25" s="290"/>
      <c r="F25" s="290"/>
      <c r="G25" s="290"/>
      <c r="H25" s="290"/>
      <c r="I25" s="291"/>
      <c r="J25" s="290"/>
      <c r="K25" s="290"/>
      <c r="L25" s="291"/>
      <c r="M25" s="290"/>
      <c r="N25" s="290"/>
      <c r="O25" s="291"/>
      <c r="P25" s="290"/>
      <c r="Q25" s="291"/>
      <c r="R25" s="290"/>
    </row>
    <row r="26" spans="1:18" ht="12">
      <c r="A26" s="186" t="s">
        <v>828</v>
      </c>
      <c r="B26" s="106" t="s">
        <v>23</v>
      </c>
      <c r="C26" s="290"/>
      <c r="D26" s="290"/>
      <c r="E26" s="290"/>
      <c r="F26" s="290"/>
      <c r="G26" s="290"/>
      <c r="H26" s="290"/>
      <c r="I26" s="291"/>
      <c r="J26" s="290"/>
      <c r="K26" s="290"/>
      <c r="L26" s="291"/>
      <c r="M26" s="290"/>
      <c r="N26" s="290"/>
      <c r="O26" s="291"/>
      <c r="P26" s="290"/>
      <c r="Q26" s="291"/>
      <c r="R26" s="290"/>
    </row>
    <row r="27" spans="1:18" ht="12">
      <c r="A27" s="186" t="s">
        <v>820</v>
      </c>
      <c r="B27" s="106" t="s">
        <v>827</v>
      </c>
      <c r="C27" s="290"/>
      <c r="D27" s="290"/>
      <c r="E27" s="290"/>
      <c r="F27" s="290"/>
      <c r="G27" s="290"/>
      <c r="H27" s="290"/>
      <c r="I27" s="291"/>
      <c r="J27" s="290"/>
      <c r="K27" s="290"/>
      <c r="L27" s="291"/>
      <c r="M27" s="290"/>
      <c r="N27" s="290"/>
      <c r="O27" s="291"/>
      <c r="P27" s="290"/>
      <c r="Q27" s="291"/>
      <c r="R27" s="290"/>
    </row>
    <row r="28" spans="1:18" ht="12">
      <c r="A28" s="186" t="s">
        <v>867</v>
      </c>
      <c r="B28" s="106" t="s">
        <v>24</v>
      </c>
      <c r="C28" s="290"/>
      <c r="D28" s="290"/>
      <c r="E28" s="290"/>
      <c r="F28" s="290"/>
      <c r="G28" s="290"/>
      <c r="H28" s="290"/>
      <c r="I28" s="291"/>
      <c r="J28" s="290"/>
      <c r="K28" s="290"/>
      <c r="L28" s="291"/>
      <c r="M28" s="290"/>
      <c r="N28" s="290"/>
      <c r="O28" s="291"/>
      <c r="P28" s="290"/>
      <c r="Q28" s="291"/>
      <c r="R28" s="290"/>
    </row>
    <row r="29" spans="1:18" ht="12.75" thickBot="1">
      <c r="A29" s="108" t="s">
        <v>382</v>
      </c>
      <c r="B29" s="109" t="s">
        <v>934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</row>
    <row r="30" spans="1:18" ht="12.75" thickTop="1">
      <c r="A30" s="186" t="s">
        <v>395</v>
      </c>
      <c r="B30" s="113" t="s">
        <v>25</v>
      </c>
      <c r="C30" s="290"/>
      <c r="D30" s="290"/>
      <c r="E30" s="290"/>
      <c r="F30" s="290"/>
      <c r="G30" s="290"/>
      <c r="H30" s="290"/>
      <c r="I30" s="291"/>
      <c r="J30" s="290"/>
      <c r="K30" s="290"/>
      <c r="L30" s="291"/>
      <c r="M30" s="290"/>
      <c r="N30" s="290"/>
      <c r="O30" s="291"/>
      <c r="P30" s="290"/>
      <c r="Q30" s="291"/>
      <c r="R30" s="290"/>
    </row>
    <row r="31" spans="1:18" ht="12">
      <c r="A31" s="186" t="s">
        <v>396</v>
      </c>
      <c r="B31" s="113" t="s">
        <v>875</v>
      </c>
      <c r="C31" s="290"/>
      <c r="D31" s="290"/>
      <c r="E31" s="290"/>
      <c r="F31" s="290"/>
      <c r="G31" s="290"/>
      <c r="H31" s="290"/>
      <c r="I31" s="291"/>
      <c r="J31" s="290"/>
      <c r="K31" s="290"/>
      <c r="L31" s="291"/>
      <c r="M31" s="290"/>
      <c r="N31" s="290"/>
      <c r="O31" s="291"/>
      <c r="P31" s="290"/>
      <c r="Q31" s="291"/>
      <c r="R31" s="290"/>
    </row>
    <row r="32" spans="1:18" ht="12">
      <c r="A32" s="186" t="s">
        <v>401</v>
      </c>
      <c r="B32" s="113" t="s">
        <v>26</v>
      </c>
      <c r="C32" s="290"/>
      <c r="D32" s="290"/>
      <c r="E32" s="290"/>
      <c r="F32" s="290"/>
      <c r="G32" s="290"/>
      <c r="H32" s="290"/>
      <c r="I32" s="291"/>
      <c r="J32" s="290"/>
      <c r="K32" s="290"/>
      <c r="L32" s="291"/>
      <c r="M32" s="290"/>
      <c r="N32" s="290"/>
      <c r="O32" s="291"/>
      <c r="P32" s="290"/>
      <c r="Q32" s="291"/>
      <c r="R32" s="290"/>
    </row>
    <row r="33" spans="1:18" ht="12">
      <c r="A33" s="186" t="s">
        <v>979</v>
      </c>
      <c r="B33" s="113" t="s">
        <v>27</v>
      </c>
      <c r="C33" s="290"/>
      <c r="D33" s="290"/>
      <c r="E33" s="290"/>
      <c r="F33" s="290"/>
      <c r="G33" s="290"/>
      <c r="H33" s="290"/>
      <c r="I33" s="291"/>
      <c r="J33" s="290"/>
      <c r="K33" s="290"/>
      <c r="L33" s="291"/>
      <c r="M33" s="290"/>
      <c r="N33" s="290"/>
      <c r="O33" s="291"/>
      <c r="P33" s="290"/>
      <c r="Q33" s="291"/>
      <c r="R33" s="290"/>
    </row>
    <row r="34" spans="1:18" ht="12">
      <c r="A34" s="186" t="s">
        <v>493</v>
      </c>
      <c r="B34" s="113" t="s">
        <v>28</v>
      </c>
      <c r="C34" s="290"/>
      <c r="D34" s="290"/>
      <c r="E34" s="290"/>
      <c r="F34" s="290"/>
      <c r="G34" s="290"/>
      <c r="H34" s="290"/>
      <c r="I34" s="291"/>
      <c r="J34" s="290"/>
      <c r="K34" s="290"/>
      <c r="L34" s="291"/>
      <c r="M34" s="290"/>
      <c r="N34" s="290"/>
      <c r="O34" s="291"/>
      <c r="P34" s="290"/>
      <c r="Q34" s="291"/>
      <c r="R34" s="290"/>
    </row>
    <row r="35" spans="1:18" ht="12">
      <c r="A35" s="186" t="s">
        <v>528</v>
      </c>
      <c r="B35" s="113" t="s">
        <v>936</v>
      </c>
      <c r="C35" s="290"/>
      <c r="D35" s="290"/>
      <c r="E35" s="290"/>
      <c r="F35" s="290"/>
      <c r="G35" s="290"/>
      <c r="H35" s="290"/>
      <c r="I35" s="291"/>
      <c r="J35" s="290"/>
      <c r="K35" s="290"/>
      <c r="L35" s="291"/>
      <c r="M35" s="290"/>
      <c r="N35" s="290"/>
      <c r="O35" s="291"/>
      <c r="P35" s="290"/>
      <c r="Q35" s="291"/>
      <c r="R35" s="290"/>
    </row>
    <row r="36" spans="1:18" ht="12">
      <c r="A36" s="186" t="s">
        <v>529</v>
      </c>
      <c r="B36" s="113" t="s">
        <v>30</v>
      </c>
      <c r="C36" s="290"/>
      <c r="D36" s="290"/>
      <c r="E36" s="290"/>
      <c r="F36" s="290"/>
      <c r="G36" s="290"/>
      <c r="H36" s="290"/>
      <c r="I36" s="291"/>
      <c r="J36" s="290"/>
      <c r="K36" s="290"/>
      <c r="L36" s="291"/>
      <c r="M36" s="290"/>
      <c r="N36" s="290"/>
      <c r="O36" s="291"/>
      <c r="P36" s="290"/>
      <c r="Q36" s="291"/>
      <c r="R36" s="290"/>
    </row>
    <row r="37" spans="1:18" ht="12">
      <c r="A37" s="186" t="s">
        <v>535</v>
      </c>
      <c r="B37" s="113" t="s">
        <v>31</v>
      </c>
      <c r="C37" s="290"/>
      <c r="D37" s="290"/>
      <c r="E37" s="290"/>
      <c r="F37" s="290"/>
      <c r="G37" s="290"/>
      <c r="H37" s="290"/>
      <c r="I37" s="291"/>
      <c r="J37" s="290"/>
      <c r="K37" s="290"/>
      <c r="L37" s="291"/>
      <c r="M37" s="290"/>
      <c r="N37" s="290"/>
      <c r="O37" s="291"/>
      <c r="P37" s="290"/>
      <c r="Q37" s="291"/>
      <c r="R37" s="290"/>
    </row>
    <row r="38" spans="1:18" ht="12">
      <c r="A38" s="186" t="s">
        <v>539</v>
      </c>
      <c r="B38" s="113" t="s">
        <v>32</v>
      </c>
      <c r="C38" s="290"/>
      <c r="D38" s="290"/>
      <c r="E38" s="290"/>
      <c r="F38" s="290"/>
      <c r="G38" s="290"/>
      <c r="H38" s="290"/>
      <c r="I38" s="291"/>
      <c r="J38" s="290"/>
      <c r="K38" s="290"/>
      <c r="L38" s="291"/>
      <c r="M38" s="290"/>
      <c r="N38" s="290"/>
      <c r="O38" s="291"/>
      <c r="P38" s="290"/>
      <c r="Q38" s="291"/>
      <c r="R38" s="290"/>
    </row>
    <row r="39" spans="1:18" ht="12">
      <c r="A39" s="186" t="s">
        <v>543</v>
      </c>
      <c r="B39" s="113" t="s">
        <v>33</v>
      </c>
      <c r="C39" s="290"/>
      <c r="D39" s="290"/>
      <c r="E39" s="290"/>
      <c r="F39" s="290"/>
      <c r="G39" s="290"/>
      <c r="H39" s="290"/>
      <c r="I39" s="291"/>
      <c r="J39" s="290"/>
      <c r="K39" s="290"/>
      <c r="L39" s="291"/>
      <c r="M39" s="290"/>
      <c r="N39" s="290"/>
      <c r="O39" s="291"/>
      <c r="P39" s="290"/>
      <c r="Q39" s="291"/>
      <c r="R39" s="290"/>
    </row>
    <row r="40" spans="1:18" ht="12">
      <c r="A40" s="186" t="s">
        <v>545</v>
      </c>
      <c r="B40" s="113" t="s">
        <v>34</v>
      </c>
      <c r="C40" s="290"/>
      <c r="D40" s="290"/>
      <c r="E40" s="290"/>
      <c r="F40" s="290"/>
      <c r="G40" s="290"/>
      <c r="H40" s="290"/>
      <c r="I40" s="291"/>
      <c r="J40" s="290"/>
      <c r="K40" s="290"/>
      <c r="L40" s="291"/>
      <c r="M40" s="290"/>
      <c r="N40" s="290"/>
      <c r="O40" s="291"/>
      <c r="P40" s="290"/>
      <c r="Q40" s="291"/>
      <c r="R40" s="290"/>
    </row>
    <row r="41" spans="1:18" ht="12">
      <c r="A41" s="186" t="s">
        <v>552</v>
      </c>
      <c r="B41" s="113" t="s">
        <v>35</v>
      </c>
      <c r="C41" s="290"/>
      <c r="D41" s="290"/>
      <c r="E41" s="290"/>
      <c r="F41" s="290"/>
      <c r="G41" s="290"/>
      <c r="H41" s="290"/>
      <c r="I41" s="291"/>
      <c r="J41" s="290"/>
      <c r="K41" s="290"/>
      <c r="L41" s="291"/>
      <c r="M41" s="290"/>
      <c r="N41" s="290"/>
      <c r="O41" s="291"/>
      <c r="P41" s="290"/>
      <c r="Q41" s="291"/>
      <c r="R41" s="290"/>
    </row>
    <row r="42" spans="1:18" ht="12">
      <c r="A42" s="186" t="s">
        <v>554</v>
      </c>
      <c r="B42" s="113" t="s">
        <v>553</v>
      </c>
      <c r="C42" s="290"/>
      <c r="D42" s="290"/>
      <c r="E42" s="290"/>
      <c r="F42" s="290"/>
      <c r="G42" s="290"/>
      <c r="H42" s="290"/>
      <c r="I42" s="291"/>
      <c r="J42" s="290"/>
      <c r="K42" s="290"/>
      <c r="L42" s="291"/>
      <c r="M42" s="290"/>
      <c r="N42" s="290"/>
      <c r="O42" s="291"/>
      <c r="P42" s="290"/>
      <c r="Q42" s="291"/>
      <c r="R42" s="290"/>
    </row>
    <row r="43" spans="1:18" ht="12">
      <c r="A43" s="186" t="s">
        <v>563</v>
      </c>
      <c r="B43" s="113" t="s">
        <v>885</v>
      </c>
      <c r="C43" s="290"/>
      <c r="D43" s="290"/>
      <c r="E43" s="290"/>
      <c r="F43" s="290"/>
      <c r="G43" s="290"/>
      <c r="H43" s="290"/>
      <c r="I43" s="291"/>
      <c r="J43" s="290"/>
      <c r="K43" s="290"/>
      <c r="L43" s="291"/>
      <c r="M43" s="290"/>
      <c r="N43" s="290"/>
      <c r="O43" s="291"/>
      <c r="P43" s="290"/>
      <c r="Q43" s="291"/>
      <c r="R43" s="290"/>
    </row>
    <row r="44" spans="1:18" ht="12">
      <c r="A44" s="186" t="s">
        <v>568</v>
      </c>
      <c r="B44" s="113" t="s">
        <v>886</v>
      </c>
      <c r="C44" s="290"/>
      <c r="D44" s="290"/>
      <c r="E44" s="290"/>
      <c r="F44" s="290"/>
      <c r="G44" s="290"/>
      <c r="H44" s="290"/>
      <c r="I44" s="291"/>
      <c r="J44" s="290"/>
      <c r="K44" s="290"/>
      <c r="L44" s="291"/>
      <c r="M44" s="290"/>
      <c r="N44" s="290"/>
      <c r="O44" s="291"/>
      <c r="P44" s="290"/>
      <c r="Q44" s="291"/>
      <c r="R44" s="290"/>
    </row>
    <row r="45" spans="1:18" ht="12">
      <c r="A45" s="186" t="s">
        <v>575</v>
      </c>
      <c r="B45" s="113" t="s">
        <v>36</v>
      </c>
      <c r="C45" s="290"/>
      <c r="D45" s="290"/>
      <c r="E45" s="290"/>
      <c r="F45" s="290"/>
      <c r="G45" s="290"/>
      <c r="H45" s="290"/>
      <c r="I45" s="291"/>
      <c r="J45" s="290"/>
      <c r="K45" s="290"/>
      <c r="L45" s="291"/>
      <c r="M45" s="290"/>
      <c r="N45" s="290"/>
      <c r="O45" s="291"/>
      <c r="P45" s="290"/>
      <c r="Q45" s="291"/>
      <c r="R45" s="290"/>
    </row>
    <row r="46" spans="1:18" ht="12">
      <c r="A46" s="186" t="s">
        <v>980</v>
      </c>
      <c r="B46" s="113" t="s">
        <v>600</v>
      </c>
      <c r="C46" s="290"/>
      <c r="D46" s="290"/>
      <c r="E46" s="290"/>
      <c r="F46" s="290"/>
      <c r="G46" s="290"/>
      <c r="H46" s="290"/>
      <c r="I46" s="291"/>
      <c r="J46" s="290"/>
      <c r="K46" s="290"/>
      <c r="L46" s="291"/>
      <c r="M46" s="290"/>
      <c r="N46" s="290"/>
      <c r="O46" s="291"/>
      <c r="P46" s="290"/>
      <c r="Q46" s="291"/>
      <c r="R46" s="290"/>
    </row>
    <row r="47" spans="1:18" ht="12">
      <c r="A47" s="186" t="s">
        <v>609</v>
      </c>
      <c r="B47" s="113" t="s">
        <v>37</v>
      </c>
      <c r="C47" s="290"/>
      <c r="D47" s="290"/>
      <c r="E47" s="290"/>
      <c r="F47" s="290"/>
      <c r="G47" s="290"/>
      <c r="H47" s="290"/>
      <c r="I47" s="291"/>
      <c r="J47" s="290"/>
      <c r="K47" s="290"/>
      <c r="L47" s="291"/>
      <c r="M47" s="290"/>
      <c r="N47" s="290"/>
      <c r="O47" s="291"/>
      <c r="P47" s="290"/>
      <c r="Q47" s="291"/>
      <c r="R47" s="290"/>
    </row>
    <row r="48" spans="1:18" ht="12">
      <c r="A48" s="186" t="s">
        <v>660</v>
      </c>
      <c r="B48" s="113" t="s">
        <v>38</v>
      </c>
      <c r="C48" s="290"/>
      <c r="D48" s="290"/>
      <c r="E48" s="290"/>
      <c r="F48" s="290"/>
      <c r="G48" s="290"/>
      <c r="H48" s="290"/>
      <c r="I48" s="291"/>
      <c r="J48" s="290"/>
      <c r="K48" s="290"/>
      <c r="L48" s="291"/>
      <c r="M48" s="290"/>
      <c r="N48" s="290"/>
      <c r="O48" s="291"/>
      <c r="P48" s="290"/>
      <c r="Q48" s="291"/>
      <c r="R48" s="290"/>
    </row>
    <row r="49" spans="1:18" ht="12">
      <c r="A49" s="186" t="s">
        <v>938</v>
      </c>
      <c r="B49" s="113" t="s">
        <v>39</v>
      </c>
      <c r="C49" s="290"/>
      <c r="D49" s="290"/>
      <c r="E49" s="290"/>
      <c r="F49" s="290"/>
      <c r="G49" s="290"/>
      <c r="H49" s="290"/>
      <c r="I49" s="291"/>
      <c r="J49" s="290"/>
      <c r="K49" s="290"/>
      <c r="L49" s="291"/>
      <c r="M49" s="290"/>
      <c r="N49" s="290"/>
      <c r="O49" s="291"/>
      <c r="P49" s="290"/>
      <c r="Q49" s="291"/>
      <c r="R49" s="290"/>
    </row>
    <row r="50" spans="1:18" ht="12">
      <c r="A50" s="186" t="s">
        <v>981</v>
      </c>
      <c r="B50" s="113" t="s">
        <v>40</v>
      </c>
      <c r="C50" s="290"/>
      <c r="D50" s="290"/>
      <c r="E50" s="290"/>
      <c r="F50" s="290"/>
      <c r="G50" s="290"/>
      <c r="H50" s="290"/>
      <c r="I50" s="291"/>
      <c r="J50" s="290"/>
      <c r="K50" s="290"/>
      <c r="L50" s="291"/>
      <c r="M50" s="290"/>
      <c r="N50" s="290"/>
      <c r="O50" s="291"/>
      <c r="P50" s="290"/>
      <c r="Q50" s="291"/>
      <c r="R50" s="290"/>
    </row>
    <row r="51" spans="1:18" ht="12">
      <c r="A51" s="186" t="s">
        <v>689</v>
      </c>
      <c r="B51" s="113" t="s">
        <v>41</v>
      </c>
      <c r="C51" s="290"/>
      <c r="D51" s="290"/>
      <c r="E51" s="290"/>
      <c r="F51" s="290"/>
      <c r="G51" s="290"/>
      <c r="H51" s="290"/>
      <c r="I51" s="291"/>
      <c r="J51" s="290"/>
      <c r="K51" s="290"/>
      <c r="L51" s="291"/>
      <c r="M51" s="290"/>
      <c r="N51" s="290"/>
      <c r="O51" s="291"/>
      <c r="P51" s="290"/>
      <c r="Q51" s="291"/>
      <c r="R51" s="290"/>
    </row>
    <row r="52" spans="1:18" ht="12">
      <c r="A52" s="186" t="s">
        <v>706</v>
      </c>
      <c r="B52" s="113" t="s">
        <v>42</v>
      </c>
      <c r="C52" s="290"/>
      <c r="D52" s="290"/>
      <c r="E52" s="290"/>
      <c r="F52" s="290"/>
      <c r="G52" s="290"/>
      <c r="H52" s="290"/>
      <c r="I52" s="291"/>
      <c r="J52" s="290"/>
      <c r="K52" s="290"/>
      <c r="L52" s="291"/>
      <c r="M52" s="290"/>
      <c r="N52" s="290"/>
      <c r="O52" s="291"/>
      <c r="P52" s="290"/>
      <c r="Q52" s="291"/>
      <c r="R52" s="290"/>
    </row>
    <row r="53" spans="1:18" ht="12">
      <c r="A53" s="186" t="s">
        <v>712</v>
      </c>
      <c r="B53" s="113" t="s">
        <v>940</v>
      </c>
      <c r="C53" s="290"/>
      <c r="D53" s="290"/>
      <c r="E53" s="290"/>
      <c r="F53" s="290"/>
      <c r="G53" s="290"/>
      <c r="H53" s="290"/>
      <c r="I53" s="291"/>
      <c r="J53" s="290"/>
      <c r="K53" s="290"/>
      <c r="L53" s="291"/>
      <c r="M53" s="290"/>
      <c r="N53" s="290"/>
      <c r="O53" s="291"/>
      <c r="P53" s="290"/>
      <c r="Q53" s="291"/>
      <c r="R53" s="290"/>
    </row>
    <row r="54" spans="1:18" ht="12">
      <c r="A54" s="186" t="s">
        <v>726</v>
      </c>
      <c r="B54" s="113" t="s">
        <v>44</v>
      </c>
      <c r="C54" s="290"/>
      <c r="D54" s="290"/>
      <c r="E54" s="290"/>
      <c r="F54" s="290"/>
      <c r="G54" s="290"/>
      <c r="H54" s="290"/>
      <c r="I54" s="291"/>
      <c r="J54" s="290"/>
      <c r="K54" s="290"/>
      <c r="L54" s="291"/>
      <c r="M54" s="290"/>
      <c r="N54" s="290"/>
      <c r="O54" s="291"/>
      <c r="P54" s="290"/>
      <c r="Q54" s="291"/>
      <c r="R54" s="290"/>
    </row>
    <row r="55" spans="1:18" ht="12">
      <c r="A55" s="186" t="s">
        <v>747</v>
      </c>
      <c r="B55" s="113" t="s">
        <v>45</v>
      </c>
      <c r="C55" s="290"/>
      <c r="D55" s="290"/>
      <c r="E55" s="290"/>
      <c r="F55" s="290"/>
      <c r="G55" s="290"/>
      <c r="H55" s="290"/>
      <c r="I55" s="291"/>
      <c r="J55" s="290"/>
      <c r="K55" s="290"/>
      <c r="L55" s="291"/>
      <c r="M55" s="290"/>
      <c r="N55" s="290"/>
      <c r="O55" s="291"/>
      <c r="P55" s="290"/>
      <c r="Q55" s="291"/>
      <c r="R55" s="290"/>
    </row>
    <row r="56" spans="1:18" ht="12">
      <c r="A56" s="186" t="s">
        <v>755</v>
      </c>
      <c r="B56" s="113" t="s">
        <v>46</v>
      </c>
      <c r="C56" s="290"/>
      <c r="D56" s="290"/>
      <c r="E56" s="290"/>
      <c r="F56" s="290"/>
      <c r="G56" s="290"/>
      <c r="H56" s="290"/>
      <c r="I56" s="291"/>
      <c r="J56" s="290"/>
      <c r="K56" s="290"/>
      <c r="L56" s="291"/>
      <c r="M56" s="290"/>
      <c r="N56" s="290"/>
      <c r="O56" s="291"/>
      <c r="P56" s="290"/>
      <c r="Q56" s="291"/>
      <c r="R56" s="290"/>
    </row>
    <row r="57" spans="1:18" ht="12">
      <c r="A57" s="186" t="s">
        <v>759</v>
      </c>
      <c r="B57" s="113" t="s">
        <v>47</v>
      </c>
      <c r="C57" s="290"/>
      <c r="D57" s="290"/>
      <c r="E57" s="290"/>
      <c r="F57" s="290"/>
      <c r="G57" s="290"/>
      <c r="H57" s="290"/>
      <c r="I57" s="291"/>
      <c r="J57" s="290"/>
      <c r="K57" s="290"/>
      <c r="L57" s="291"/>
      <c r="M57" s="290"/>
      <c r="N57" s="290"/>
      <c r="O57" s="291"/>
      <c r="P57" s="290"/>
      <c r="Q57" s="291"/>
      <c r="R57" s="290"/>
    </row>
    <row r="58" spans="1:18" ht="12">
      <c r="A58" s="186" t="s">
        <v>771</v>
      </c>
      <c r="B58" s="113" t="s">
        <v>48</v>
      </c>
      <c r="C58" s="290"/>
      <c r="D58" s="290"/>
      <c r="E58" s="290"/>
      <c r="F58" s="290"/>
      <c r="G58" s="290"/>
      <c r="H58" s="290"/>
      <c r="I58" s="291"/>
      <c r="J58" s="290"/>
      <c r="K58" s="290"/>
      <c r="L58" s="291"/>
      <c r="M58" s="290"/>
      <c r="N58" s="290"/>
      <c r="O58" s="291"/>
      <c r="P58" s="290"/>
      <c r="Q58" s="291"/>
      <c r="R58" s="290"/>
    </row>
    <row r="59" spans="1:18" ht="12">
      <c r="A59" s="186" t="s">
        <v>790</v>
      </c>
      <c r="B59" s="113" t="s">
        <v>49</v>
      </c>
      <c r="C59" s="290"/>
      <c r="D59" s="290"/>
      <c r="E59" s="290"/>
      <c r="F59" s="290"/>
      <c r="G59" s="290"/>
      <c r="H59" s="290"/>
      <c r="I59" s="291"/>
      <c r="J59" s="290"/>
      <c r="K59" s="290"/>
      <c r="L59" s="291"/>
      <c r="M59" s="290"/>
      <c r="N59" s="290"/>
      <c r="O59" s="291"/>
      <c r="P59" s="290"/>
      <c r="Q59" s="291"/>
      <c r="R59" s="290"/>
    </row>
    <row r="60" spans="1:18" ht="12">
      <c r="A60" s="186" t="s">
        <v>848</v>
      </c>
      <c r="B60" s="113" t="s">
        <v>50</v>
      </c>
      <c r="C60" s="290"/>
      <c r="D60" s="290"/>
      <c r="E60" s="290"/>
      <c r="F60" s="290"/>
      <c r="G60" s="290"/>
      <c r="H60" s="290"/>
      <c r="I60" s="291"/>
      <c r="J60" s="290"/>
      <c r="K60" s="290"/>
      <c r="L60" s="291"/>
      <c r="M60" s="290"/>
      <c r="N60" s="290"/>
      <c r="O60" s="291"/>
      <c r="P60" s="290"/>
      <c r="Q60" s="291"/>
      <c r="R60" s="290"/>
    </row>
    <row r="61" spans="1:18" ht="12">
      <c r="A61" s="186" t="s">
        <v>852</v>
      </c>
      <c r="B61" s="113" t="s">
        <v>51</v>
      </c>
      <c r="C61" s="290"/>
      <c r="D61" s="290"/>
      <c r="E61" s="290"/>
      <c r="F61" s="290"/>
      <c r="G61" s="290"/>
      <c r="H61" s="290"/>
      <c r="I61" s="291"/>
      <c r="J61" s="290"/>
      <c r="K61" s="290"/>
      <c r="L61" s="291"/>
      <c r="M61" s="290"/>
      <c r="N61" s="290"/>
      <c r="O61" s="291"/>
      <c r="P61" s="290"/>
      <c r="Q61" s="291"/>
      <c r="R61" s="290"/>
    </row>
    <row r="62" spans="1:18" ht="12.75" thickBot="1">
      <c r="A62" s="108" t="s">
        <v>383</v>
      </c>
      <c r="B62" s="114" t="s">
        <v>941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</row>
    <row r="63" spans="1:18" ht="12.75" thickTop="1">
      <c r="A63" s="186" t="s">
        <v>399</v>
      </c>
      <c r="B63" s="113" t="s">
        <v>52</v>
      </c>
      <c r="C63" s="290"/>
      <c r="D63" s="290"/>
      <c r="E63" s="290"/>
      <c r="F63" s="290"/>
      <c r="G63" s="290"/>
      <c r="H63" s="290"/>
      <c r="I63" s="291"/>
      <c r="J63" s="290"/>
      <c r="K63" s="290"/>
      <c r="L63" s="291"/>
      <c r="M63" s="290"/>
      <c r="N63" s="290"/>
      <c r="O63" s="291"/>
      <c r="P63" s="290"/>
      <c r="Q63" s="291"/>
      <c r="R63" s="290"/>
    </row>
    <row r="64" spans="1:18" ht="12">
      <c r="A64" s="186" t="s">
        <v>432</v>
      </c>
      <c r="B64" s="113" t="s">
        <v>53</v>
      </c>
      <c r="C64" s="290"/>
      <c r="D64" s="290"/>
      <c r="E64" s="290"/>
      <c r="F64" s="290"/>
      <c r="G64" s="290"/>
      <c r="H64" s="290"/>
      <c r="I64" s="291"/>
      <c r="J64" s="290"/>
      <c r="K64" s="290"/>
      <c r="L64" s="291"/>
      <c r="M64" s="290"/>
      <c r="N64" s="290"/>
      <c r="O64" s="291"/>
      <c r="P64" s="290"/>
      <c r="Q64" s="291"/>
      <c r="R64" s="290"/>
    </row>
    <row r="65" spans="1:18" ht="12">
      <c r="A65" s="186" t="s">
        <v>440</v>
      </c>
      <c r="B65" s="113" t="s">
        <v>54</v>
      </c>
      <c r="C65" s="290"/>
      <c r="D65" s="290"/>
      <c r="E65" s="290"/>
      <c r="F65" s="290"/>
      <c r="G65" s="290"/>
      <c r="H65" s="290"/>
      <c r="I65" s="291"/>
      <c r="J65" s="290"/>
      <c r="K65" s="290"/>
      <c r="L65" s="291"/>
      <c r="M65" s="290"/>
      <c r="N65" s="290"/>
      <c r="O65" s="291"/>
      <c r="P65" s="290"/>
      <c r="Q65" s="291"/>
      <c r="R65" s="290"/>
    </row>
    <row r="66" spans="1:18" ht="12">
      <c r="A66" s="186" t="s">
        <v>476</v>
      </c>
      <c r="B66" s="113" t="s">
        <v>55</v>
      </c>
      <c r="C66" s="290"/>
      <c r="D66" s="290"/>
      <c r="E66" s="290"/>
      <c r="F66" s="290"/>
      <c r="G66" s="290"/>
      <c r="H66" s="290"/>
      <c r="I66" s="291"/>
      <c r="J66" s="290"/>
      <c r="K66" s="290"/>
      <c r="L66" s="291"/>
      <c r="M66" s="290"/>
      <c r="N66" s="290"/>
      <c r="O66" s="291"/>
      <c r="P66" s="290"/>
      <c r="Q66" s="291"/>
      <c r="R66" s="290"/>
    </row>
    <row r="67" spans="1:18" ht="12">
      <c r="A67" s="186" t="s">
        <v>487</v>
      </c>
      <c r="B67" s="113" t="s">
        <v>56</v>
      </c>
      <c r="C67" s="290"/>
      <c r="D67" s="290"/>
      <c r="E67" s="290"/>
      <c r="F67" s="290"/>
      <c r="G67" s="290"/>
      <c r="H67" s="290"/>
      <c r="I67" s="291"/>
      <c r="J67" s="290"/>
      <c r="K67" s="290"/>
      <c r="L67" s="291"/>
      <c r="M67" s="290"/>
      <c r="N67" s="290"/>
      <c r="O67" s="291"/>
      <c r="P67" s="290"/>
      <c r="Q67" s="291"/>
      <c r="R67" s="290"/>
    </row>
    <row r="68" spans="1:18" ht="12">
      <c r="A68" s="186" t="s">
        <v>514</v>
      </c>
      <c r="B68" s="113" t="s">
        <v>57</v>
      </c>
      <c r="C68" s="290"/>
      <c r="D68" s="290"/>
      <c r="E68" s="290"/>
      <c r="F68" s="290"/>
      <c r="G68" s="290"/>
      <c r="H68" s="290"/>
      <c r="I68" s="291"/>
      <c r="J68" s="290"/>
      <c r="K68" s="290"/>
      <c r="L68" s="291"/>
      <c r="M68" s="290"/>
      <c r="N68" s="290"/>
      <c r="O68" s="291"/>
      <c r="P68" s="290"/>
      <c r="Q68" s="291"/>
      <c r="R68" s="290"/>
    </row>
    <row r="69" spans="1:18" ht="12">
      <c r="A69" s="186" t="s">
        <v>522</v>
      </c>
      <c r="B69" s="113" t="s">
        <v>58</v>
      </c>
      <c r="C69" s="290"/>
      <c r="D69" s="290"/>
      <c r="E69" s="290"/>
      <c r="F69" s="290"/>
      <c r="G69" s="290"/>
      <c r="H69" s="290"/>
      <c r="I69" s="291"/>
      <c r="J69" s="290"/>
      <c r="K69" s="290"/>
      <c r="L69" s="291"/>
      <c r="M69" s="290"/>
      <c r="N69" s="290"/>
      <c r="O69" s="291"/>
      <c r="P69" s="290"/>
      <c r="Q69" s="291"/>
      <c r="R69" s="290"/>
    </row>
    <row r="70" spans="1:18" ht="12">
      <c r="A70" s="186" t="s">
        <v>532</v>
      </c>
      <c r="B70" s="113" t="s">
        <v>59</v>
      </c>
      <c r="C70" s="290"/>
      <c r="D70" s="290"/>
      <c r="E70" s="290"/>
      <c r="F70" s="290"/>
      <c r="G70" s="290"/>
      <c r="H70" s="290"/>
      <c r="I70" s="291"/>
      <c r="J70" s="290"/>
      <c r="K70" s="290"/>
      <c r="L70" s="291"/>
      <c r="M70" s="290"/>
      <c r="N70" s="290"/>
      <c r="O70" s="291"/>
      <c r="P70" s="290"/>
      <c r="Q70" s="291"/>
      <c r="R70" s="290"/>
    </row>
    <row r="71" spans="1:18" ht="12">
      <c r="A71" s="186" t="s">
        <v>534</v>
      </c>
      <c r="B71" s="113" t="s">
        <v>60</v>
      </c>
      <c r="C71" s="290"/>
      <c r="D71" s="290"/>
      <c r="E71" s="290"/>
      <c r="F71" s="290"/>
      <c r="G71" s="290"/>
      <c r="H71" s="290"/>
      <c r="I71" s="291"/>
      <c r="J71" s="290"/>
      <c r="K71" s="290"/>
      <c r="L71" s="291"/>
      <c r="M71" s="290"/>
      <c r="N71" s="290"/>
      <c r="O71" s="291"/>
      <c r="P71" s="290"/>
      <c r="Q71" s="291"/>
      <c r="R71" s="290"/>
    </row>
    <row r="72" spans="1:18" ht="12">
      <c r="A72" s="186" t="s">
        <v>573</v>
      </c>
      <c r="B72" s="113" t="s">
        <v>61</v>
      </c>
      <c r="C72" s="290"/>
      <c r="D72" s="290"/>
      <c r="E72" s="290"/>
      <c r="F72" s="290"/>
      <c r="G72" s="290"/>
      <c r="H72" s="290"/>
      <c r="I72" s="291"/>
      <c r="J72" s="290"/>
      <c r="K72" s="290"/>
      <c r="L72" s="291"/>
      <c r="M72" s="290"/>
      <c r="N72" s="290"/>
      <c r="O72" s="291"/>
      <c r="P72" s="290"/>
      <c r="Q72" s="291"/>
      <c r="R72" s="290"/>
    </row>
    <row r="73" spans="1:18" ht="12">
      <c r="A73" s="186" t="s">
        <v>593</v>
      </c>
      <c r="B73" s="113" t="s">
        <v>62</v>
      </c>
      <c r="C73" s="290"/>
      <c r="D73" s="290"/>
      <c r="E73" s="290"/>
      <c r="F73" s="290"/>
      <c r="G73" s="290"/>
      <c r="H73" s="290"/>
      <c r="I73" s="291"/>
      <c r="J73" s="290"/>
      <c r="K73" s="290"/>
      <c r="L73" s="291"/>
      <c r="M73" s="290"/>
      <c r="N73" s="290"/>
      <c r="O73" s="291"/>
      <c r="P73" s="290"/>
      <c r="Q73" s="291"/>
      <c r="R73" s="290"/>
    </row>
    <row r="74" spans="1:18" ht="12">
      <c r="A74" s="186" t="s">
        <v>659</v>
      </c>
      <c r="B74" s="113" t="s">
        <v>658</v>
      </c>
      <c r="C74" s="290"/>
      <c r="D74" s="290"/>
      <c r="E74" s="290"/>
      <c r="F74" s="290"/>
      <c r="G74" s="290"/>
      <c r="H74" s="290"/>
      <c r="I74" s="291"/>
      <c r="J74" s="290"/>
      <c r="K74" s="290"/>
      <c r="L74" s="291"/>
      <c r="M74" s="290"/>
      <c r="N74" s="290"/>
      <c r="O74" s="291"/>
      <c r="P74" s="290"/>
      <c r="Q74" s="291"/>
      <c r="R74" s="290"/>
    </row>
    <row r="75" spans="1:18" ht="12">
      <c r="A75" s="186" t="s">
        <v>670</v>
      </c>
      <c r="B75" s="113" t="s">
        <v>63</v>
      </c>
      <c r="C75" s="290"/>
      <c r="D75" s="290"/>
      <c r="E75" s="290"/>
      <c r="F75" s="290"/>
      <c r="G75" s="290"/>
      <c r="H75" s="290"/>
      <c r="I75" s="291"/>
      <c r="J75" s="290"/>
      <c r="K75" s="290"/>
      <c r="L75" s="291"/>
      <c r="M75" s="290"/>
      <c r="N75" s="290"/>
      <c r="O75" s="291"/>
      <c r="P75" s="290"/>
      <c r="Q75" s="291"/>
      <c r="R75" s="290"/>
    </row>
    <row r="76" spans="1:18" ht="12">
      <c r="A76" s="186" t="s">
        <v>694</v>
      </c>
      <c r="B76" s="113" t="s">
        <v>64</v>
      </c>
      <c r="C76" s="290"/>
      <c r="D76" s="290"/>
      <c r="E76" s="290"/>
      <c r="F76" s="290"/>
      <c r="G76" s="290"/>
      <c r="H76" s="290"/>
      <c r="I76" s="291"/>
      <c r="J76" s="290"/>
      <c r="K76" s="290"/>
      <c r="L76" s="291"/>
      <c r="M76" s="290"/>
      <c r="N76" s="290"/>
      <c r="O76" s="291"/>
      <c r="P76" s="290"/>
      <c r="Q76" s="291"/>
      <c r="R76" s="290"/>
    </row>
    <row r="77" spans="1:18" ht="12">
      <c r="A77" s="186" t="s">
        <v>723</v>
      </c>
      <c r="B77" s="113" t="s">
        <v>65</v>
      </c>
      <c r="C77" s="290"/>
      <c r="D77" s="290"/>
      <c r="E77" s="290"/>
      <c r="F77" s="290"/>
      <c r="G77" s="290"/>
      <c r="H77" s="290"/>
      <c r="I77" s="291"/>
      <c r="J77" s="290"/>
      <c r="K77" s="290"/>
      <c r="L77" s="291"/>
      <c r="M77" s="290"/>
      <c r="N77" s="290"/>
      <c r="O77" s="291"/>
      <c r="P77" s="290"/>
      <c r="Q77" s="291"/>
      <c r="R77" s="290"/>
    </row>
    <row r="78" spans="1:18" ht="12">
      <c r="A78" s="186" t="s">
        <v>748</v>
      </c>
      <c r="B78" s="113" t="s">
        <v>66</v>
      </c>
      <c r="C78" s="290"/>
      <c r="D78" s="290"/>
      <c r="E78" s="290"/>
      <c r="F78" s="290"/>
      <c r="G78" s="290"/>
      <c r="H78" s="290"/>
      <c r="I78" s="291"/>
      <c r="J78" s="290"/>
      <c r="K78" s="290"/>
      <c r="L78" s="291"/>
      <c r="M78" s="290"/>
      <c r="N78" s="290"/>
      <c r="O78" s="291"/>
      <c r="P78" s="290"/>
      <c r="Q78" s="291"/>
      <c r="R78" s="290"/>
    </row>
    <row r="79" spans="1:18" ht="12">
      <c r="A79" s="186" t="s">
        <v>779</v>
      </c>
      <c r="B79" s="113" t="s">
        <v>67</v>
      </c>
      <c r="C79" s="290"/>
      <c r="D79" s="290"/>
      <c r="E79" s="290"/>
      <c r="F79" s="290"/>
      <c r="G79" s="290"/>
      <c r="H79" s="290"/>
      <c r="I79" s="291"/>
      <c r="J79" s="290"/>
      <c r="K79" s="290"/>
      <c r="L79" s="291"/>
      <c r="M79" s="290"/>
      <c r="N79" s="290"/>
      <c r="O79" s="291"/>
      <c r="P79" s="290"/>
      <c r="Q79" s="291"/>
      <c r="R79" s="290"/>
    </row>
    <row r="80" spans="1:18" ht="12">
      <c r="A80" s="186" t="s">
        <v>792</v>
      </c>
      <c r="B80" s="113" t="s">
        <v>887</v>
      </c>
      <c r="C80" s="290"/>
      <c r="D80" s="290"/>
      <c r="E80" s="290"/>
      <c r="F80" s="290"/>
      <c r="G80" s="290"/>
      <c r="H80" s="290"/>
      <c r="I80" s="291"/>
      <c r="J80" s="290"/>
      <c r="K80" s="290"/>
      <c r="L80" s="291"/>
      <c r="M80" s="290"/>
      <c r="N80" s="290"/>
      <c r="O80" s="291"/>
      <c r="P80" s="290"/>
      <c r="Q80" s="291"/>
      <c r="R80" s="290"/>
    </row>
    <row r="81" spans="1:18" ht="12">
      <c r="A81" s="186" t="s">
        <v>799</v>
      </c>
      <c r="B81" s="113" t="s">
        <v>68</v>
      </c>
      <c r="C81" s="290"/>
      <c r="D81" s="290"/>
      <c r="E81" s="290"/>
      <c r="F81" s="290"/>
      <c r="G81" s="290"/>
      <c r="H81" s="290"/>
      <c r="I81" s="291"/>
      <c r="J81" s="290"/>
      <c r="K81" s="290"/>
      <c r="L81" s="291"/>
      <c r="M81" s="290"/>
      <c r="N81" s="290"/>
      <c r="O81" s="291"/>
      <c r="P81" s="290"/>
      <c r="Q81" s="291"/>
      <c r="R81" s="290"/>
    </row>
    <row r="82" spans="1:18" ht="12">
      <c r="A82" s="186" t="s">
        <v>809</v>
      </c>
      <c r="B82" s="113" t="s">
        <v>69</v>
      </c>
      <c r="C82" s="290"/>
      <c r="D82" s="290"/>
      <c r="E82" s="290"/>
      <c r="F82" s="290"/>
      <c r="G82" s="290"/>
      <c r="H82" s="290"/>
      <c r="I82" s="291"/>
      <c r="J82" s="290"/>
      <c r="K82" s="290"/>
      <c r="L82" s="291"/>
      <c r="M82" s="290"/>
      <c r="N82" s="290"/>
      <c r="O82" s="291"/>
      <c r="P82" s="290"/>
      <c r="Q82" s="291"/>
      <c r="R82" s="290"/>
    </row>
    <row r="83" spans="1:18" ht="12">
      <c r="A83" s="186" t="s">
        <v>825</v>
      </c>
      <c r="B83" s="113" t="s">
        <v>70</v>
      </c>
      <c r="C83" s="290"/>
      <c r="D83" s="290"/>
      <c r="E83" s="290"/>
      <c r="F83" s="290"/>
      <c r="G83" s="290"/>
      <c r="H83" s="290"/>
      <c r="I83" s="291"/>
      <c r="J83" s="290"/>
      <c r="K83" s="290"/>
      <c r="L83" s="291"/>
      <c r="M83" s="290"/>
      <c r="N83" s="290"/>
      <c r="O83" s="291"/>
      <c r="P83" s="290"/>
      <c r="Q83" s="291"/>
      <c r="R83" s="290"/>
    </row>
    <row r="84" spans="1:18" ht="12">
      <c r="A84" s="186" t="s">
        <v>835</v>
      </c>
      <c r="B84" s="113" t="s">
        <v>71</v>
      </c>
      <c r="C84" s="290"/>
      <c r="D84" s="290"/>
      <c r="E84" s="290"/>
      <c r="F84" s="290"/>
      <c r="G84" s="290"/>
      <c r="H84" s="290"/>
      <c r="I84" s="291"/>
      <c r="J84" s="290"/>
      <c r="K84" s="290"/>
      <c r="L84" s="291"/>
      <c r="M84" s="290"/>
      <c r="N84" s="290"/>
      <c r="O84" s="291"/>
      <c r="P84" s="290"/>
      <c r="Q84" s="291"/>
      <c r="R84" s="290"/>
    </row>
    <row r="85" spans="1:18" ht="12">
      <c r="A85" s="186" t="s">
        <v>842</v>
      </c>
      <c r="B85" s="113" t="s">
        <v>72</v>
      </c>
      <c r="C85" s="290"/>
      <c r="D85" s="290"/>
      <c r="E85" s="290"/>
      <c r="F85" s="290"/>
      <c r="G85" s="290"/>
      <c r="H85" s="290"/>
      <c r="I85" s="291"/>
      <c r="J85" s="290"/>
      <c r="K85" s="290"/>
      <c r="L85" s="291"/>
      <c r="M85" s="290"/>
      <c r="N85" s="290"/>
      <c r="O85" s="291"/>
      <c r="P85" s="290"/>
      <c r="Q85" s="291"/>
      <c r="R85" s="290"/>
    </row>
    <row r="86" spans="1:18" ht="12.75" thickBot="1">
      <c r="A86" s="108" t="s">
        <v>384</v>
      </c>
      <c r="B86" s="114" t="s">
        <v>942</v>
      </c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</row>
    <row r="87" spans="1:18" ht="12.75" thickTop="1">
      <c r="A87" s="186" t="s">
        <v>398</v>
      </c>
      <c r="B87" s="113" t="s">
        <v>73</v>
      </c>
      <c r="C87" s="290"/>
      <c r="D87" s="290"/>
      <c r="E87" s="290"/>
      <c r="F87" s="290"/>
      <c r="G87" s="290"/>
      <c r="H87" s="290"/>
      <c r="I87" s="291"/>
      <c r="J87" s="290"/>
      <c r="K87" s="290"/>
      <c r="L87" s="291"/>
      <c r="M87" s="290"/>
      <c r="N87" s="290"/>
      <c r="O87" s="291"/>
      <c r="P87" s="290"/>
      <c r="Q87" s="291"/>
      <c r="R87" s="290"/>
    </row>
    <row r="88" spans="1:18" ht="12">
      <c r="A88" s="186" t="s">
        <v>424</v>
      </c>
      <c r="B88" s="113" t="s">
        <v>888</v>
      </c>
      <c r="C88" s="290"/>
      <c r="D88" s="290"/>
      <c r="E88" s="290"/>
      <c r="F88" s="290"/>
      <c r="G88" s="290"/>
      <c r="H88" s="290"/>
      <c r="I88" s="291"/>
      <c r="J88" s="290"/>
      <c r="K88" s="290"/>
      <c r="L88" s="291"/>
      <c r="M88" s="290"/>
      <c r="N88" s="290"/>
      <c r="O88" s="291"/>
      <c r="P88" s="290"/>
      <c r="Q88" s="291"/>
      <c r="R88" s="290"/>
    </row>
    <row r="89" spans="1:18" ht="12">
      <c r="A89" s="186" t="s">
        <v>436</v>
      </c>
      <c r="B89" s="212" t="s">
        <v>889</v>
      </c>
      <c r="C89" s="290"/>
      <c r="D89" s="290"/>
      <c r="E89" s="290"/>
      <c r="F89" s="290"/>
      <c r="G89" s="290"/>
      <c r="H89" s="290"/>
      <c r="I89" s="291"/>
      <c r="J89" s="290"/>
      <c r="K89" s="290"/>
      <c r="L89" s="291"/>
      <c r="M89" s="290"/>
      <c r="N89" s="290"/>
      <c r="O89" s="291"/>
      <c r="P89" s="290"/>
      <c r="Q89" s="291"/>
      <c r="R89" s="290"/>
    </row>
    <row r="90" spans="1:18" ht="12">
      <c r="A90" s="186" t="s">
        <v>437</v>
      </c>
      <c r="B90" s="113" t="s">
        <v>74</v>
      </c>
      <c r="C90" s="290"/>
      <c r="D90" s="290"/>
      <c r="E90" s="290"/>
      <c r="F90" s="290"/>
      <c r="G90" s="290"/>
      <c r="H90" s="290"/>
      <c r="I90" s="291"/>
      <c r="J90" s="290"/>
      <c r="K90" s="290"/>
      <c r="L90" s="291"/>
      <c r="M90" s="290"/>
      <c r="N90" s="290"/>
      <c r="O90" s="291"/>
      <c r="P90" s="290"/>
      <c r="Q90" s="291"/>
      <c r="R90" s="290"/>
    </row>
    <row r="91" spans="1:18" ht="12">
      <c r="A91" s="186" t="s">
        <v>442</v>
      </c>
      <c r="B91" s="113" t="s">
        <v>75</v>
      </c>
      <c r="C91" s="290"/>
      <c r="D91" s="290"/>
      <c r="E91" s="290"/>
      <c r="F91" s="290"/>
      <c r="G91" s="290"/>
      <c r="H91" s="290"/>
      <c r="I91" s="291"/>
      <c r="J91" s="290"/>
      <c r="K91" s="290"/>
      <c r="L91" s="291"/>
      <c r="M91" s="290"/>
      <c r="N91" s="290"/>
      <c r="O91" s="291"/>
      <c r="P91" s="290"/>
      <c r="Q91" s="291"/>
      <c r="R91" s="290"/>
    </row>
    <row r="92" spans="1:18" ht="12">
      <c r="A92" s="186" t="s">
        <v>461</v>
      </c>
      <c r="B92" s="113" t="s">
        <v>76</v>
      </c>
      <c r="C92" s="290"/>
      <c r="D92" s="290"/>
      <c r="E92" s="290"/>
      <c r="F92" s="290"/>
      <c r="G92" s="290"/>
      <c r="H92" s="290"/>
      <c r="I92" s="291"/>
      <c r="J92" s="290"/>
      <c r="K92" s="290"/>
      <c r="L92" s="291"/>
      <c r="M92" s="290"/>
      <c r="N92" s="290"/>
      <c r="O92" s="291"/>
      <c r="P92" s="290"/>
      <c r="Q92" s="291"/>
      <c r="R92" s="290"/>
    </row>
    <row r="93" spans="1:18" ht="12">
      <c r="A93" s="186" t="s">
        <v>462</v>
      </c>
      <c r="B93" s="113" t="s">
        <v>77</v>
      </c>
      <c r="C93" s="290"/>
      <c r="D93" s="290"/>
      <c r="E93" s="290"/>
      <c r="F93" s="290"/>
      <c r="G93" s="290"/>
      <c r="H93" s="290"/>
      <c r="I93" s="291"/>
      <c r="J93" s="290"/>
      <c r="K93" s="290"/>
      <c r="L93" s="291"/>
      <c r="M93" s="290"/>
      <c r="N93" s="290"/>
      <c r="O93" s="291"/>
      <c r="P93" s="290"/>
      <c r="Q93" s="291"/>
      <c r="R93" s="290"/>
    </row>
    <row r="94" spans="1:18" ht="12">
      <c r="A94" s="186" t="s">
        <v>471</v>
      </c>
      <c r="B94" s="113" t="s">
        <v>78</v>
      </c>
      <c r="C94" s="290"/>
      <c r="D94" s="290"/>
      <c r="E94" s="290"/>
      <c r="F94" s="290"/>
      <c r="G94" s="290"/>
      <c r="H94" s="290"/>
      <c r="I94" s="291"/>
      <c r="J94" s="290"/>
      <c r="K94" s="290"/>
      <c r="L94" s="291"/>
      <c r="M94" s="290"/>
      <c r="N94" s="290"/>
      <c r="O94" s="291"/>
      <c r="P94" s="290"/>
      <c r="Q94" s="291"/>
      <c r="R94" s="290"/>
    </row>
    <row r="95" spans="1:18" ht="12">
      <c r="A95" s="186" t="s">
        <v>485</v>
      </c>
      <c r="B95" s="113" t="s">
        <v>79</v>
      </c>
      <c r="C95" s="290"/>
      <c r="D95" s="290"/>
      <c r="E95" s="290"/>
      <c r="F95" s="290"/>
      <c r="G95" s="290"/>
      <c r="H95" s="290"/>
      <c r="I95" s="291"/>
      <c r="J95" s="290"/>
      <c r="K95" s="290"/>
      <c r="L95" s="291"/>
      <c r="M95" s="290"/>
      <c r="N95" s="290"/>
      <c r="O95" s="291"/>
      <c r="P95" s="290"/>
      <c r="Q95" s="291"/>
      <c r="R95" s="290"/>
    </row>
    <row r="96" spans="1:18" ht="12">
      <c r="A96" s="186" t="s">
        <v>490</v>
      </c>
      <c r="B96" s="113" t="s">
        <v>80</v>
      </c>
      <c r="C96" s="290"/>
      <c r="D96" s="290"/>
      <c r="E96" s="290"/>
      <c r="F96" s="290"/>
      <c r="G96" s="290"/>
      <c r="H96" s="290"/>
      <c r="I96" s="291"/>
      <c r="J96" s="290"/>
      <c r="K96" s="290"/>
      <c r="L96" s="291"/>
      <c r="M96" s="290"/>
      <c r="N96" s="290"/>
      <c r="O96" s="291"/>
      <c r="P96" s="290"/>
      <c r="Q96" s="291"/>
      <c r="R96" s="290"/>
    </row>
    <row r="97" spans="1:18" ht="12">
      <c r="A97" s="186" t="s">
        <v>498</v>
      </c>
      <c r="B97" s="113" t="s">
        <v>497</v>
      </c>
      <c r="C97" s="290"/>
      <c r="D97" s="290"/>
      <c r="E97" s="290"/>
      <c r="F97" s="290"/>
      <c r="G97" s="290"/>
      <c r="H97" s="290"/>
      <c r="I97" s="291"/>
      <c r="J97" s="290"/>
      <c r="K97" s="290"/>
      <c r="L97" s="291"/>
      <c r="M97" s="290"/>
      <c r="N97" s="290"/>
      <c r="O97" s="291"/>
      <c r="P97" s="290"/>
      <c r="Q97" s="291"/>
      <c r="R97" s="290"/>
    </row>
    <row r="98" spans="1:18" ht="12">
      <c r="A98" s="186" t="s">
        <v>503</v>
      </c>
      <c r="B98" s="113" t="s">
        <v>502</v>
      </c>
      <c r="C98" s="290"/>
      <c r="D98" s="290"/>
      <c r="E98" s="290"/>
      <c r="F98" s="290"/>
      <c r="G98" s="290"/>
      <c r="H98" s="290"/>
      <c r="I98" s="291"/>
      <c r="J98" s="290"/>
      <c r="K98" s="290"/>
      <c r="L98" s="291"/>
      <c r="M98" s="290"/>
      <c r="N98" s="290"/>
      <c r="O98" s="291"/>
      <c r="P98" s="290"/>
      <c r="Q98" s="291"/>
      <c r="R98" s="290"/>
    </row>
    <row r="99" spans="1:18" ht="12">
      <c r="A99" s="186" t="s">
        <v>511</v>
      </c>
      <c r="B99" s="113" t="s">
        <v>81</v>
      </c>
      <c r="C99" s="290"/>
      <c r="D99" s="290"/>
      <c r="E99" s="290"/>
      <c r="F99" s="290"/>
      <c r="G99" s="290"/>
      <c r="H99" s="290"/>
      <c r="I99" s="291"/>
      <c r="J99" s="290"/>
      <c r="K99" s="290"/>
      <c r="L99" s="291"/>
      <c r="M99" s="290"/>
      <c r="N99" s="290"/>
      <c r="O99" s="291"/>
      <c r="P99" s="290"/>
      <c r="Q99" s="291"/>
      <c r="R99" s="290"/>
    </row>
    <row r="100" spans="1:18" ht="12">
      <c r="A100" s="186" t="s">
        <v>551</v>
      </c>
      <c r="B100" s="113" t="s">
        <v>82</v>
      </c>
      <c r="C100" s="290"/>
      <c r="D100" s="290"/>
      <c r="E100" s="290"/>
      <c r="F100" s="290"/>
      <c r="G100" s="290"/>
      <c r="H100" s="290"/>
      <c r="I100" s="291"/>
      <c r="J100" s="290"/>
      <c r="K100" s="290"/>
      <c r="L100" s="291"/>
      <c r="M100" s="290"/>
      <c r="N100" s="290"/>
      <c r="O100" s="291"/>
      <c r="P100" s="290"/>
      <c r="Q100" s="291"/>
      <c r="R100" s="290"/>
    </row>
    <row r="101" spans="1:18" ht="12">
      <c r="A101" s="186" t="s">
        <v>555</v>
      </c>
      <c r="B101" s="113" t="s">
        <v>890</v>
      </c>
      <c r="C101" s="290"/>
      <c r="D101" s="290"/>
      <c r="E101" s="290"/>
      <c r="F101" s="290"/>
      <c r="G101" s="290"/>
      <c r="H101" s="290"/>
      <c r="I101" s="291"/>
      <c r="J101" s="290"/>
      <c r="K101" s="290"/>
      <c r="L101" s="291"/>
      <c r="M101" s="290"/>
      <c r="N101" s="290"/>
      <c r="O101" s="291"/>
      <c r="P101" s="290"/>
      <c r="Q101" s="291"/>
      <c r="R101" s="290"/>
    </row>
    <row r="102" spans="1:18" ht="12">
      <c r="A102" s="186" t="s">
        <v>572</v>
      </c>
      <c r="B102" s="113" t="s">
        <v>83</v>
      </c>
      <c r="C102" s="290"/>
      <c r="D102" s="290"/>
      <c r="E102" s="290"/>
      <c r="F102" s="290"/>
      <c r="G102" s="290"/>
      <c r="H102" s="290"/>
      <c r="I102" s="291"/>
      <c r="J102" s="290"/>
      <c r="K102" s="290"/>
      <c r="L102" s="291"/>
      <c r="M102" s="290"/>
      <c r="N102" s="290"/>
      <c r="O102" s="291"/>
      <c r="P102" s="290"/>
      <c r="Q102" s="291"/>
      <c r="R102" s="290"/>
    </row>
    <row r="103" spans="1:18" ht="12">
      <c r="A103" s="186" t="s">
        <v>584</v>
      </c>
      <c r="B103" s="212" t="s">
        <v>891</v>
      </c>
      <c r="C103" s="290"/>
      <c r="D103" s="290"/>
      <c r="E103" s="290"/>
      <c r="F103" s="290"/>
      <c r="G103" s="290"/>
      <c r="H103" s="290"/>
      <c r="I103" s="291"/>
      <c r="J103" s="290"/>
      <c r="K103" s="290"/>
      <c r="L103" s="291"/>
      <c r="M103" s="290"/>
      <c r="N103" s="290"/>
      <c r="O103" s="291"/>
      <c r="P103" s="290"/>
      <c r="Q103" s="291"/>
      <c r="R103" s="290"/>
    </row>
    <row r="104" spans="1:18" ht="12">
      <c r="A104" s="186" t="s">
        <v>608</v>
      </c>
      <c r="B104" s="113" t="s">
        <v>84</v>
      </c>
      <c r="C104" s="290"/>
      <c r="D104" s="290"/>
      <c r="E104" s="290"/>
      <c r="F104" s="290"/>
      <c r="G104" s="290"/>
      <c r="H104" s="290"/>
      <c r="I104" s="291"/>
      <c r="J104" s="290"/>
      <c r="K104" s="290"/>
      <c r="L104" s="291"/>
      <c r="M104" s="290"/>
      <c r="N104" s="290"/>
      <c r="O104" s="291"/>
      <c r="P104" s="290"/>
      <c r="Q104" s="291"/>
      <c r="R104" s="290"/>
    </row>
    <row r="105" spans="1:18" ht="12">
      <c r="A105" s="186" t="s">
        <v>623</v>
      </c>
      <c r="B105" s="113" t="s">
        <v>85</v>
      </c>
      <c r="C105" s="290"/>
      <c r="D105" s="290"/>
      <c r="E105" s="290"/>
      <c r="F105" s="290"/>
      <c r="G105" s="290"/>
      <c r="H105" s="290"/>
      <c r="I105" s="291"/>
      <c r="J105" s="290"/>
      <c r="K105" s="290"/>
      <c r="L105" s="291"/>
      <c r="M105" s="290"/>
      <c r="N105" s="290"/>
      <c r="O105" s="291"/>
      <c r="P105" s="290"/>
      <c r="Q105" s="291"/>
      <c r="R105" s="290"/>
    </row>
    <row r="106" spans="1:18" ht="12">
      <c r="A106" s="186" t="s">
        <v>625</v>
      </c>
      <c r="B106" s="113" t="s">
        <v>86</v>
      </c>
      <c r="C106" s="290"/>
      <c r="D106" s="290"/>
      <c r="E106" s="290"/>
      <c r="F106" s="290"/>
      <c r="G106" s="290"/>
      <c r="H106" s="290"/>
      <c r="I106" s="291"/>
      <c r="J106" s="290"/>
      <c r="K106" s="290"/>
      <c r="L106" s="291"/>
      <c r="M106" s="290"/>
      <c r="N106" s="290"/>
      <c r="O106" s="291"/>
      <c r="P106" s="290"/>
      <c r="Q106" s="291"/>
      <c r="R106" s="290"/>
    </row>
    <row r="107" spans="1:18" ht="12">
      <c r="A107" s="186" t="s">
        <v>638</v>
      </c>
      <c r="B107" s="113" t="s">
        <v>87</v>
      </c>
      <c r="C107" s="290"/>
      <c r="D107" s="290"/>
      <c r="E107" s="290"/>
      <c r="F107" s="290"/>
      <c r="G107" s="290"/>
      <c r="H107" s="290"/>
      <c r="I107" s="291"/>
      <c r="J107" s="290"/>
      <c r="K107" s="290"/>
      <c r="L107" s="291"/>
      <c r="M107" s="290"/>
      <c r="N107" s="290"/>
      <c r="O107" s="291"/>
      <c r="P107" s="290"/>
      <c r="Q107" s="291"/>
      <c r="R107" s="290"/>
    </row>
    <row r="108" spans="1:18" ht="12">
      <c r="A108" s="186" t="s">
        <v>640</v>
      </c>
      <c r="B108" s="113" t="s">
        <v>88</v>
      </c>
      <c r="C108" s="290"/>
      <c r="D108" s="290"/>
      <c r="E108" s="290"/>
      <c r="F108" s="290"/>
      <c r="G108" s="290"/>
      <c r="H108" s="290"/>
      <c r="I108" s="291"/>
      <c r="J108" s="290"/>
      <c r="K108" s="290"/>
      <c r="L108" s="291"/>
      <c r="M108" s="290"/>
      <c r="N108" s="290"/>
      <c r="O108" s="291"/>
      <c r="P108" s="290"/>
      <c r="Q108" s="291"/>
      <c r="R108" s="290"/>
    </row>
    <row r="109" spans="1:18" ht="12">
      <c r="A109" s="186" t="s">
        <v>646</v>
      </c>
      <c r="B109" s="113" t="s">
        <v>89</v>
      </c>
      <c r="C109" s="290"/>
      <c r="D109" s="290"/>
      <c r="E109" s="290"/>
      <c r="F109" s="290"/>
      <c r="G109" s="290"/>
      <c r="H109" s="290"/>
      <c r="I109" s="291"/>
      <c r="J109" s="290"/>
      <c r="K109" s="290"/>
      <c r="L109" s="291"/>
      <c r="M109" s="290"/>
      <c r="N109" s="290"/>
      <c r="O109" s="291"/>
      <c r="P109" s="290"/>
      <c r="Q109" s="291"/>
      <c r="R109" s="290"/>
    </row>
    <row r="110" spans="1:18" ht="12">
      <c r="A110" s="186" t="s">
        <v>703</v>
      </c>
      <c r="B110" s="113" t="s">
        <v>90</v>
      </c>
      <c r="C110" s="290"/>
      <c r="D110" s="290"/>
      <c r="E110" s="290"/>
      <c r="F110" s="290"/>
      <c r="G110" s="290"/>
      <c r="H110" s="290"/>
      <c r="I110" s="291"/>
      <c r="J110" s="290"/>
      <c r="K110" s="290"/>
      <c r="L110" s="291"/>
      <c r="M110" s="290"/>
      <c r="N110" s="290"/>
      <c r="O110" s="291"/>
      <c r="P110" s="290"/>
      <c r="Q110" s="291"/>
      <c r="R110" s="290"/>
    </row>
    <row r="111" spans="1:18" ht="12">
      <c r="A111" s="186" t="s">
        <v>710</v>
      </c>
      <c r="B111" s="113" t="s">
        <v>91</v>
      </c>
      <c r="C111" s="290"/>
      <c r="D111" s="290"/>
      <c r="E111" s="290"/>
      <c r="F111" s="290"/>
      <c r="G111" s="290"/>
      <c r="H111" s="290"/>
      <c r="I111" s="291"/>
      <c r="J111" s="290"/>
      <c r="K111" s="290"/>
      <c r="L111" s="291"/>
      <c r="M111" s="290"/>
      <c r="N111" s="290"/>
      <c r="O111" s="291"/>
      <c r="P111" s="290"/>
      <c r="Q111" s="291"/>
      <c r="R111" s="290"/>
    </row>
    <row r="112" spans="1:18" ht="12">
      <c r="A112" s="186" t="s">
        <v>719</v>
      </c>
      <c r="B112" s="113" t="s">
        <v>92</v>
      </c>
      <c r="C112" s="290"/>
      <c r="D112" s="290"/>
      <c r="E112" s="290"/>
      <c r="F112" s="290"/>
      <c r="G112" s="290"/>
      <c r="H112" s="290"/>
      <c r="I112" s="291"/>
      <c r="J112" s="290"/>
      <c r="K112" s="290"/>
      <c r="L112" s="291"/>
      <c r="M112" s="290"/>
      <c r="N112" s="290"/>
      <c r="O112" s="291"/>
      <c r="P112" s="290"/>
      <c r="Q112" s="291"/>
      <c r="R112" s="290"/>
    </row>
    <row r="113" spans="1:18" ht="12">
      <c r="A113" s="186" t="s">
        <v>729</v>
      </c>
      <c r="B113" s="113" t="s">
        <v>93</v>
      </c>
      <c r="C113" s="290"/>
      <c r="D113" s="290"/>
      <c r="E113" s="290"/>
      <c r="F113" s="290"/>
      <c r="G113" s="290"/>
      <c r="H113" s="290"/>
      <c r="I113" s="291"/>
      <c r="J113" s="290"/>
      <c r="K113" s="290"/>
      <c r="L113" s="291"/>
      <c r="M113" s="290"/>
      <c r="N113" s="290"/>
      <c r="O113" s="291"/>
      <c r="P113" s="290"/>
      <c r="Q113" s="291"/>
      <c r="R113" s="290"/>
    </row>
    <row r="114" spans="1:18" ht="12">
      <c r="A114" s="186" t="s">
        <v>732</v>
      </c>
      <c r="B114" s="113" t="s">
        <v>94</v>
      </c>
      <c r="C114" s="290"/>
      <c r="D114" s="290"/>
      <c r="E114" s="290"/>
      <c r="F114" s="290"/>
      <c r="G114" s="290"/>
      <c r="H114" s="290"/>
      <c r="I114" s="291"/>
      <c r="J114" s="290"/>
      <c r="K114" s="290"/>
      <c r="L114" s="291"/>
      <c r="M114" s="290"/>
      <c r="N114" s="290"/>
      <c r="O114" s="291"/>
      <c r="P114" s="290"/>
      <c r="Q114" s="291"/>
      <c r="R114" s="290"/>
    </row>
    <row r="115" spans="1:18" ht="12">
      <c r="A115" s="186" t="s">
        <v>734</v>
      </c>
      <c r="B115" s="113" t="s">
        <v>95</v>
      </c>
      <c r="C115" s="290"/>
      <c r="D115" s="290"/>
      <c r="E115" s="290"/>
      <c r="F115" s="290"/>
      <c r="G115" s="290"/>
      <c r="H115" s="290"/>
      <c r="I115" s="291"/>
      <c r="J115" s="290"/>
      <c r="K115" s="290"/>
      <c r="L115" s="291"/>
      <c r="M115" s="290"/>
      <c r="N115" s="290"/>
      <c r="O115" s="291"/>
      <c r="P115" s="290"/>
      <c r="Q115" s="291"/>
      <c r="R115" s="290"/>
    </row>
    <row r="116" spans="1:18" ht="12">
      <c r="A116" s="186" t="s">
        <v>743</v>
      </c>
      <c r="B116" s="113" t="s">
        <v>96</v>
      </c>
      <c r="C116" s="290"/>
      <c r="D116" s="290"/>
      <c r="E116" s="290"/>
      <c r="F116" s="290"/>
      <c r="G116" s="290"/>
      <c r="H116" s="290"/>
      <c r="I116" s="291"/>
      <c r="J116" s="290"/>
      <c r="K116" s="290"/>
      <c r="L116" s="291"/>
      <c r="M116" s="290"/>
      <c r="N116" s="290"/>
      <c r="O116" s="291"/>
      <c r="P116" s="290"/>
      <c r="Q116" s="291"/>
      <c r="R116" s="290"/>
    </row>
    <row r="117" spans="1:18" ht="12">
      <c r="A117" s="186" t="s">
        <v>750</v>
      </c>
      <c r="B117" s="113" t="s">
        <v>97</v>
      </c>
      <c r="C117" s="290"/>
      <c r="D117" s="290"/>
      <c r="E117" s="290"/>
      <c r="F117" s="290"/>
      <c r="G117" s="290"/>
      <c r="H117" s="290"/>
      <c r="I117" s="291"/>
      <c r="J117" s="290"/>
      <c r="K117" s="290"/>
      <c r="L117" s="291"/>
      <c r="M117" s="290"/>
      <c r="N117" s="290"/>
      <c r="O117" s="291"/>
      <c r="P117" s="290"/>
      <c r="Q117" s="291"/>
      <c r="R117" s="290"/>
    </row>
    <row r="118" spans="1:18" ht="12">
      <c r="A118" s="186" t="s">
        <v>770</v>
      </c>
      <c r="B118" s="113" t="s">
        <v>98</v>
      </c>
      <c r="C118" s="290"/>
      <c r="D118" s="290"/>
      <c r="E118" s="290"/>
      <c r="F118" s="290"/>
      <c r="G118" s="290"/>
      <c r="H118" s="290"/>
      <c r="I118" s="291"/>
      <c r="J118" s="290"/>
      <c r="K118" s="290"/>
      <c r="L118" s="291"/>
      <c r="M118" s="290"/>
      <c r="N118" s="290"/>
      <c r="O118" s="291"/>
      <c r="P118" s="290"/>
      <c r="Q118" s="291"/>
      <c r="R118" s="290"/>
    </row>
    <row r="119" spans="1:18" ht="12">
      <c r="A119" s="186" t="s">
        <v>775</v>
      </c>
      <c r="B119" s="113" t="s">
        <v>99</v>
      </c>
      <c r="C119" s="290"/>
      <c r="D119" s="290"/>
      <c r="E119" s="290"/>
      <c r="F119" s="290"/>
      <c r="G119" s="290"/>
      <c r="H119" s="290"/>
      <c r="I119" s="291"/>
      <c r="J119" s="290"/>
      <c r="K119" s="290"/>
      <c r="L119" s="291"/>
      <c r="M119" s="290"/>
      <c r="N119" s="290"/>
      <c r="O119" s="291"/>
      <c r="P119" s="290"/>
      <c r="Q119" s="291"/>
      <c r="R119" s="290"/>
    </row>
    <row r="120" spans="1:18" ht="12">
      <c r="A120" s="186" t="s">
        <v>786</v>
      </c>
      <c r="B120" s="113" t="s">
        <v>100</v>
      </c>
      <c r="C120" s="290"/>
      <c r="D120" s="290"/>
      <c r="E120" s="290"/>
      <c r="F120" s="290"/>
      <c r="G120" s="290"/>
      <c r="H120" s="290"/>
      <c r="I120" s="291"/>
      <c r="J120" s="290"/>
      <c r="K120" s="290"/>
      <c r="L120" s="291"/>
      <c r="M120" s="290"/>
      <c r="N120" s="290"/>
      <c r="O120" s="291"/>
      <c r="P120" s="290"/>
      <c r="Q120" s="291"/>
      <c r="R120" s="290"/>
    </row>
    <row r="121" spans="1:18" ht="12">
      <c r="A121" s="186" t="s">
        <v>791</v>
      </c>
      <c r="B121" s="113" t="s">
        <v>101</v>
      </c>
      <c r="C121" s="290"/>
      <c r="D121" s="290"/>
      <c r="E121" s="290"/>
      <c r="F121" s="290"/>
      <c r="G121" s="290"/>
      <c r="H121" s="290"/>
      <c r="I121" s="291"/>
      <c r="J121" s="290"/>
      <c r="K121" s="290"/>
      <c r="L121" s="291"/>
      <c r="M121" s="290"/>
      <c r="N121" s="290"/>
      <c r="O121" s="291"/>
      <c r="P121" s="290"/>
      <c r="Q121" s="291"/>
      <c r="R121" s="290"/>
    </row>
    <row r="122" spans="1:18" ht="12">
      <c r="A122" s="186" t="s">
        <v>805</v>
      </c>
      <c r="B122" s="113" t="s">
        <v>102</v>
      </c>
      <c r="C122" s="290"/>
      <c r="D122" s="290"/>
      <c r="E122" s="290"/>
      <c r="F122" s="290"/>
      <c r="G122" s="290"/>
      <c r="H122" s="290"/>
      <c r="I122" s="291"/>
      <c r="J122" s="290"/>
      <c r="K122" s="290"/>
      <c r="L122" s="291"/>
      <c r="M122" s="290"/>
      <c r="N122" s="290"/>
      <c r="O122" s="291"/>
      <c r="P122" s="290"/>
      <c r="Q122" s="291"/>
      <c r="R122" s="290"/>
    </row>
    <row r="123" spans="1:18" ht="12">
      <c r="A123" s="186" t="s">
        <v>823</v>
      </c>
      <c r="B123" s="113" t="s">
        <v>103</v>
      </c>
      <c r="C123" s="290"/>
      <c r="D123" s="290"/>
      <c r="E123" s="290"/>
      <c r="F123" s="290"/>
      <c r="G123" s="290"/>
      <c r="H123" s="290"/>
      <c r="I123" s="291"/>
      <c r="J123" s="290"/>
      <c r="K123" s="290"/>
      <c r="L123" s="291"/>
      <c r="M123" s="290"/>
      <c r="N123" s="290"/>
      <c r="O123" s="291"/>
      <c r="P123" s="290"/>
      <c r="Q123" s="291"/>
      <c r="R123" s="290"/>
    </row>
    <row r="124" spans="1:18" ht="12">
      <c r="A124" s="186" t="s">
        <v>830</v>
      </c>
      <c r="B124" s="113" t="s">
        <v>892</v>
      </c>
      <c r="C124" s="290"/>
      <c r="D124" s="290"/>
      <c r="E124" s="290"/>
      <c r="F124" s="290"/>
      <c r="G124" s="290"/>
      <c r="H124" s="290"/>
      <c r="I124" s="291"/>
      <c r="J124" s="290"/>
      <c r="K124" s="290"/>
      <c r="L124" s="291"/>
      <c r="M124" s="290"/>
      <c r="N124" s="290"/>
      <c r="O124" s="291"/>
      <c r="P124" s="290"/>
      <c r="Q124" s="291"/>
      <c r="R124" s="290"/>
    </row>
    <row r="125" spans="1:18" ht="12">
      <c r="A125" s="186" t="s">
        <v>836</v>
      </c>
      <c r="B125" s="113" t="s">
        <v>104</v>
      </c>
      <c r="C125" s="290"/>
      <c r="D125" s="290"/>
      <c r="E125" s="290"/>
      <c r="F125" s="290"/>
      <c r="G125" s="290"/>
      <c r="H125" s="290"/>
      <c r="I125" s="291"/>
      <c r="J125" s="290"/>
      <c r="K125" s="290"/>
      <c r="L125" s="291"/>
      <c r="M125" s="290"/>
      <c r="N125" s="290"/>
      <c r="O125" s="291"/>
      <c r="P125" s="290"/>
      <c r="Q125" s="291"/>
      <c r="R125" s="290"/>
    </row>
    <row r="126" spans="1:18" ht="12">
      <c r="A126" s="186" t="s">
        <v>850</v>
      </c>
      <c r="B126" s="113" t="s">
        <v>849</v>
      </c>
      <c r="C126" s="290"/>
      <c r="D126" s="290"/>
      <c r="E126" s="290"/>
      <c r="F126" s="290"/>
      <c r="G126" s="290"/>
      <c r="H126" s="290"/>
      <c r="I126" s="291"/>
      <c r="J126" s="290"/>
      <c r="K126" s="290"/>
      <c r="L126" s="291"/>
      <c r="M126" s="290"/>
      <c r="N126" s="290"/>
      <c r="O126" s="291"/>
      <c r="P126" s="290"/>
      <c r="Q126" s="291"/>
      <c r="R126" s="290"/>
    </row>
    <row r="127" spans="1:18" ht="12">
      <c r="A127" s="186" t="s">
        <v>858</v>
      </c>
      <c r="B127" s="113" t="s">
        <v>105</v>
      </c>
      <c r="C127" s="290"/>
      <c r="D127" s="290"/>
      <c r="E127" s="290"/>
      <c r="F127" s="290"/>
      <c r="G127" s="290"/>
      <c r="H127" s="290"/>
      <c r="I127" s="291"/>
      <c r="J127" s="290"/>
      <c r="K127" s="290"/>
      <c r="L127" s="291"/>
      <c r="M127" s="290"/>
      <c r="N127" s="290"/>
      <c r="O127" s="291"/>
      <c r="P127" s="290"/>
      <c r="Q127" s="291"/>
      <c r="R127" s="290"/>
    </row>
    <row r="128" spans="1:18" ht="12">
      <c r="A128" s="186" t="s">
        <v>861</v>
      </c>
      <c r="B128" s="113" t="s">
        <v>106</v>
      </c>
      <c r="C128" s="290"/>
      <c r="D128" s="290"/>
      <c r="E128" s="290"/>
      <c r="F128" s="290"/>
      <c r="G128" s="290"/>
      <c r="H128" s="290"/>
      <c r="I128" s="291"/>
      <c r="J128" s="290"/>
      <c r="K128" s="290"/>
      <c r="L128" s="291"/>
      <c r="M128" s="290"/>
      <c r="N128" s="290"/>
      <c r="O128" s="291"/>
      <c r="P128" s="290"/>
      <c r="Q128" s="291"/>
      <c r="R128" s="290"/>
    </row>
    <row r="129" spans="1:18" ht="12">
      <c r="A129" s="186" t="s">
        <v>870</v>
      </c>
      <c r="B129" s="113" t="s">
        <v>107</v>
      </c>
      <c r="C129" s="290"/>
      <c r="D129" s="290"/>
      <c r="E129" s="290"/>
      <c r="F129" s="290"/>
      <c r="G129" s="290"/>
      <c r="H129" s="290"/>
      <c r="I129" s="291"/>
      <c r="J129" s="290"/>
      <c r="K129" s="290"/>
      <c r="L129" s="291"/>
      <c r="M129" s="290"/>
      <c r="N129" s="290"/>
      <c r="O129" s="291"/>
      <c r="P129" s="290"/>
      <c r="Q129" s="291"/>
      <c r="R129" s="290"/>
    </row>
    <row r="130" spans="1:18" ht="12.75" thickBot="1">
      <c r="A130" s="108" t="s">
        <v>385</v>
      </c>
      <c r="B130" s="114" t="s">
        <v>943</v>
      </c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</row>
    <row r="131" spans="1:18" ht="12.75" thickTop="1">
      <c r="A131" s="186" t="s">
        <v>423</v>
      </c>
      <c r="B131" s="113" t="s">
        <v>108</v>
      </c>
      <c r="C131" s="290"/>
      <c r="D131" s="290"/>
      <c r="E131" s="290"/>
      <c r="F131" s="290"/>
      <c r="G131" s="290"/>
      <c r="H131" s="290"/>
      <c r="I131" s="291"/>
      <c r="J131" s="290"/>
      <c r="K131" s="290"/>
      <c r="L131" s="291"/>
      <c r="M131" s="290"/>
      <c r="N131" s="290"/>
      <c r="O131" s="291"/>
      <c r="P131" s="290"/>
      <c r="Q131" s="291"/>
      <c r="R131" s="290"/>
    </row>
    <row r="132" spans="1:18" ht="12">
      <c r="A132" s="186" t="s">
        <v>446</v>
      </c>
      <c r="B132" s="113" t="s">
        <v>109</v>
      </c>
      <c r="C132" s="290"/>
      <c r="D132" s="290"/>
      <c r="E132" s="290"/>
      <c r="F132" s="290"/>
      <c r="G132" s="290"/>
      <c r="H132" s="290"/>
      <c r="I132" s="291"/>
      <c r="J132" s="290"/>
      <c r="K132" s="290"/>
      <c r="L132" s="291"/>
      <c r="M132" s="290"/>
      <c r="N132" s="290"/>
      <c r="O132" s="291"/>
      <c r="P132" s="290"/>
      <c r="Q132" s="291"/>
      <c r="R132" s="290"/>
    </row>
    <row r="133" spans="1:18" ht="12">
      <c r="A133" s="186" t="s">
        <v>464</v>
      </c>
      <c r="B133" s="113" t="s">
        <v>110</v>
      </c>
      <c r="C133" s="290"/>
      <c r="D133" s="290"/>
      <c r="E133" s="290"/>
      <c r="F133" s="290"/>
      <c r="G133" s="290"/>
      <c r="H133" s="290"/>
      <c r="I133" s="291"/>
      <c r="J133" s="290"/>
      <c r="K133" s="290"/>
      <c r="L133" s="291"/>
      <c r="M133" s="290"/>
      <c r="N133" s="290"/>
      <c r="O133" s="291"/>
      <c r="P133" s="290"/>
      <c r="Q133" s="291"/>
      <c r="R133" s="290"/>
    </row>
    <row r="134" spans="1:18" ht="12">
      <c r="A134" s="186" t="s">
        <v>509</v>
      </c>
      <c r="B134" s="113" t="s">
        <v>111</v>
      </c>
      <c r="C134" s="290"/>
      <c r="D134" s="290"/>
      <c r="E134" s="290"/>
      <c r="F134" s="290"/>
      <c r="G134" s="290"/>
      <c r="H134" s="290"/>
      <c r="I134" s="291"/>
      <c r="J134" s="290"/>
      <c r="K134" s="290"/>
      <c r="L134" s="291"/>
      <c r="M134" s="290"/>
      <c r="N134" s="290"/>
      <c r="O134" s="291"/>
      <c r="P134" s="290"/>
      <c r="Q134" s="291"/>
      <c r="R134" s="290"/>
    </row>
    <row r="135" spans="1:18" ht="12">
      <c r="A135" s="186" t="s">
        <v>523</v>
      </c>
      <c r="B135" s="113" t="s">
        <v>112</v>
      </c>
      <c r="C135" s="290"/>
      <c r="D135" s="290"/>
      <c r="E135" s="290"/>
      <c r="F135" s="290"/>
      <c r="G135" s="290"/>
      <c r="H135" s="290"/>
      <c r="I135" s="291"/>
      <c r="J135" s="290"/>
      <c r="K135" s="290"/>
      <c r="L135" s="291"/>
      <c r="M135" s="290"/>
      <c r="N135" s="290"/>
      <c r="O135" s="291"/>
      <c r="P135" s="290"/>
      <c r="Q135" s="291"/>
      <c r="R135" s="290"/>
    </row>
    <row r="136" spans="1:18" ht="12">
      <c r="A136" s="186" t="s">
        <v>547</v>
      </c>
      <c r="B136" s="113" t="s">
        <v>546</v>
      </c>
      <c r="C136" s="290"/>
      <c r="D136" s="290"/>
      <c r="E136" s="290"/>
      <c r="F136" s="290"/>
      <c r="G136" s="290"/>
      <c r="H136" s="290"/>
      <c r="I136" s="291"/>
      <c r="J136" s="290"/>
      <c r="K136" s="290"/>
      <c r="L136" s="291"/>
      <c r="M136" s="290"/>
      <c r="N136" s="290"/>
      <c r="O136" s="291"/>
      <c r="P136" s="290"/>
      <c r="Q136" s="291"/>
      <c r="R136" s="290"/>
    </row>
    <row r="137" spans="1:18" ht="12">
      <c r="A137" s="186" t="s">
        <v>585</v>
      </c>
      <c r="B137" s="113" t="s">
        <v>113</v>
      </c>
      <c r="C137" s="290"/>
      <c r="D137" s="290"/>
      <c r="E137" s="290"/>
      <c r="F137" s="290"/>
      <c r="G137" s="290"/>
      <c r="H137" s="290"/>
      <c r="I137" s="291"/>
      <c r="J137" s="290"/>
      <c r="K137" s="290"/>
      <c r="L137" s="291"/>
      <c r="M137" s="290"/>
      <c r="N137" s="290"/>
      <c r="O137" s="291"/>
      <c r="P137" s="290"/>
      <c r="Q137" s="291"/>
      <c r="R137" s="290"/>
    </row>
    <row r="138" spans="1:18" ht="12">
      <c r="A138" s="186" t="s">
        <v>590</v>
      </c>
      <c r="B138" s="113" t="s">
        <v>114</v>
      </c>
      <c r="C138" s="290"/>
      <c r="D138" s="290"/>
      <c r="E138" s="290"/>
      <c r="F138" s="290"/>
      <c r="G138" s="290"/>
      <c r="H138" s="290"/>
      <c r="I138" s="291"/>
      <c r="J138" s="290"/>
      <c r="K138" s="290"/>
      <c r="L138" s="291"/>
      <c r="M138" s="290"/>
      <c r="N138" s="290"/>
      <c r="O138" s="291"/>
      <c r="P138" s="290"/>
      <c r="Q138" s="291"/>
      <c r="R138" s="290"/>
    </row>
    <row r="139" spans="1:18" ht="12">
      <c r="A139" s="186" t="s">
        <v>620</v>
      </c>
      <c r="B139" s="212" t="s">
        <v>893</v>
      </c>
      <c r="C139" s="290"/>
      <c r="D139" s="290"/>
      <c r="E139" s="290"/>
      <c r="F139" s="290"/>
      <c r="G139" s="290"/>
      <c r="H139" s="290"/>
      <c r="I139" s="291"/>
      <c r="J139" s="290"/>
      <c r="K139" s="290"/>
      <c r="L139" s="291"/>
      <c r="M139" s="290"/>
      <c r="N139" s="290"/>
      <c r="O139" s="291"/>
      <c r="P139" s="290"/>
      <c r="Q139" s="291"/>
      <c r="R139" s="290"/>
    </row>
    <row r="140" spans="1:18" ht="12">
      <c r="A140" s="186" t="s">
        <v>622</v>
      </c>
      <c r="B140" s="113" t="s">
        <v>115</v>
      </c>
      <c r="C140" s="290"/>
      <c r="D140" s="290"/>
      <c r="E140" s="290"/>
      <c r="F140" s="290"/>
      <c r="G140" s="290"/>
      <c r="H140" s="290"/>
      <c r="I140" s="291"/>
      <c r="J140" s="290"/>
      <c r="K140" s="290"/>
      <c r="L140" s="291"/>
      <c r="M140" s="290"/>
      <c r="N140" s="290"/>
      <c r="O140" s="291"/>
      <c r="P140" s="290"/>
      <c r="Q140" s="291"/>
      <c r="R140" s="290"/>
    </row>
    <row r="141" spans="1:18" ht="12">
      <c r="A141" s="186" t="s">
        <v>628</v>
      </c>
      <c r="B141" s="113" t="s">
        <v>116</v>
      </c>
      <c r="C141" s="290"/>
      <c r="D141" s="290"/>
      <c r="E141" s="290"/>
      <c r="F141" s="290"/>
      <c r="G141" s="290"/>
      <c r="H141" s="290"/>
      <c r="I141" s="291"/>
      <c r="J141" s="290"/>
      <c r="K141" s="290"/>
      <c r="L141" s="291"/>
      <c r="M141" s="290"/>
      <c r="N141" s="290"/>
      <c r="O141" s="291"/>
      <c r="P141" s="290"/>
      <c r="Q141" s="291"/>
      <c r="R141" s="290"/>
    </row>
    <row r="142" spans="1:18" ht="12">
      <c r="A142" s="186" t="s">
        <v>686</v>
      </c>
      <c r="B142" s="113" t="s">
        <v>685</v>
      </c>
      <c r="C142" s="290"/>
      <c r="D142" s="290"/>
      <c r="E142" s="290"/>
      <c r="F142" s="290"/>
      <c r="G142" s="290"/>
      <c r="H142" s="290"/>
      <c r="I142" s="291"/>
      <c r="J142" s="290"/>
      <c r="K142" s="290"/>
      <c r="L142" s="291"/>
      <c r="M142" s="290"/>
      <c r="N142" s="290"/>
      <c r="O142" s="291"/>
      <c r="P142" s="290"/>
      <c r="Q142" s="291"/>
      <c r="R142" s="290"/>
    </row>
    <row r="143" spans="1:18" ht="12">
      <c r="A143" s="186" t="s">
        <v>690</v>
      </c>
      <c r="B143" s="113" t="s">
        <v>894</v>
      </c>
      <c r="C143" s="290"/>
      <c r="D143" s="290"/>
      <c r="E143" s="290"/>
      <c r="F143" s="290"/>
      <c r="G143" s="290"/>
      <c r="H143" s="290"/>
      <c r="I143" s="291"/>
      <c r="J143" s="290"/>
      <c r="K143" s="290"/>
      <c r="L143" s="291"/>
      <c r="M143" s="290"/>
      <c r="N143" s="290"/>
      <c r="O143" s="291"/>
      <c r="P143" s="290"/>
      <c r="Q143" s="291"/>
      <c r="R143" s="290"/>
    </row>
    <row r="144" spans="1:18" ht="12">
      <c r="A144" s="186" t="s">
        <v>731</v>
      </c>
      <c r="B144" s="113" t="s">
        <v>117</v>
      </c>
      <c r="C144" s="290"/>
      <c r="D144" s="290"/>
      <c r="E144" s="290"/>
      <c r="F144" s="290"/>
      <c r="G144" s="290"/>
      <c r="H144" s="290"/>
      <c r="I144" s="291"/>
      <c r="J144" s="290"/>
      <c r="K144" s="290"/>
      <c r="L144" s="291"/>
      <c r="M144" s="290"/>
      <c r="N144" s="290"/>
      <c r="O144" s="291"/>
      <c r="P144" s="290"/>
      <c r="Q144" s="291"/>
      <c r="R144" s="290"/>
    </row>
    <row r="145" spans="1:18" ht="12">
      <c r="A145" s="186" t="s">
        <v>736</v>
      </c>
      <c r="B145" s="113" t="s">
        <v>118</v>
      </c>
      <c r="C145" s="290"/>
      <c r="D145" s="290"/>
      <c r="E145" s="290"/>
      <c r="F145" s="290"/>
      <c r="G145" s="290"/>
      <c r="H145" s="290"/>
      <c r="I145" s="291"/>
      <c r="J145" s="290"/>
      <c r="K145" s="290"/>
      <c r="L145" s="291"/>
      <c r="M145" s="290"/>
      <c r="N145" s="290"/>
      <c r="O145" s="291"/>
      <c r="P145" s="290"/>
      <c r="Q145" s="291"/>
      <c r="R145" s="290"/>
    </row>
    <row r="146" spans="1:18" ht="12">
      <c r="A146" s="186" t="s">
        <v>742</v>
      </c>
      <c r="B146" s="113" t="s">
        <v>119</v>
      </c>
      <c r="C146" s="290"/>
      <c r="D146" s="290"/>
      <c r="E146" s="290"/>
      <c r="F146" s="290"/>
      <c r="G146" s="290"/>
      <c r="H146" s="290"/>
      <c r="I146" s="291"/>
      <c r="J146" s="290"/>
      <c r="K146" s="290"/>
      <c r="L146" s="291"/>
      <c r="M146" s="290"/>
      <c r="N146" s="290"/>
      <c r="O146" s="291"/>
      <c r="P146" s="290"/>
      <c r="Q146" s="291"/>
      <c r="R146" s="290"/>
    </row>
    <row r="147" spans="1:18" ht="12">
      <c r="A147" s="186" t="s">
        <v>746</v>
      </c>
      <c r="B147" s="113" t="s">
        <v>120</v>
      </c>
      <c r="C147" s="290"/>
      <c r="D147" s="290"/>
      <c r="E147" s="290"/>
      <c r="F147" s="290"/>
      <c r="G147" s="290"/>
      <c r="H147" s="290"/>
      <c r="I147" s="291"/>
      <c r="J147" s="290"/>
      <c r="K147" s="290"/>
      <c r="L147" s="291"/>
      <c r="M147" s="290"/>
      <c r="N147" s="290"/>
      <c r="O147" s="291"/>
      <c r="P147" s="290"/>
      <c r="Q147" s="291"/>
      <c r="R147" s="290"/>
    </row>
    <row r="148" spans="1:18" ht="12">
      <c r="A148" s="186" t="s">
        <v>751</v>
      </c>
      <c r="B148" s="113" t="s">
        <v>121</v>
      </c>
      <c r="C148" s="290"/>
      <c r="D148" s="290"/>
      <c r="E148" s="290"/>
      <c r="F148" s="290"/>
      <c r="G148" s="290"/>
      <c r="H148" s="290"/>
      <c r="I148" s="291"/>
      <c r="J148" s="290"/>
      <c r="K148" s="290"/>
      <c r="L148" s="291"/>
      <c r="M148" s="290"/>
      <c r="N148" s="290"/>
      <c r="O148" s="291"/>
      <c r="P148" s="290"/>
      <c r="Q148" s="291"/>
      <c r="R148" s="290"/>
    </row>
    <row r="149" spans="1:18" ht="12">
      <c r="A149" s="186" t="s">
        <v>753</v>
      </c>
      <c r="B149" s="113" t="s">
        <v>122</v>
      </c>
      <c r="C149" s="290"/>
      <c r="D149" s="290"/>
      <c r="E149" s="290"/>
      <c r="F149" s="290"/>
      <c r="G149" s="290"/>
      <c r="H149" s="290"/>
      <c r="I149" s="291"/>
      <c r="J149" s="290"/>
      <c r="K149" s="290"/>
      <c r="L149" s="291"/>
      <c r="M149" s="290"/>
      <c r="N149" s="290"/>
      <c r="O149" s="291"/>
      <c r="P149" s="290"/>
      <c r="Q149" s="291"/>
      <c r="R149" s="290"/>
    </row>
    <row r="150" spans="1:18" ht="12">
      <c r="A150" s="186" t="s">
        <v>831</v>
      </c>
      <c r="B150" s="113" t="s">
        <v>123</v>
      </c>
      <c r="C150" s="290"/>
      <c r="D150" s="290"/>
      <c r="E150" s="290"/>
      <c r="F150" s="290"/>
      <c r="G150" s="290"/>
      <c r="H150" s="290"/>
      <c r="I150" s="291"/>
      <c r="J150" s="290"/>
      <c r="K150" s="290"/>
      <c r="L150" s="291"/>
      <c r="M150" s="290"/>
      <c r="N150" s="290"/>
      <c r="O150" s="291"/>
      <c r="P150" s="290"/>
      <c r="Q150" s="291"/>
      <c r="R150" s="290"/>
    </row>
    <row r="151" spans="1:18" ht="12">
      <c r="A151" s="186" t="s">
        <v>872</v>
      </c>
      <c r="B151" s="113" t="s">
        <v>124</v>
      </c>
      <c r="C151" s="290"/>
      <c r="D151" s="290"/>
      <c r="E151" s="290"/>
      <c r="F151" s="290"/>
      <c r="G151" s="290"/>
      <c r="H151" s="290"/>
      <c r="I151" s="291"/>
      <c r="J151" s="290"/>
      <c r="K151" s="290"/>
      <c r="L151" s="291"/>
      <c r="M151" s="290"/>
      <c r="N151" s="290"/>
      <c r="O151" s="291"/>
      <c r="P151" s="290"/>
      <c r="Q151" s="291"/>
      <c r="R151" s="290"/>
    </row>
    <row r="152" spans="1:18" ht="12.75" thickBot="1">
      <c r="A152" s="108" t="s">
        <v>387</v>
      </c>
      <c r="B152" s="114" t="s">
        <v>944</v>
      </c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</row>
    <row r="153" spans="1:18" ht="12.75" thickTop="1">
      <c r="A153" s="186" t="s">
        <v>400</v>
      </c>
      <c r="B153" s="113" t="s">
        <v>125</v>
      </c>
      <c r="C153" s="290"/>
      <c r="D153" s="290"/>
      <c r="E153" s="290"/>
      <c r="F153" s="290"/>
      <c r="G153" s="290"/>
      <c r="H153" s="290"/>
      <c r="I153" s="291"/>
      <c r="J153" s="290"/>
      <c r="K153" s="290"/>
      <c r="L153" s="291"/>
      <c r="M153" s="290"/>
      <c r="N153" s="290"/>
      <c r="O153" s="291"/>
      <c r="P153" s="290"/>
      <c r="Q153" s="291"/>
      <c r="R153" s="290"/>
    </row>
    <row r="154" spans="1:18" ht="12">
      <c r="A154" s="186" t="s">
        <v>410</v>
      </c>
      <c r="B154" s="113" t="s">
        <v>126</v>
      </c>
      <c r="C154" s="290"/>
      <c r="D154" s="290"/>
      <c r="E154" s="290"/>
      <c r="F154" s="290"/>
      <c r="G154" s="290"/>
      <c r="H154" s="290"/>
      <c r="I154" s="291"/>
      <c r="J154" s="290"/>
      <c r="K154" s="290"/>
      <c r="L154" s="291"/>
      <c r="M154" s="290"/>
      <c r="N154" s="290"/>
      <c r="O154" s="291"/>
      <c r="P154" s="290"/>
      <c r="Q154" s="291"/>
      <c r="R154" s="290"/>
    </row>
    <row r="155" spans="1:18" ht="12">
      <c r="A155" s="186" t="s">
        <v>427</v>
      </c>
      <c r="B155" s="113" t="s">
        <v>895</v>
      </c>
      <c r="C155" s="290"/>
      <c r="D155" s="290"/>
      <c r="E155" s="290"/>
      <c r="F155" s="290"/>
      <c r="G155" s="290"/>
      <c r="H155" s="290"/>
      <c r="I155" s="291"/>
      <c r="J155" s="290"/>
      <c r="K155" s="290"/>
      <c r="L155" s="291"/>
      <c r="M155" s="290"/>
      <c r="N155" s="290"/>
      <c r="O155" s="291"/>
      <c r="P155" s="290"/>
      <c r="Q155" s="291"/>
      <c r="R155" s="290"/>
    </row>
    <row r="156" spans="1:18" ht="12">
      <c r="A156" s="186" t="s">
        <v>435</v>
      </c>
      <c r="B156" s="113" t="s">
        <v>127</v>
      </c>
      <c r="C156" s="290"/>
      <c r="D156" s="290"/>
      <c r="E156" s="290"/>
      <c r="F156" s="290"/>
      <c r="G156" s="290"/>
      <c r="H156" s="290"/>
      <c r="I156" s="291"/>
      <c r="J156" s="290"/>
      <c r="K156" s="290"/>
      <c r="L156" s="291"/>
      <c r="M156" s="290"/>
      <c r="N156" s="290"/>
      <c r="O156" s="291"/>
      <c r="P156" s="290"/>
      <c r="Q156" s="291"/>
      <c r="R156" s="290"/>
    </row>
    <row r="157" spans="1:18" ht="12">
      <c r="A157" s="186" t="s">
        <v>441</v>
      </c>
      <c r="B157" s="113" t="s">
        <v>128</v>
      </c>
      <c r="C157" s="290"/>
      <c r="D157" s="290"/>
      <c r="E157" s="290"/>
      <c r="F157" s="290"/>
      <c r="G157" s="290"/>
      <c r="H157" s="290"/>
      <c r="I157" s="291"/>
      <c r="J157" s="290"/>
      <c r="K157" s="290"/>
      <c r="L157" s="291"/>
      <c r="M157" s="290"/>
      <c r="N157" s="290"/>
      <c r="O157" s="291"/>
      <c r="P157" s="290"/>
      <c r="Q157" s="291"/>
      <c r="R157" s="290"/>
    </row>
    <row r="158" spans="1:18" ht="12">
      <c r="A158" s="186" t="s">
        <v>443</v>
      </c>
      <c r="B158" s="113" t="s">
        <v>129</v>
      </c>
      <c r="C158" s="290"/>
      <c r="D158" s="290"/>
      <c r="E158" s="290"/>
      <c r="F158" s="290"/>
      <c r="G158" s="290"/>
      <c r="H158" s="290"/>
      <c r="I158" s="291"/>
      <c r="J158" s="290"/>
      <c r="K158" s="290"/>
      <c r="L158" s="291"/>
      <c r="M158" s="290"/>
      <c r="N158" s="290"/>
      <c r="O158" s="291"/>
      <c r="P158" s="290"/>
      <c r="Q158" s="291"/>
      <c r="R158" s="290"/>
    </row>
    <row r="159" spans="1:18" ht="12">
      <c r="A159" s="186" t="s">
        <v>460</v>
      </c>
      <c r="B159" s="113" t="s">
        <v>130</v>
      </c>
      <c r="C159" s="290"/>
      <c r="D159" s="290"/>
      <c r="E159" s="290"/>
      <c r="F159" s="290"/>
      <c r="G159" s="290"/>
      <c r="H159" s="290"/>
      <c r="I159" s="291"/>
      <c r="J159" s="290"/>
      <c r="K159" s="290"/>
      <c r="L159" s="291"/>
      <c r="M159" s="290"/>
      <c r="N159" s="290"/>
      <c r="O159" s="291"/>
      <c r="P159" s="290"/>
      <c r="Q159" s="291"/>
      <c r="R159" s="290"/>
    </row>
    <row r="160" spans="1:18" ht="12">
      <c r="A160" s="186" t="s">
        <v>481</v>
      </c>
      <c r="B160" s="113" t="s">
        <v>131</v>
      </c>
      <c r="C160" s="290"/>
      <c r="D160" s="290"/>
      <c r="E160" s="290"/>
      <c r="F160" s="290"/>
      <c r="G160" s="290"/>
      <c r="H160" s="290"/>
      <c r="I160" s="291"/>
      <c r="J160" s="290"/>
      <c r="K160" s="290"/>
      <c r="L160" s="291"/>
      <c r="M160" s="290"/>
      <c r="N160" s="290"/>
      <c r="O160" s="291"/>
      <c r="P160" s="290"/>
      <c r="Q160" s="291"/>
      <c r="R160" s="290"/>
    </row>
    <row r="161" spans="1:18" ht="12">
      <c r="A161" s="186" t="s">
        <v>486</v>
      </c>
      <c r="B161" s="113" t="s">
        <v>132</v>
      </c>
      <c r="C161" s="290"/>
      <c r="D161" s="290"/>
      <c r="E161" s="290"/>
      <c r="F161" s="290"/>
      <c r="G161" s="290"/>
      <c r="H161" s="290"/>
      <c r="I161" s="291"/>
      <c r="J161" s="290"/>
      <c r="K161" s="290"/>
      <c r="L161" s="291"/>
      <c r="M161" s="290"/>
      <c r="N161" s="290"/>
      <c r="O161" s="291"/>
      <c r="P161" s="290"/>
      <c r="Q161" s="291"/>
      <c r="R161" s="290"/>
    </row>
    <row r="162" spans="1:18" ht="12">
      <c r="A162" s="186" t="s">
        <v>504</v>
      </c>
      <c r="B162" s="113" t="s">
        <v>896</v>
      </c>
      <c r="C162" s="290"/>
      <c r="D162" s="290"/>
      <c r="E162" s="290"/>
      <c r="F162" s="290"/>
      <c r="G162" s="290"/>
      <c r="H162" s="290"/>
      <c r="I162" s="291"/>
      <c r="J162" s="290"/>
      <c r="K162" s="290"/>
      <c r="L162" s="291"/>
      <c r="M162" s="290"/>
      <c r="N162" s="290"/>
      <c r="O162" s="291"/>
      <c r="P162" s="290"/>
      <c r="Q162" s="291"/>
      <c r="R162" s="290"/>
    </row>
    <row r="163" spans="1:18" ht="12">
      <c r="A163" s="186" t="s">
        <v>516</v>
      </c>
      <c r="B163" s="113" t="s">
        <v>133</v>
      </c>
      <c r="C163" s="290"/>
      <c r="D163" s="290"/>
      <c r="E163" s="290"/>
      <c r="F163" s="290"/>
      <c r="G163" s="290"/>
      <c r="H163" s="290"/>
      <c r="I163" s="291"/>
      <c r="J163" s="290"/>
      <c r="K163" s="290"/>
      <c r="L163" s="291"/>
      <c r="M163" s="290"/>
      <c r="N163" s="290"/>
      <c r="O163" s="291"/>
      <c r="P163" s="290"/>
      <c r="Q163" s="291"/>
      <c r="R163" s="290"/>
    </row>
    <row r="164" spans="1:18" ht="12">
      <c r="A164" s="186" t="s">
        <v>518</v>
      </c>
      <c r="B164" s="113" t="s">
        <v>134</v>
      </c>
      <c r="C164" s="290"/>
      <c r="D164" s="290"/>
      <c r="E164" s="290"/>
      <c r="F164" s="290"/>
      <c r="G164" s="290"/>
      <c r="H164" s="290"/>
      <c r="I164" s="291"/>
      <c r="J164" s="290"/>
      <c r="K164" s="290"/>
      <c r="L164" s="291"/>
      <c r="M164" s="290"/>
      <c r="N164" s="290"/>
      <c r="O164" s="291"/>
      <c r="P164" s="290"/>
      <c r="Q164" s="291"/>
      <c r="R164" s="290"/>
    </row>
    <row r="165" spans="1:18" ht="12">
      <c r="A165" s="186" t="s">
        <v>519</v>
      </c>
      <c r="B165" s="113" t="s">
        <v>135</v>
      </c>
      <c r="C165" s="290"/>
      <c r="D165" s="290"/>
      <c r="E165" s="290"/>
      <c r="F165" s="290"/>
      <c r="G165" s="290"/>
      <c r="H165" s="290"/>
      <c r="I165" s="291"/>
      <c r="J165" s="290"/>
      <c r="K165" s="290"/>
      <c r="L165" s="291"/>
      <c r="M165" s="290"/>
      <c r="N165" s="290"/>
      <c r="O165" s="291"/>
      <c r="P165" s="290"/>
      <c r="Q165" s="291"/>
      <c r="R165" s="290"/>
    </row>
    <row r="166" spans="1:18" ht="12">
      <c r="A166" s="186" t="s">
        <v>542</v>
      </c>
      <c r="B166" s="113" t="s">
        <v>136</v>
      </c>
      <c r="C166" s="290"/>
      <c r="D166" s="290"/>
      <c r="E166" s="290"/>
      <c r="F166" s="290"/>
      <c r="G166" s="290"/>
      <c r="H166" s="290"/>
      <c r="I166" s="291"/>
      <c r="J166" s="290"/>
      <c r="K166" s="290"/>
      <c r="L166" s="291"/>
      <c r="M166" s="290"/>
      <c r="N166" s="290"/>
      <c r="O166" s="291"/>
      <c r="P166" s="290"/>
      <c r="Q166" s="291"/>
      <c r="R166" s="290"/>
    </row>
    <row r="167" spans="1:18" ht="12">
      <c r="A167" s="186" t="s">
        <v>544</v>
      </c>
      <c r="B167" s="113" t="s">
        <v>137</v>
      </c>
      <c r="C167" s="290"/>
      <c r="D167" s="290"/>
      <c r="E167" s="290"/>
      <c r="F167" s="290"/>
      <c r="G167" s="290"/>
      <c r="H167" s="290"/>
      <c r="I167" s="291"/>
      <c r="J167" s="290"/>
      <c r="K167" s="290"/>
      <c r="L167" s="291"/>
      <c r="M167" s="290"/>
      <c r="N167" s="290"/>
      <c r="O167" s="291"/>
      <c r="P167" s="290"/>
      <c r="Q167" s="291"/>
      <c r="R167" s="290"/>
    </row>
    <row r="168" spans="1:18" ht="12">
      <c r="A168" s="186" t="s">
        <v>561</v>
      </c>
      <c r="B168" s="113" t="s">
        <v>138</v>
      </c>
      <c r="C168" s="290"/>
      <c r="D168" s="290"/>
      <c r="E168" s="290"/>
      <c r="F168" s="290"/>
      <c r="G168" s="290"/>
      <c r="H168" s="290"/>
      <c r="I168" s="291"/>
      <c r="J168" s="290"/>
      <c r="K168" s="290"/>
      <c r="L168" s="291"/>
      <c r="M168" s="290"/>
      <c r="N168" s="290"/>
      <c r="O168" s="291"/>
      <c r="P168" s="290"/>
      <c r="Q168" s="291"/>
      <c r="R168" s="290"/>
    </row>
    <row r="169" spans="1:18" ht="12">
      <c r="A169" s="186" t="s">
        <v>574</v>
      </c>
      <c r="B169" s="113" t="s">
        <v>139</v>
      </c>
      <c r="C169" s="290"/>
      <c r="D169" s="290"/>
      <c r="E169" s="290"/>
      <c r="F169" s="290"/>
      <c r="G169" s="290"/>
      <c r="H169" s="290"/>
      <c r="I169" s="291"/>
      <c r="J169" s="290"/>
      <c r="K169" s="290"/>
      <c r="L169" s="291"/>
      <c r="M169" s="290"/>
      <c r="N169" s="290"/>
      <c r="O169" s="291"/>
      <c r="P169" s="290"/>
      <c r="Q169" s="291"/>
      <c r="R169" s="290"/>
    </row>
    <row r="170" spans="1:18" ht="12">
      <c r="A170" s="186" t="s">
        <v>587</v>
      </c>
      <c r="B170" s="113" t="s">
        <v>140</v>
      </c>
      <c r="C170" s="290"/>
      <c r="D170" s="290"/>
      <c r="E170" s="290"/>
      <c r="F170" s="290"/>
      <c r="G170" s="290"/>
      <c r="H170" s="290"/>
      <c r="I170" s="291"/>
      <c r="J170" s="290"/>
      <c r="K170" s="290"/>
      <c r="L170" s="291"/>
      <c r="M170" s="290"/>
      <c r="N170" s="290"/>
      <c r="O170" s="291"/>
      <c r="P170" s="290"/>
      <c r="Q170" s="291"/>
      <c r="R170" s="290"/>
    </row>
    <row r="171" spans="1:18" ht="12">
      <c r="A171" s="186" t="s">
        <v>599</v>
      </c>
      <c r="B171" s="113" t="s">
        <v>141</v>
      </c>
      <c r="C171" s="290"/>
      <c r="D171" s="290"/>
      <c r="E171" s="290"/>
      <c r="F171" s="290"/>
      <c r="G171" s="290"/>
      <c r="H171" s="290"/>
      <c r="I171" s="291"/>
      <c r="J171" s="290"/>
      <c r="K171" s="290"/>
      <c r="L171" s="291"/>
      <c r="M171" s="290"/>
      <c r="N171" s="290"/>
      <c r="O171" s="291"/>
      <c r="P171" s="290"/>
      <c r="Q171" s="291"/>
      <c r="R171" s="290"/>
    </row>
    <row r="172" spans="1:18" ht="12">
      <c r="A172" s="186" t="s">
        <v>603</v>
      </c>
      <c r="B172" s="113" t="s">
        <v>142</v>
      </c>
      <c r="C172" s="290"/>
      <c r="D172" s="290"/>
      <c r="E172" s="290"/>
      <c r="F172" s="290"/>
      <c r="G172" s="290"/>
      <c r="H172" s="290"/>
      <c r="I172" s="291"/>
      <c r="J172" s="290"/>
      <c r="K172" s="290"/>
      <c r="L172" s="291"/>
      <c r="M172" s="290"/>
      <c r="N172" s="290"/>
      <c r="O172" s="291"/>
      <c r="P172" s="290"/>
      <c r="Q172" s="291"/>
      <c r="R172" s="290"/>
    </row>
    <row r="173" spans="1:18" ht="12">
      <c r="A173" s="186" t="s">
        <v>618</v>
      </c>
      <c r="B173" s="113" t="s">
        <v>143</v>
      </c>
      <c r="C173" s="290"/>
      <c r="D173" s="290"/>
      <c r="E173" s="290"/>
      <c r="F173" s="290"/>
      <c r="G173" s="290"/>
      <c r="H173" s="290"/>
      <c r="I173" s="291"/>
      <c r="J173" s="290"/>
      <c r="K173" s="290"/>
      <c r="L173" s="291"/>
      <c r="M173" s="290"/>
      <c r="N173" s="290"/>
      <c r="O173" s="291"/>
      <c r="P173" s="290"/>
      <c r="Q173" s="291"/>
      <c r="R173" s="290"/>
    </row>
    <row r="174" spans="1:18" ht="12">
      <c r="A174" s="186" t="s">
        <v>629</v>
      </c>
      <c r="B174" s="113" t="s">
        <v>144</v>
      </c>
      <c r="C174" s="290"/>
      <c r="D174" s="290"/>
      <c r="E174" s="290"/>
      <c r="F174" s="290"/>
      <c r="G174" s="290"/>
      <c r="H174" s="290"/>
      <c r="I174" s="291"/>
      <c r="J174" s="290"/>
      <c r="K174" s="290"/>
      <c r="L174" s="291"/>
      <c r="M174" s="290"/>
      <c r="N174" s="290"/>
      <c r="O174" s="291"/>
      <c r="P174" s="290"/>
      <c r="Q174" s="291"/>
      <c r="R174" s="290"/>
    </row>
    <row r="175" spans="1:18" ht="12">
      <c r="A175" s="186" t="s">
        <v>635</v>
      </c>
      <c r="B175" s="113" t="s">
        <v>145</v>
      </c>
      <c r="C175" s="290"/>
      <c r="D175" s="290"/>
      <c r="E175" s="290"/>
      <c r="F175" s="290"/>
      <c r="G175" s="290"/>
      <c r="H175" s="290"/>
      <c r="I175" s="291"/>
      <c r="J175" s="290"/>
      <c r="K175" s="290"/>
      <c r="L175" s="291"/>
      <c r="M175" s="290"/>
      <c r="N175" s="290"/>
      <c r="O175" s="291"/>
      <c r="P175" s="290"/>
      <c r="Q175" s="291"/>
      <c r="R175" s="290"/>
    </row>
    <row r="176" spans="1:18" ht="12">
      <c r="A176" s="186" t="s">
        <v>647</v>
      </c>
      <c r="B176" s="113" t="s">
        <v>146</v>
      </c>
      <c r="C176" s="290"/>
      <c r="D176" s="290"/>
      <c r="E176" s="290"/>
      <c r="F176" s="290"/>
      <c r="G176" s="290"/>
      <c r="H176" s="290"/>
      <c r="I176" s="291"/>
      <c r="J176" s="290"/>
      <c r="K176" s="290"/>
      <c r="L176" s="291"/>
      <c r="M176" s="290"/>
      <c r="N176" s="290"/>
      <c r="O176" s="291"/>
      <c r="P176" s="290"/>
      <c r="Q176" s="291"/>
      <c r="R176" s="290"/>
    </row>
    <row r="177" spans="1:18" ht="12">
      <c r="A177" s="186" t="s">
        <v>650</v>
      </c>
      <c r="B177" s="113" t="s">
        <v>147</v>
      </c>
      <c r="C177" s="290"/>
      <c r="D177" s="290"/>
      <c r="E177" s="290"/>
      <c r="F177" s="290"/>
      <c r="G177" s="290"/>
      <c r="H177" s="290"/>
      <c r="I177" s="291"/>
      <c r="J177" s="290"/>
      <c r="K177" s="290"/>
      <c r="L177" s="291"/>
      <c r="M177" s="290"/>
      <c r="N177" s="290"/>
      <c r="O177" s="291"/>
      <c r="P177" s="290"/>
      <c r="Q177" s="291"/>
      <c r="R177" s="290"/>
    </row>
    <row r="178" spans="1:18" ht="12">
      <c r="A178" s="186" t="s">
        <v>669</v>
      </c>
      <c r="B178" s="113" t="s">
        <v>148</v>
      </c>
      <c r="C178" s="290"/>
      <c r="D178" s="290"/>
      <c r="E178" s="290"/>
      <c r="F178" s="290"/>
      <c r="G178" s="290"/>
      <c r="H178" s="290"/>
      <c r="I178" s="291"/>
      <c r="J178" s="290"/>
      <c r="K178" s="290"/>
      <c r="L178" s="291"/>
      <c r="M178" s="290"/>
      <c r="N178" s="290"/>
      <c r="O178" s="291"/>
      <c r="P178" s="290"/>
      <c r="Q178" s="291"/>
      <c r="R178" s="290"/>
    </row>
    <row r="179" spans="1:18" ht="12">
      <c r="A179" s="186" t="s">
        <v>684</v>
      </c>
      <c r="B179" s="113" t="s">
        <v>149</v>
      </c>
      <c r="C179" s="290"/>
      <c r="D179" s="290"/>
      <c r="E179" s="290"/>
      <c r="F179" s="290"/>
      <c r="G179" s="290"/>
      <c r="H179" s="290"/>
      <c r="I179" s="291"/>
      <c r="J179" s="290"/>
      <c r="K179" s="290"/>
      <c r="L179" s="291"/>
      <c r="M179" s="290"/>
      <c r="N179" s="290"/>
      <c r="O179" s="291"/>
      <c r="P179" s="290"/>
      <c r="Q179" s="291"/>
      <c r="R179" s="290"/>
    </row>
    <row r="180" spans="1:18" ht="12">
      <c r="A180" s="186" t="s">
        <v>688</v>
      </c>
      <c r="B180" s="113" t="s">
        <v>150</v>
      </c>
      <c r="C180" s="290"/>
      <c r="D180" s="290"/>
      <c r="E180" s="290"/>
      <c r="F180" s="290"/>
      <c r="G180" s="290"/>
      <c r="H180" s="290"/>
      <c r="I180" s="291"/>
      <c r="J180" s="290"/>
      <c r="K180" s="290"/>
      <c r="L180" s="291"/>
      <c r="M180" s="290"/>
      <c r="N180" s="290"/>
      <c r="O180" s="291"/>
      <c r="P180" s="290"/>
      <c r="Q180" s="291"/>
      <c r="R180" s="290"/>
    </row>
    <row r="181" spans="1:18" ht="12">
      <c r="A181" s="186" t="s">
        <v>696</v>
      </c>
      <c r="B181" s="113" t="s">
        <v>151</v>
      </c>
      <c r="C181" s="290"/>
      <c r="D181" s="290"/>
      <c r="E181" s="290"/>
      <c r="F181" s="290"/>
      <c r="G181" s="290"/>
      <c r="H181" s="290"/>
      <c r="I181" s="291"/>
      <c r="J181" s="290"/>
      <c r="K181" s="290"/>
      <c r="L181" s="291"/>
      <c r="M181" s="290"/>
      <c r="N181" s="290"/>
      <c r="O181" s="291"/>
      <c r="P181" s="290"/>
      <c r="Q181" s="291"/>
      <c r="R181" s="290"/>
    </row>
    <row r="182" spans="1:18" ht="12">
      <c r="A182" s="186" t="s">
        <v>698</v>
      </c>
      <c r="B182" s="113" t="s">
        <v>152</v>
      </c>
      <c r="C182" s="290"/>
      <c r="D182" s="290"/>
      <c r="E182" s="290"/>
      <c r="F182" s="290"/>
      <c r="G182" s="290"/>
      <c r="H182" s="290"/>
      <c r="I182" s="291"/>
      <c r="J182" s="290"/>
      <c r="K182" s="290"/>
      <c r="L182" s="291"/>
      <c r="M182" s="290"/>
      <c r="N182" s="290"/>
      <c r="O182" s="291"/>
      <c r="P182" s="290"/>
      <c r="Q182" s="291"/>
      <c r="R182" s="290"/>
    </row>
    <row r="183" spans="1:18" ht="12">
      <c r="A183" s="186" t="s">
        <v>700</v>
      </c>
      <c r="B183" s="113" t="s">
        <v>153</v>
      </c>
      <c r="C183" s="290"/>
      <c r="D183" s="290"/>
      <c r="E183" s="290"/>
      <c r="F183" s="290"/>
      <c r="G183" s="290"/>
      <c r="H183" s="290"/>
      <c r="I183" s="291"/>
      <c r="J183" s="290"/>
      <c r="K183" s="290"/>
      <c r="L183" s="291"/>
      <c r="M183" s="290"/>
      <c r="N183" s="290"/>
      <c r="O183" s="291"/>
      <c r="P183" s="290"/>
      <c r="Q183" s="291"/>
      <c r="R183" s="290"/>
    </row>
    <row r="184" spans="1:18" ht="12">
      <c r="A184" s="186" t="s">
        <v>702</v>
      </c>
      <c r="B184" s="113" t="s">
        <v>154</v>
      </c>
      <c r="C184" s="290"/>
      <c r="D184" s="290"/>
      <c r="E184" s="290"/>
      <c r="F184" s="290"/>
      <c r="G184" s="290"/>
      <c r="H184" s="290"/>
      <c r="I184" s="291"/>
      <c r="J184" s="290"/>
      <c r="K184" s="290"/>
      <c r="L184" s="291"/>
      <c r="M184" s="290"/>
      <c r="N184" s="290"/>
      <c r="O184" s="291"/>
      <c r="P184" s="290"/>
      <c r="Q184" s="291"/>
      <c r="R184" s="290"/>
    </row>
    <row r="185" spans="1:18" ht="12">
      <c r="A185" s="186" t="s">
        <v>739</v>
      </c>
      <c r="B185" s="113" t="s">
        <v>155</v>
      </c>
      <c r="C185" s="290"/>
      <c r="D185" s="290"/>
      <c r="E185" s="290"/>
      <c r="F185" s="290"/>
      <c r="G185" s="290"/>
      <c r="H185" s="290"/>
      <c r="I185" s="291"/>
      <c r="J185" s="290"/>
      <c r="K185" s="290"/>
      <c r="L185" s="291"/>
      <c r="M185" s="290"/>
      <c r="N185" s="290"/>
      <c r="O185" s="291"/>
      <c r="P185" s="290"/>
      <c r="Q185" s="291"/>
      <c r="R185" s="290"/>
    </row>
    <row r="186" spans="1:18" ht="12">
      <c r="A186" s="186" t="s">
        <v>741</v>
      </c>
      <c r="B186" s="113" t="s">
        <v>156</v>
      </c>
      <c r="C186" s="290"/>
      <c r="D186" s="290"/>
      <c r="E186" s="290"/>
      <c r="F186" s="290"/>
      <c r="G186" s="290"/>
      <c r="H186" s="290"/>
      <c r="I186" s="291"/>
      <c r="J186" s="290"/>
      <c r="K186" s="290"/>
      <c r="L186" s="291"/>
      <c r="M186" s="290"/>
      <c r="N186" s="290"/>
      <c r="O186" s="291"/>
      <c r="P186" s="290"/>
      <c r="Q186" s="291"/>
      <c r="R186" s="290"/>
    </row>
    <row r="187" spans="1:18" ht="12">
      <c r="A187" s="186" t="s">
        <v>763</v>
      </c>
      <c r="B187" s="113" t="s">
        <v>157</v>
      </c>
      <c r="C187" s="290"/>
      <c r="D187" s="290"/>
      <c r="E187" s="290"/>
      <c r="F187" s="290"/>
      <c r="G187" s="290"/>
      <c r="H187" s="290"/>
      <c r="I187" s="291"/>
      <c r="J187" s="290"/>
      <c r="K187" s="290"/>
      <c r="L187" s="291"/>
      <c r="M187" s="290"/>
      <c r="N187" s="290"/>
      <c r="O187" s="291"/>
      <c r="P187" s="290"/>
      <c r="Q187" s="291"/>
      <c r="R187" s="290"/>
    </row>
    <row r="188" spans="1:18" ht="12">
      <c r="A188" s="186" t="s">
        <v>768</v>
      </c>
      <c r="B188" s="113" t="s">
        <v>767</v>
      </c>
      <c r="C188" s="290"/>
      <c r="D188" s="290"/>
      <c r="E188" s="290"/>
      <c r="F188" s="290"/>
      <c r="G188" s="290"/>
      <c r="H188" s="290"/>
      <c r="I188" s="291"/>
      <c r="J188" s="290"/>
      <c r="K188" s="290"/>
      <c r="L188" s="291"/>
      <c r="M188" s="290"/>
      <c r="N188" s="290"/>
      <c r="O188" s="291"/>
      <c r="P188" s="290"/>
      <c r="Q188" s="291"/>
      <c r="R188" s="290"/>
    </row>
    <row r="189" spans="1:18" ht="12">
      <c r="A189" s="186" t="s">
        <v>769</v>
      </c>
      <c r="B189" s="113" t="s">
        <v>158</v>
      </c>
      <c r="C189" s="290"/>
      <c r="D189" s="290"/>
      <c r="E189" s="290"/>
      <c r="F189" s="290"/>
      <c r="G189" s="290"/>
      <c r="H189" s="290"/>
      <c r="I189" s="291"/>
      <c r="J189" s="290"/>
      <c r="K189" s="290"/>
      <c r="L189" s="291"/>
      <c r="M189" s="290"/>
      <c r="N189" s="290"/>
      <c r="O189" s="291"/>
      <c r="P189" s="290"/>
      <c r="Q189" s="291"/>
      <c r="R189" s="290"/>
    </row>
    <row r="190" spans="1:18" ht="12">
      <c r="A190" s="186" t="s">
        <v>773</v>
      </c>
      <c r="B190" s="113" t="s">
        <v>159</v>
      </c>
      <c r="C190" s="290"/>
      <c r="D190" s="290"/>
      <c r="E190" s="290"/>
      <c r="F190" s="290"/>
      <c r="G190" s="290"/>
      <c r="H190" s="290"/>
      <c r="I190" s="291"/>
      <c r="J190" s="290"/>
      <c r="K190" s="290"/>
      <c r="L190" s="291"/>
      <c r="M190" s="290"/>
      <c r="N190" s="290"/>
      <c r="O190" s="291"/>
      <c r="P190" s="290"/>
      <c r="Q190" s="291"/>
      <c r="R190" s="290"/>
    </row>
    <row r="191" spans="1:18" ht="12">
      <c r="A191" s="186" t="s">
        <v>843</v>
      </c>
      <c r="B191" s="113" t="s">
        <v>160</v>
      </c>
      <c r="C191" s="290"/>
      <c r="D191" s="290"/>
      <c r="E191" s="290"/>
      <c r="F191" s="290"/>
      <c r="G191" s="290"/>
      <c r="H191" s="290"/>
      <c r="I191" s="291"/>
      <c r="J191" s="290"/>
      <c r="K191" s="290"/>
      <c r="L191" s="291"/>
      <c r="M191" s="290"/>
      <c r="N191" s="290"/>
      <c r="O191" s="291"/>
      <c r="P191" s="290"/>
      <c r="Q191" s="291"/>
      <c r="R191" s="290"/>
    </row>
    <row r="192" spans="1:18" ht="12">
      <c r="A192" s="186" t="s">
        <v>851</v>
      </c>
      <c r="B192" s="113" t="s">
        <v>161</v>
      </c>
      <c r="C192" s="290"/>
      <c r="D192" s="290"/>
      <c r="E192" s="290"/>
      <c r="F192" s="290"/>
      <c r="G192" s="290"/>
      <c r="H192" s="290"/>
      <c r="I192" s="291"/>
      <c r="J192" s="290"/>
      <c r="K192" s="290"/>
      <c r="L192" s="291"/>
      <c r="M192" s="290"/>
      <c r="N192" s="290"/>
      <c r="O192" s="291"/>
      <c r="P192" s="290"/>
      <c r="Q192" s="291"/>
      <c r="R192" s="290"/>
    </row>
    <row r="193" spans="1:18" ht="12.75" thickBot="1">
      <c r="A193" s="108" t="s">
        <v>388</v>
      </c>
      <c r="B193" s="114" t="s">
        <v>945</v>
      </c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</row>
    <row r="194" spans="1:18" ht="12.75" thickTop="1">
      <c r="A194" s="186" t="s">
        <v>434</v>
      </c>
      <c r="B194" s="113" t="s">
        <v>162</v>
      </c>
      <c r="C194" s="290"/>
      <c r="D194" s="290"/>
      <c r="E194" s="290"/>
      <c r="F194" s="290"/>
      <c r="G194" s="290"/>
      <c r="H194" s="290"/>
      <c r="I194" s="291"/>
      <c r="J194" s="290"/>
      <c r="K194" s="290"/>
      <c r="L194" s="291"/>
      <c r="M194" s="290"/>
      <c r="N194" s="290"/>
      <c r="O194" s="291"/>
      <c r="P194" s="290"/>
      <c r="Q194" s="291"/>
      <c r="R194" s="290"/>
    </row>
    <row r="195" spans="1:18" ht="12">
      <c r="A195" s="186" t="s">
        <v>452</v>
      </c>
      <c r="B195" s="113" t="s">
        <v>163</v>
      </c>
      <c r="C195" s="290"/>
      <c r="D195" s="290"/>
      <c r="E195" s="290"/>
      <c r="F195" s="290"/>
      <c r="G195" s="290"/>
      <c r="H195" s="290"/>
      <c r="I195" s="291"/>
      <c r="J195" s="290"/>
      <c r="K195" s="290"/>
      <c r="L195" s="291"/>
      <c r="M195" s="290"/>
      <c r="N195" s="290"/>
      <c r="O195" s="291"/>
      <c r="P195" s="290"/>
      <c r="Q195" s="291"/>
      <c r="R195" s="290"/>
    </row>
    <row r="196" spans="1:18" ht="12">
      <c r="A196" s="186" t="s">
        <v>457</v>
      </c>
      <c r="B196" s="113" t="s">
        <v>164</v>
      </c>
      <c r="C196" s="290"/>
      <c r="D196" s="290"/>
      <c r="E196" s="290"/>
      <c r="F196" s="290"/>
      <c r="G196" s="290"/>
      <c r="H196" s="290"/>
      <c r="I196" s="291"/>
      <c r="J196" s="290"/>
      <c r="K196" s="290"/>
      <c r="L196" s="291"/>
      <c r="M196" s="290"/>
      <c r="N196" s="290"/>
      <c r="O196" s="291"/>
      <c r="P196" s="290"/>
      <c r="Q196" s="291"/>
      <c r="R196" s="290"/>
    </row>
    <row r="197" spans="1:18" ht="12">
      <c r="A197" s="186" t="s">
        <v>467</v>
      </c>
      <c r="B197" s="113" t="s">
        <v>165</v>
      </c>
      <c r="C197" s="290"/>
      <c r="D197" s="290"/>
      <c r="E197" s="290"/>
      <c r="F197" s="290"/>
      <c r="G197" s="290"/>
      <c r="H197" s="290"/>
      <c r="I197" s="291"/>
      <c r="J197" s="290"/>
      <c r="K197" s="290"/>
      <c r="L197" s="291"/>
      <c r="M197" s="290"/>
      <c r="N197" s="290"/>
      <c r="O197" s="291"/>
      <c r="P197" s="290"/>
      <c r="Q197" s="291"/>
      <c r="R197" s="290"/>
    </row>
    <row r="198" spans="1:18" ht="12">
      <c r="A198" s="186" t="s">
        <v>506</v>
      </c>
      <c r="B198" s="113" t="s">
        <v>166</v>
      </c>
      <c r="C198" s="290"/>
      <c r="D198" s="290"/>
      <c r="E198" s="290"/>
      <c r="F198" s="290"/>
      <c r="G198" s="290"/>
      <c r="H198" s="290"/>
      <c r="I198" s="291"/>
      <c r="J198" s="290"/>
      <c r="K198" s="290"/>
      <c r="L198" s="291"/>
      <c r="M198" s="290"/>
      <c r="N198" s="290"/>
      <c r="O198" s="291"/>
      <c r="P198" s="290"/>
      <c r="Q198" s="291"/>
      <c r="R198" s="290"/>
    </row>
    <row r="199" spans="1:18" ht="12">
      <c r="A199" s="186" t="s">
        <v>527</v>
      </c>
      <c r="B199" s="113" t="s">
        <v>167</v>
      </c>
      <c r="C199" s="290"/>
      <c r="D199" s="290"/>
      <c r="E199" s="290"/>
      <c r="F199" s="290"/>
      <c r="G199" s="290"/>
      <c r="H199" s="290"/>
      <c r="I199" s="291"/>
      <c r="J199" s="290"/>
      <c r="K199" s="290"/>
      <c r="L199" s="291"/>
      <c r="M199" s="290"/>
      <c r="N199" s="290"/>
      <c r="O199" s="291"/>
      <c r="P199" s="290"/>
      <c r="Q199" s="291"/>
      <c r="R199" s="290"/>
    </row>
    <row r="200" spans="1:18" ht="12">
      <c r="A200" s="186" t="s">
        <v>548</v>
      </c>
      <c r="B200" s="113" t="s">
        <v>168</v>
      </c>
      <c r="C200" s="290"/>
      <c r="D200" s="290"/>
      <c r="E200" s="290"/>
      <c r="F200" s="290"/>
      <c r="G200" s="290"/>
      <c r="H200" s="290"/>
      <c r="I200" s="291"/>
      <c r="J200" s="290"/>
      <c r="K200" s="290"/>
      <c r="L200" s="291"/>
      <c r="M200" s="290"/>
      <c r="N200" s="290"/>
      <c r="O200" s="291"/>
      <c r="P200" s="290"/>
      <c r="Q200" s="291"/>
      <c r="R200" s="290"/>
    </row>
    <row r="201" spans="1:18" ht="12">
      <c r="A201" s="186" t="s">
        <v>597</v>
      </c>
      <c r="B201" s="113" t="s">
        <v>169</v>
      </c>
      <c r="C201" s="290"/>
      <c r="D201" s="290"/>
      <c r="E201" s="290"/>
      <c r="F201" s="290"/>
      <c r="G201" s="290"/>
      <c r="H201" s="290"/>
      <c r="I201" s="291"/>
      <c r="J201" s="290"/>
      <c r="K201" s="290"/>
      <c r="L201" s="291"/>
      <c r="M201" s="290"/>
      <c r="N201" s="290"/>
      <c r="O201" s="291"/>
      <c r="P201" s="290"/>
      <c r="Q201" s="291"/>
      <c r="R201" s="290"/>
    </row>
    <row r="202" spans="1:18" ht="12">
      <c r="A202" s="186" t="s">
        <v>632</v>
      </c>
      <c r="B202" s="113" t="s">
        <v>170</v>
      </c>
      <c r="C202" s="290"/>
      <c r="D202" s="290"/>
      <c r="E202" s="290"/>
      <c r="F202" s="290"/>
      <c r="G202" s="290"/>
      <c r="H202" s="290"/>
      <c r="I202" s="291"/>
      <c r="J202" s="290"/>
      <c r="K202" s="290"/>
      <c r="L202" s="291"/>
      <c r="M202" s="290"/>
      <c r="N202" s="290"/>
      <c r="O202" s="291"/>
      <c r="P202" s="290"/>
      <c r="Q202" s="291"/>
      <c r="R202" s="290"/>
    </row>
    <row r="203" spans="1:18" ht="12">
      <c r="A203" s="186" t="s">
        <v>645</v>
      </c>
      <c r="B203" s="113" t="s">
        <v>171</v>
      </c>
      <c r="C203" s="290"/>
      <c r="D203" s="290"/>
      <c r="E203" s="290"/>
      <c r="F203" s="290"/>
      <c r="G203" s="290"/>
      <c r="H203" s="290"/>
      <c r="I203" s="291"/>
      <c r="J203" s="290"/>
      <c r="K203" s="290"/>
      <c r="L203" s="291"/>
      <c r="M203" s="290"/>
      <c r="N203" s="290"/>
      <c r="O203" s="291"/>
      <c r="P203" s="290"/>
      <c r="Q203" s="291"/>
      <c r="R203" s="290"/>
    </row>
    <row r="204" spans="1:18" ht="12">
      <c r="A204" s="186" t="s">
        <v>671</v>
      </c>
      <c r="B204" s="113" t="s">
        <v>172</v>
      </c>
      <c r="C204" s="290"/>
      <c r="D204" s="290"/>
      <c r="E204" s="290"/>
      <c r="F204" s="290"/>
      <c r="G204" s="290"/>
      <c r="H204" s="290"/>
      <c r="I204" s="291"/>
      <c r="J204" s="290"/>
      <c r="K204" s="290"/>
      <c r="L204" s="291"/>
      <c r="M204" s="290"/>
      <c r="N204" s="290"/>
      <c r="O204" s="291"/>
      <c r="P204" s="290"/>
      <c r="Q204" s="291"/>
      <c r="R204" s="290"/>
    </row>
    <row r="205" spans="1:18" ht="12">
      <c r="A205" s="186" t="s">
        <v>692</v>
      </c>
      <c r="B205" s="113" t="s">
        <v>173</v>
      </c>
      <c r="C205" s="290"/>
      <c r="D205" s="290"/>
      <c r="E205" s="290"/>
      <c r="F205" s="290"/>
      <c r="G205" s="290"/>
      <c r="H205" s="290"/>
      <c r="I205" s="291"/>
      <c r="J205" s="290"/>
      <c r="K205" s="290"/>
      <c r="L205" s="291"/>
      <c r="M205" s="290"/>
      <c r="N205" s="290"/>
      <c r="O205" s="291"/>
      <c r="P205" s="290"/>
      <c r="Q205" s="291"/>
      <c r="R205" s="290"/>
    </row>
    <row r="206" spans="1:18" ht="12">
      <c r="A206" s="186" t="s">
        <v>695</v>
      </c>
      <c r="B206" s="113" t="s">
        <v>174</v>
      </c>
      <c r="C206" s="290"/>
      <c r="D206" s="290"/>
      <c r="E206" s="290"/>
      <c r="F206" s="290"/>
      <c r="G206" s="290"/>
      <c r="H206" s="290"/>
      <c r="I206" s="291"/>
      <c r="J206" s="290"/>
      <c r="K206" s="290"/>
      <c r="L206" s="291"/>
      <c r="M206" s="290"/>
      <c r="N206" s="290"/>
      <c r="O206" s="291"/>
      <c r="P206" s="290"/>
      <c r="Q206" s="291"/>
      <c r="R206" s="290"/>
    </row>
    <row r="207" spans="1:18" ht="12">
      <c r="A207" s="186" t="s">
        <v>701</v>
      </c>
      <c r="B207" s="113" t="s">
        <v>175</v>
      </c>
      <c r="C207" s="290"/>
      <c r="D207" s="290"/>
      <c r="E207" s="290"/>
      <c r="F207" s="290"/>
      <c r="G207" s="290"/>
      <c r="H207" s="290"/>
      <c r="I207" s="291"/>
      <c r="J207" s="290"/>
      <c r="K207" s="290"/>
      <c r="L207" s="291"/>
      <c r="M207" s="290"/>
      <c r="N207" s="290"/>
      <c r="O207" s="291"/>
      <c r="P207" s="290"/>
      <c r="Q207" s="291"/>
      <c r="R207" s="290"/>
    </row>
    <row r="208" spans="1:18" ht="12">
      <c r="A208" s="186" t="s">
        <v>707</v>
      </c>
      <c r="B208" s="113" t="s">
        <v>176</v>
      </c>
      <c r="C208" s="290"/>
      <c r="D208" s="290"/>
      <c r="E208" s="290"/>
      <c r="F208" s="290"/>
      <c r="G208" s="290"/>
      <c r="H208" s="290"/>
      <c r="I208" s="291"/>
      <c r="J208" s="290"/>
      <c r="K208" s="290"/>
      <c r="L208" s="291"/>
      <c r="M208" s="290"/>
      <c r="N208" s="290"/>
      <c r="O208" s="291"/>
      <c r="P208" s="290"/>
      <c r="Q208" s="291"/>
      <c r="R208" s="290"/>
    </row>
    <row r="209" spans="1:18" ht="12">
      <c r="A209" s="186" t="s">
        <v>724</v>
      </c>
      <c r="B209" s="113" t="s">
        <v>177</v>
      </c>
      <c r="C209" s="290"/>
      <c r="D209" s="290"/>
      <c r="E209" s="290"/>
      <c r="F209" s="290"/>
      <c r="G209" s="290"/>
      <c r="H209" s="290"/>
      <c r="I209" s="291"/>
      <c r="J209" s="290"/>
      <c r="K209" s="290"/>
      <c r="L209" s="291"/>
      <c r="M209" s="290"/>
      <c r="N209" s="290"/>
      <c r="O209" s="291"/>
      <c r="P209" s="290"/>
      <c r="Q209" s="291"/>
      <c r="R209" s="290"/>
    </row>
    <row r="210" spans="1:18" ht="12">
      <c r="A210" s="186" t="s">
        <v>737</v>
      </c>
      <c r="B210" s="113" t="s">
        <v>178</v>
      </c>
      <c r="C210" s="290"/>
      <c r="D210" s="290"/>
      <c r="E210" s="290"/>
      <c r="F210" s="290"/>
      <c r="G210" s="290"/>
      <c r="H210" s="290"/>
      <c r="I210" s="291"/>
      <c r="J210" s="290"/>
      <c r="K210" s="290"/>
      <c r="L210" s="291"/>
      <c r="M210" s="290"/>
      <c r="N210" s="290"/>
      <c r="O210" s="291"/>
      <c r="P210" s="290"/>
      <c r="Q210" s="291"/>
      <c r="R210" s="290"/>
    </row>
    <row r="211" spans="1:18" ht="12">
      <c r="A211" s="186" t="s">
        <v>745</v>
      </c>
      <c r="B211" s="113" t="s">
        <v>179</v>
      </c>
      <c r="C211" s="290"/>
      <c r="D211" s="290"/>
      <c r="E211" s="290"/>
      <c r="F211" s="290"/>
      <c r="G211" s="290"/>
      <c r="H211" s="290"/>
      <c r="I211" s="291"/>
      <c r="J211" s="290"/>
      <c r="K211" s="290"/>
      <c r="L211" s="291"/>
      <c r="M211" s="290"/>
      <c r="N211" s="290"/>
      <c r="O211" s="291"/>
      <c r="P211" s="290"/>
      <c r="Q211" s="291"/>
      <c r="R211" s="290"/>
    </row>
    <row r="212" spans="1:18" ht="12">
      <c r="A212" s="186" t="s">
        <v>756</v>
      </c>
      <c r="B212" s="113" t="s">
        <v>180</v>
      </c>
      <c r="C212" s="290"/>
      <c r="D212" s="290"/>
      <c r="E212" s="290"/>
      <c r="F212" s="290"/>
      <c r="G212" s="290"/>
      <c r="H212" s="290"/>
      <c r="I212" s="291"/>
      <c r="J212" s="290"/>
      <c r="K212" s="290"/>
      <c r="L212" s="291"/>
      <c r="M212" s="290"/>
      <c r="N212" s="290"/>
      <c r="O212" s="291"/>
      <c r="P212" s="290"/>
      <c r="Q212" s="291"/>
      <c r="R212" s="290"/>
    </row>
    <row r="213" spans="1:18" ht="12">
      <c r="A213" s="186" t="s">
        <v>758</v>
      </c>
      <c r="B213" s="113" t="s">
        <v>181</v>
      </c>
      <c r="C213" s="290"/>
      <c r="D213" s="290"/>
      <c r="E213" s="290"/>
      <c r="F213" s="290"/>
      <c r="G213" s="290"/>
      <c r="H213" s="290"/>
      <c r="I213" s="291"/>
      <c r="J213" s="290"/>
      <c r="K213" s="290"/>
      <c r="L213" s="291"/>
      <c r="M213" s="290"/>
      <c r="N213" s="290"/>
      <c r="O213" s="291"/>
      <c r="P213" s="290"/>
      <c r="Q213" s="291"/>
      <c r="R213" s="290"/>
    </row>
    <row r="214" spans="1:18" ht="12">
      <c r="A214" s="186" t="s">
        <v>776</v>
      </c>
      <c r="B214" s="113" t="s">
        <v>182</v>
      </c>
      <c r="C214" s="290"/>
      <c r="D214" s="290"/>
      <c r="E214" s="290"/>
      <c r="F214" s="290"/>
      <c r="G214" s="290"/>
      <c r="H214" s="290"/>
      <c r="I214" s="291"/>
      <c r="J214" s="290"/>
      <c r="K214" s="290"/>
      <c r="L214" s="291"/>
      <c r="M214" s="290"/>
      <c r="N214" s="290"/>
      <c r="O214" s="291"/>
      <c r="P214" s="290"/>
      <c r="Q214" s="291"/>
      <c r="R214" s="290"/>
    </row>
    <row r="215" spans="1:18" ht="12">
      <c r="A215" s="186" t="s">
        <v>778</v>
      </c>
      <c r="B215" s="113" t="s">
        <v>183</v>
      </c>
      <c r="C215" s="290"/>
      <c r="D215" s="290"/>
      <c r="E215" s="290"/>
      <c r="F215" s="290"/>
      <c r="G215" s="290"/>
      <c r="H215" s="290"/>
      <c r="I215" s="291"/>
      <c r="J215" s="290"/>
      <c r="K215" s="290"/>
      <c r="L215" s="291"/>
      <c r="M215" s="290"/>
      <c r="N215" s="290"/>
      <c r="O215" s="291"/>
      <c r="P215" s="290"/>
      <c r="Q215" s="291"/>
      <c r="R215" s="290"/>
    </row>
    <row r="216" spans="1:18" ht="12">
      <c r="A216" s="186" t="s">
        <v>787</v>
      </c>
      <c r="B216" s="113" t="s">
        <v>184</v>
      </c>
      <c r="C216" s="290"/>
      <c r="D216" s="290"/>
      <c r="E216" s="290"/>
      <c r="F216" s="290"/>
      <c r="G216" s="290"/>
      <c r="H216" s="290"/>
      <c r="I216" s="291"/>
      <c r="J216" s="290"/>
      <c r="K216" s="290"/>
      <c r="L216" s="291"/>
      <c r="M216" s="290"/>
      <c r="N216" s="290"/>
      <c r="O216" s="291"/>
      <c r="P216" s="290"/>
      <c r="Q216" s="291"/>
      <c r="R216" s="290"/>
    </row>
    <row r="217" spans="1:18" ht="12">
      <c r="A217" s="186" t="s">
        <v>788</v>
      </c>
      <c r="B217" s="113" t="s">
        <v>185</v>
      </c>
      <c r="C217" s="290"/>
      <c r="D217" s="290"/>
      <c r="E217" s="290"/>
      <c r="F217" s="290"/>
      <c r="G217" s="290"/>
      <c r="H217" s="290"/>
      <c r="I217" s="291"/>
      <c r="J217" s="290"/>
      <c r="K217" s="290"/>
      <c r="L217" s="291"/>
      <c r="M217" s="290"/>
      <c r="N217" s="290"/>
      <c r="O217" s="291"/>
      <c r="P217" s="290"/>
      <c r="Q217" s="291"/>
      <c r="R217" s="290"/>
    </row>
    <row r="218" spans="1:18" ht="12">
      <c r="A218" s="186" t="s">
        <v>793</v>
      </c>
      <c r="B218" s="113" t="s">
        <v>186</v>
      </c>
      <c r="C218" s="290"/>
      <c r="D218" s="290"/>
      <c r="E218" s="290"/>
      <c r="F218" s="290"/>
      <c r="G218" s="290"/>
      <c r="H218" s="290"/>
      <c r="I218" s="291"/>
      <c r="J218" s="290"/>
      <c r="K218" s="290"/>
      <c r="L218" s="291"/>
      <c r="M218" s="290"/>
      <c r="N218" s="290"/>
      <c r="O218" s="291"/>
      <c r="P218" s="290"/>
      <c r="Q218" s="291"/>
      <c r="R218" s="290"/>
    </row>
    <row r="219" spans="1:18" ht="12">
      <c r="A219" s="186" t="s">
        <v>796</v>
      </c>
      <c r="B219" s="113" t="s">
        <v>187</v>
      </c>
      <c r="C219" s="290"/>
      <c r="D219" s="290"/>
      <c r="E219" s="290"/>
      <c r="F219" s="290"/>
      <c r="G219" s="290"/>
      <c r="H219" s="290"/>
      <c r="I219" s="291"/>
      <c r="J219" s="290"/>
      <c r="K219" s="290"/>
      <c r="L219" s="291"/>
      <c r="M219" s="290"/>
      <c r="N219" s="290"/>
      <c r="O219" s="291"/>
      <c r="P219" s="290"/>
      <c r="Q219" s="291"/>
      <c r="R219" s="290"/>
    </row>
    <row r="220" spans="1:18" ht="12">
      <c r="A220" s="186" t="s">
        <v>806</v>
      </c>
      <c r="B220" s="113" t="s">
        <v>188</v>
      </c>
      <c r="C220" s="290"/>
      <c r="D220" s="290"/>
      <c r="E220" s="290"/>
      <c r="F220" s="290"/>
      <c r="G220" s="290"/>
      <c r="H220" s="290"/>
      <c r="I220" s="291"/>
      <c r="J220" s="290"/>
      <c r="K220" s="290"/>
      <c r="L220" s="291"/>
      <c r="M220" s="290"/>
      <c r="N220" s="290"/>
      <c r="O220" s="291"/>
      <c r="P220" s="290"/>
      <c r="Q220" s="291"/>
      <c r="R220" s="290"/>
    </row>
    <row r="221" spans="1:18" ht="12">
      <c r="A221" s="186" t="s">
        <v>811</v>
      </c>
      <c r="B221" s="113" t="s">
        <v>189</v>
      </c>
      <c r="C221" s="290"/>
      <c r="D221" s="290"/>
      <c r="E221" s="290"/>
      <c r="F221" s="290"/>
      <c r="G221" s="290"/>
      <c r="H221" s="290"/>
      <c r="I221" s="291"/>
      <c r="J221" s="290"/>
      <c r="K221" s="290"/>
      <c r="L221" s="291"/>
      <c r="M221" s="290"/>
      <c r="N221" s="290"/>
      <c r="O221" s="291"/>
      <c r="P221" s="290"/>
      <c r="Q221" s="291"/>
      <c r="R221" s="290"/>
    </row>
    <row r="222" spans="1:18" ht="12">
      <c r="A222" s="186" t="s">
        <v>832</v>
      </c>
      <c r="B222" s="113" t="s">
        <v>190</v>
      </c>
      <c r="C222" s="290"/>
      <c r="D222" s="290"/>
      <c r="E222" s="290"/>
      <c r="F222" s="290"/>
      <c r="G222" s="290"/>
      <c r="H222" s="290"/>
      <c r="I222" s="291"/>
      <c r="J222" s="290"/>
      <c r="K222" s="290"/>
      <c r="L222" s="291"/>
      <c r="M222" s="290"/>
      <c r="N222" s="290"/>
      <c r="O222" s="291"/>
      <c r="P222" s="290"/>
      <c r="Q222" s="291"/>
      <c r="R222" s="290"/>
    </row>
    <row r="223" spans="1:18" ht="12">
      <c r="A223" s="186" t="s">
        <v>837</v>
      </c>
      <c r="B223" s="113" t="s">
        <v>191</v>
      </c>
      <c r="C223" s="290"/>
      <c r="D223" s="290"/>
      <c r="E223" s="290"/>
      <c r="F223" s="290"/>
      <c r="G223" s="290"/>
      <c r="H223" s="290"/>
      <c r="I223" s="291"/>
      <c r="J223" s="290"/>
      <c r="K223" s="290"/>
      <c r="L223" s="291"/>
      <c r="M223" s="290"/>
      <c r="N223" s="290"/>
      <c r="O223" s="291"/>
      <c r="P223" s="290"/>
      <c r="Q223" s="291"/>
      <c r="R223" s="290"/>
    </row>
    <row r="224" spans="1:18" ht="12">
      <c r="A224" s="186" t="s">
        <v>864</v>
      </c>
      <c r="B224" s="113" t="s">
        <v>192</v>
      </c>
      <c r="C224" s="290"/>
      <c r="D224" s="290"/>
      <c r="E224" s="290"/>
      <c r="F224" s="290"/>
      <c r="G224" s="290"/>
      <c r="H224" s="290"/>
      <c r="I224" s="291"/>
      <c r="J224" s="290"/>
      <c r="K224" s="290"/>
      <c r="L224" s="291"/>
      <c r="M224" s="290"/>
      <c r="N224" s="290"/>
      <c r="O224" s="291"/>
      <c r="P224" s="290"/>
      <c r="Q224" s="291"/>
      <c r="R224" s="290"/>
    </row>
    <row r="225" spans="1:18" ht="12">
      <c r="A225" s="186" t="s">
        <v>865</v>
      </c>
      <c r="B225" s="113" t="s">
        <v>193</v>
      </c>
      <c r="C225" s="290"/>
      <c r="D225" s="290"/>
      <c r="E225" s="290"/>
      <c r="F225" s="290"/>
      <c r="G225" s="290"/>
      <c r="H225" s="290"/>
      <c r="I225" s="291"/>
      <c r="J225" s="290"/>
      <c r="K225" s="290"/>
      <c r="L225" s="291"/>
      <c r="M225" s="290"/>
      <c r="N225" s="290"/>
      <c r="O225" s="291"/>
      <c r="P225" s="290"/>
      <c r="Q225" s="291"/>
      <c r="R225" s="290"/>
    </row>
    <row r="226" spans="1:18" ht="12">
      <c r="A226" s="186" t="s">
        <v>868</v>
      </c>
      <c r="B226" s="113" t="s">
        <v>194</v>
      </c>
      <c r="C226" s="290"/>
      <c r="D226" s="290"/>
      <c r="E226" s="290"/>
      <c r="F226" s="290"/>
      <c r="G226" s="290"/>
      <c r="H226" s="290"/>
      <c r="I226" s="291"/>
      <c r="J226" s="290"/>
      <c r="K226" s="290"/>
      <c r="L226" s="291"/>
      <c r="M226" s="290"/>
      <c r="N226" s="290"/>
      <c r="O226" s="291"/>
      <c r="P226" s="290"/>
      <c r="Q226" s="291"/>
      <c r="R226" s="290"/>
    </row>
    <row r="227" spans="1:18" ht="12">
      <c r="A227" s="186" t="s">
        <v>871</v>
      </c>
      <c r="B227" s="113" t="s">
        <v>195</v>
      </c>
      <c r="C227" s="290"/>
      <c r="D227" s="290"/>
      <c r="E227" s="290"/>
      <c r="F227" s="290"/>
      <c r="G227" s="290"/>
      <c r="H227" s="290"/>
      <c r="I227" s="291"/>
      <c r="J227" s="290"/>
      <c r="K227" s="290"/>
      <c r="L227" s="291"/>
      <c r="M227" s="290"/>
      <c r="N227" s="290"/>
      <c r="O227" s="291"/>
      <c r="P227" s="290"/>
      <c r="Q227" s="291"/>
      <c r="R227" s="290"/>
    </row>
    <row r="228" spans="1:18" ht="12.75" thickBot="1">
      <c r="A228" s="108" t="s">
        <v>389</v>
      </c>
      <c r="B228" s="114" t="s">
        <v>946</v>
      </c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</row>
    <row r="229" spans="1:18" ht="12.75" thickTop="1">
      <c r="A229" s="186" t="s">
        <v>413</v>
      </c>
      <c r="B229" s="113" t="s">
        <v>196</v>
      </c>
      <c r="C229" s="290"/>
      <c r="D229" s="290"/>
      <c r="E229" s="290"/>
      <c r="F229" s="290"/>
      <c r="G229" s="290"/>
      <c r="H229" s="290"/>
      <c r="I229" s="291"/>
      <c r="J229" s="290"/>
      <c r="K229" s="290"/>
      <c r="L229" s="291"/>
      <c r="M229" s="290"/>
      <c r="N229" s="290"/>
      <c r="O229" s="291"/>
      <c r="P229" s="290"/>
      <c r="Q229" s="291"/>
      <c r="R229" s="290"/>
    </row>
    <row r="230" spans="1:18" ht="12">
      <c r="A230" s="186" t="s">
        <v>425</v>
      </c>
      <c r="B230" s="113" t="s">
        <v>197</v>
      </c>
      <c r="C230" s="290"/>
      <c r="D230" s="290"/>
      <c r="E230" s="290"/>
      <c r="F230" s="290"/>
      <c r="G230" s="290"/>
      <c r="H230" s="290"/>
      <c r="I230" s="291"/>
      <c r="J230" s="290"/>
      <c r="K230" s="290"/>
      <c r="L230" s="291"/>
      <c r="M230" s="290"/>
      <c r="N230" s="290"/>
      <c r="O230" s="291"/>
      <c r="P230" s="290"/>
      <c r="Q230" s="291"/>
      <c r="R230" s="290"/>
    </row>
    <row r="231" spans="1:18" ht="12">
      <c r="A231" s="186" t="s">
        <v>429</v>
      </c>
      <c r="B231" s="113" t="s">
        <v>198</v>
      </c>
      <c r="C231" s="290"/>
      <c r="D231" s="290"/>
      <c r="E231" s="290"/>
      <c r="F231" s="290"/>
      <c r="G231" s="290"/>
      <c r="H231" s="290"/>
      <c r="I231" s="291"/>
      <c r="J231" s="290"/>
      <c r="K231" s="290"/>
      <c r="L231" s="291"/>
      <c r="M231" s="290"/>
      <c r="N231" s="290"/>
      <c r="O231" s="291"/>
      <c r="P231" s="290"/>
      <c r="Q231" s="291"/>
      <c r="R231" s="290"/>
    </row>
    <row r="232" spans="1:18" ht="12">
      <c r="A232" s="186" t="s">
        <v>447</v>
      </c>
      <c r="B232" s="113" t="s">
        <v>199</v>
      </c>
      <c r="C232" s="290"/>
      <c r="D232" s="290"/>
      <c r="E232" s="290"/>
      <c r="F232" s="290"/>
      <c r="G232" s="290"/>
      <c r="H232" s="290"/>
      <c r="I232" s="291"/>
      <c r="J232" s="290"/>
      <c r="K232" s="290"/>
      <c r="L232" s="291"/>
      <c r="M232" s="290"/>
      <c r="N232" s="290"/>
      <c r="O232" s="291"/>
      <c r="P232" s="290"/>
      <c r="Q232" s="291"/>
      <c r="R232" s="290"/>
    </row>
    <row r="233" spans="1:18" ht="12">
      <c r="A233" s="186" t="s">
        <v>448</v>
      </c>
      <c r="B233" s="113" t="s">
        <v>200</v>
      </c>
      <c r="C233" s="290"/>
      <c r="D233" s="290"/>
      <c r="E233" s="290"/>
      <c r="F233" s="290"/>
      <c r="G233" s="290"/>
      <c r="H233" s="290"/>
      <c r="I233" s="291"/>
      <c r="J233" s="290"/>
      <c r="K233" s="290"/>
      <c r="L233" s="291"/>
      <c r="M233" s="290"/>
      <c r="N233" s="290"/>
      <c r="O233" s="291"/>
      <c r="P233" s="290"/>
      <c r="Q233" s="291"/>
      <c r="R233" s="290"/>
    </row>
    <row r="234" spans="1:18" ht="12">
      <c r="A234" s="186" t="s">
        <v>450</v>
      </c>
      <c r="B234" s="113" t="s">
        <v>201</v>
      </c>
      <c r="C234" s="290"/>
      <c r="D234" s="290"/>
      <c r="E234" s="290"/>
      <c r="F234" s="290"/>
      <c r="G234" s="290"/>
      <c r="H234" s="290"/>
      <c r="I234" s="291"/>
      <c r="J234" s="290"/>
      <c r="K234" s="290"/>
      <c r="L234" s="291"/>
      <c r="M234" s="290"/>
      <c r="N234" s="290"/>
      <c r="O234" s="291"/>
      <c r="P234" s="290"/>
      <c r="Q234" s="291"/>
      <c r="R234" s="290"/>
    </row>
    <row r="235" spans="1:18" ht="12">
      <c r="A235" s="186" t="s">
        <v>455</v>
      </c>
      <c r="B235" s="113" t="s">
        <v>202</v>
      </c>
      <c r="C235" s="290"/>
      <c r="D235" s="290"/>
      <c r="E235" s="290"/>
      <c r="F235" s="290"/>
      <c r="G235" s="290"/>
      <c r="H235" s="290"/>
      <c r="I235" s="291"/>
      <c r="J235" s="290"/>
      <c r="K235" s="290"/>
      <c r="L235" s="291"/>
      <c r="M235" s="290"/>
      <c r="N235" s="290"/>
      <c r="O235" s="291"/>
      <c r="P235" s="290"/>
      <c r="Q235" s="291"/>
      <c r="R235" s="290"/>
    </row>
    <row r="236" spans="1:18" ht="12">
      <c r="A236" s="186" t="s">
        <v>459</v>
      </c>
      <c r="B236" s="113" t="s">
        <v>458</v>
      </c>
      <c r="C236" s="290"/>
      <c r="D236" s="290"/>
      <c r="E236" s="290"/>
      <c r="F236" s="290"/>
      <c r="G236" s="290"/>
      <c r="H236" s="290"/>
      <c r="I236" s="291"/>
      <c r="J236" s="290"/>
      <c r="K236" s="290"/>
      <c r="L236" s="291"/>
      <c r="M236" s="290"/>
      <c r="N236" s="290"/>
      <c r="O236" s="291"/>
      <c r="P236" s="290"/>
      <c r="Q236" s="291"/>
      <c r="R236" s="290"/>
    </row>
    <row r="237" spans="1:18" ht="12">
      <c r="A237" s="186" t="s">
        <v>465</v>
      </c>
      <c r="B237" s="113" t="s">
        <v>203</v>
      </c>
      <c r="C237" s="290"/>
      <c r="D237" s="290"/>
      <c r="E237" s="290"/>
      <c r="F237" s="290"/>
      <c r="G237" s="290"/>
      <c r="H237" s="290"/>
      <c r="I237" s="291"/>
      <c r="J237" s="290"/>
      <c r="K237" s="290"/>
      <c r="L237" s="291"/>
      <c r="M237" s="290"/>
      <c r="N237" s="290"/>
      <c r="O237" s="291"/>
      <c r="P237" s="290"/>
      <c r="Q237" s="291"/>
      <c r="R237" s="290"/>
    </row>
    <row r="238" spans="1:18" ht="12">
      <c r="A238" s="186" t="s">
        <v>477</v>
      </c>
      <c r="B238" s="113" t="s">
        <v>204</v>
      </c>
      <c r="C238" s="290"/>
      <c r="D238" s="290"/>
      <c r="E238" s="290"/>
      <c r="F238" s="290"/>
      <c r="G238" s="290"/>
      <c r="H238" s="290"/>
      <c r="I238" s="291"/>
      <c r="J238" s="290"/>
      <c r="K238" s="290"/>
      <c r="L238" s="291"/>
      <c r="M238" s="290"/>
      <c r="N238" s="290"/>
      <c r="O238" s="291"/>
      <c r="P238" s="290"/>
      <c r="Q238" s="291"/>
      <c r="R238" s="290"/>
    </row>
    <row r="239" spans="1:18" ht="12">
      <c r="A239" s="186" t="s">
        <v>482</v>
      </c>
      <c r="B239" s="113" t="s">
        <v>205</v>
      </c>
      <c r="C239" s="290"/>
      <c r="D239" s="290"/>
      <c r="E239" s="290"/>
      <c r="F239" s="290"/>
      <c r="G239" s="290"/>
      <c r="H239" s="290"/>
      <c r="I239" s="291"/>
      <c r="J239" s="290"/>
      <c r="K239" s="290"/>
      <c r="L239" s="291"/>
      <c r="M239" s="290"/>
      <c r="N239" s="290"/>
      <c r="O239" s="291"/>
      <c r="P239" s="290"/>
      <c r="Q239" s="291"/>
      <c r="R239" s="290"/>
    </row>
    <row r="240" spans="1:18" ht="12">
      <c r="A240" s="186" t="s">
        <v>494</v>
      </c>
      <c r="B240" s="113" t="s">
        <v>206</v>
      </c>
      <c r="C240" s="290"/>
      <c r="D240" s="290"/>
      <c r="E240" s="290"/>
      <c r="F240" s="290"/>
      <c r="G240" s="290"/>
      <c r="H240" s="290"/>
      <c r="I240" s="291"/>
      <c r="J240" s="290"/>
      <c r="K240" s="290"/>
      <c r="L240" s="291"/>
      <c r="M240" s="290"/>
      <c r="N240" s="290"/>
      <c r="O240" s="291"/>
      <c r="P240" s="290"/>
      <c r="Q240" s="291"/>
      <c r="R240" s="290"/>
    </row>
    <row r="241" spans="1:18" ht="12">
      <c r="A241" s="186" t="s">
        <v>513</v>
      </c>
      <c r="B241" s="113" t="s">
        <v>207</v>
      </c>
      <c r="C241" s="290"/>
      <c r="D241" s="290"/>
      <c r="E241" s="290"/>
      <c r="F241" s="290"/>
      <c r="G241" s="290"/>
      <c r="H241" s="290"/>
      <c r="I241" s="291"/>
      <c r="J241" s="290"/>
      <c r="K241" s="290"/>
      <c r="L241" s="291"/>
      <c r="M241" s="290"/>
      <c r="N241" s="290"/>
      <c r="O241" s="291"/>
      <c r="P241" s="290"/>
      <c r="Q241" s="291"/>
      <c r="R241" s="290"/>
    </row>
    <row r="242" spans="1:18" ht="12">
      <c r="A242" s="186" t="s">
        <v>536</v>
      </c>
      <c r="B242" s="113" t="s">
        <v>208</v>
      </c>
      <c r="C242" s="290"/>
      <c r="D242" s="290"/>
      <c r="E242" s="290"/>
      <c r="F242" s="290"/>
      <c r="G242" s="290"/>
      <c r="H242" s="290"/>
      <c r="I242" s="291"/>
      <c r="J242" s="290"/>
      <c r="K242" s="290"/>
      <c r="L242" s="291"/>
      <c r="M242" s="290"/>
      <c r="N242" s="290"/>
      <c r="O242" s="291"/>
      <c r="P242" s="290"/>
      <c r="Q242" s="291"/>
      <c r="R242" s="290"/>
    </row>
    <row r="243" spans="1:18" ht="12">
      <c r="A243" s="186" t="s">
        <v>541</v>
      </c>
      <c r="B243" s="113" t="s">
        <v>209</v>
      </c>
      <c r="C243" s="290"/>
      <c r="D243" s="290"/>
      <c r="E243" s="290"/>
      <c r="F243" s="290"/>
      <c r="G243" s="290"/>
      <c r="H243" s="290"/>
      <c r="I243" s="291"/>
      <c r="J243" s="290"/>
      <c r="K243" s="290"/>
      <c r="L243" s="291"/>
      <c r="M243" s="290"/>
      <c r="N243" s="290"/>
      <c r="O243" s="291"/>
      <c r="P243" s="290"/>
      <c r="Q243" s="291"/>
      <c r="R243" s="290"/>
    </row>
    <row r="244" spans="1:18" ht="12">
      <c r="A244" s="186" t="s">
        <v>559</v>
      </c>
      <c r="B244" s="113" t="s">
        <v>210</v>
      </c>
      <c r="C244" s="290"/>
      <c r="D244" s="290"/>
      <c r="E244" s="290"/>
      <c r="F244" s="290"/>
      <c r="G244" s="290"/>
      <c r="H244" s="290"/>
      <c r="I244" s="291"/>
      <c r="J244" s="290"/>
      <c r="K244" s="290"/>
      <c r="L244" s="291"/>
      <c r="M244" s="290"/>
      <c r="N244" s="290"/>
      <c r="O244" s="291"/>
      <c r="P244" s="290"/>
      <c r="Q244" s="291"/>
      <c r="R244" s="290"/>
    </row>
    <row r="245" spans="1:18" ht="12">
      <c r="A245" s="186" t="s">
        <v>565</v>
      </c>
      <c r="B245" s="113" t="s">
        <v>211</v>
      </c>
      <c r="C245" s="290"/>
      <c r="D245" s="290"/>
      <c r="E245" s="290"/>
      <c r="F245" s="290"/>
      <c r="G245" s="290"/>
      <c r="H245" s="290"/>
      <c r="I245" s="291"/>
      <c r="J245" s="290"/>
      <c r="K245" s="290"/>
      <c r="L245" s="291"/>
      <c r="M245" s="290"/>
      <c r="N245" s="290"/>
      <c r="O245" s="291"/>
      <c r="P245" s="290"/>
      <c r="Q245" s="291"/>
      <c r="R245" s="290"/>
    </row>
    <row r="246" spans="1:18" ht="12">
      <c r="A246" s="186" t="s">
        <v>570</v>
      </c>
      <c r="B246" s="113" t="s">
        <v>212</v>
      </c>
      <c r="C246" s="290"/>
      <c r="D246" s="290"/>
      <c r="E246" s="290"/>
      <c r="F246" s="290"/>
      <c r="G246" s="290"/>
      <c r="H246" s="290"/>
      <c r="I246" s="291"/>
      <c r="J246" s="290"/>
      <c r="K246" s="290"/>
      <c r="L246" s="291"/>
      <c r="M246" s="290"/>
      <c r="N246" s="290"/>
      <c r="O246" s="291"/>
      <c r="P246" s="290"/>
      <c r="Q246" s="291"/>
      <c r="R246" s="290"/>
    </row>
    <row r="247" spans="1:18" ht="12">
      <c r="A247" s="186" t="s">
        <v>579</v>
      </c>
      <c r="B247" s="113" t="s">
        <v>897</v>
      </c>
      <c r="C247" s="290"/>
      <c r="D247" s="290"/>
      <c r="E247" s="290"/>
      <c r="F247" s="290"/>
      <c r="G247" s="290"/>
      <c r="H247" s="290"/>
      <c r="I247" s="291"/>
      <c r="J247" s="290"/>
      <c r="K247" s="290"/>
      <c r="L247" s="291"/>
      <c r="M247" s="290"/>
      <c r="N247" s="290"/>
      <c r="O247" s="291"/>
      <c r="P247" s="290"/>
      <c r="Q247" s="291"/>
      <c r="R247" s="290"/>
    </row>
    <row r="248" spans="1:18" ht="12">
      <c r="A248" s="186" t="s">
        <v>589</v>
      </c>
      <c r="B248" s="113" t="s">
        <v>213</v>
      </c>
      <c r="C248" s="290"/>
      <c r="D248" s="290"/>
      <c r="E248" s="290"/>
      <c r="F248" s="290"/>
      <c r="G248" s="290"/>
      <c r="H248" s="290"/>
      <c r="I248" s="291"/>
      <c r="J248" s="290"/>
      <c r="K248" s="290"/>
      <c r="L248" s="291"/>
      <c r="M248" s="290"/>
      <c r="N248" s="290"/>
      <c r="O248" s="291"/>
      <c r="P248" s="290"/>
      <c r="Q248" s="291"/>
      <c r="R248" s="290"/>
    </row>
    <row r="249" spans="1:18" ht="12">
      <c r="A249" s="186" t="s">
        <v>598</v>
      </c>
      <c r="B249" s="113" t="s">
        <v>947</v>
      </c>
      <c r="C249" s="290"/>
      <c r="D249" s="290"/>
      <c r="E249" s="290"/>
      <c r="F249" s="290"/>
      <c r="G249" s="290"/>
      <c r="H249" s="290"/>
      <c r="I249" s="291"/>
      <c r="J249" s="290"/>
      <c r="K249" s="290"/>
      <c r="L249" s="291"/>
      <c r="M249" s="290"/>
      <c r="N249" s="290"/>
      <c r="O249" s="291"/>
      <c r="P249" s="290"/>
      <c r="Q249" s="291"/>
      <c r="R249" s="290"/>
    </row>
    <row r="250" spans="1:18" ht="12">
      <c r="A250" s="186" t="s">
        <v>607</v>
      </c>
      <c r="B250" s="113" t="s">
        <v>606</v>
      </c>
      <c r="C250" s="290"/>
      <c r="D250" s="290"/>
      <c r="E250" s="290"/>
      <c r="F250" s="290"/>
      <c r="G250" s="290"/>
      <c r="H250" s="290"/>
      <c r="I250" s="291"/>
      <c r="J250" s="290"/>
      <c r="K250" s="290"/>
      <c r="L250" s="291"/>
      <c r="M250" s="290"/>
      <c r="N250" s="290"/>
      <c r="O250" s="291"/>
      <c r="P250" s="290"/>
      <c r="Q250" s="291"/>
      <c r="R250" s="290"/>
    </row>
    <row r="251" spans="1:18" ht="12">
      <c r="A251" s="186" t="s">
        <v>610</v>
      </c>
      <c r="B251" s="113" t="s">
        <v>215</v>
      </c>
      <c r="C251" s="290"/>
      <c r="D251" s="290"/>
      <c r="E251" s="290"/>
      <c r="F251" s="290"/>
      <c r="G251" s="290"/>
      <c r="H251" s="290"/>
      <c r="I251" s="291"/>
      <c r="J251" s="290"/>
      <c r="K251" s="290"/>
      <c r="L251" s="291"/>
      <c r="M251" s="290"/>
      <c r="N251" s="290"/>
      <c r="O251" s="291"/>
      <c r="P251" s="290"/>
      <c r="Q251" s="291"/>
      <c r="R251" s="290"/>
    </row>
    <row r="252" spans="1:18" ht="12">
      <c r="A252" s="186" t="s">
        <v>619</v>
      </c>
      <c r="B252" s="113" t="s">
        <v>898</v>
      </c>
      <c r="C252" s="290"/>
      <c r="D252" s="290"/>
      <c r="E252" s="290"/>
      <c r="F252" s="290"/>
      <c r="G252" s="290"/>
      <c r="H252" s="290"/>
      <c r="I252" s="291"/>
      <c r="J252" s="290"/>
      <c r="K252" s="290"/>
      <c r="L252" s="291"/>
      <c r="M252" s="290"/>
      <c r="N252" s="290"/>
      <c r="O252" s="291"/>
      <c r="P252" s="290"/>
      <c r="Q252" s="291"/>
      <c r="R252" s="290"/>
    </row>
    <row r="253" spans="1:18" ht="12">
      <c r="A253" s="186" t="s">
        <v>639</v>
      </c>
      <c r="B253" s="113" t="s">
        <v>216</v>
      </c>
      <c r="C253" s="290"/>
      <c r="D253" s="290"/>
      <c r="E253" s="290"/>
      <c r="F253" s="290"/>
      <c r="G253" s="290"/>
      <c r="H253" s="290"/>
      <c r="I253" s="291"/>
      <c r="J253" s="290"/>
      <c r="K253" s="290"/>
      <c r="L253" s="291"/>
      <c r="M253" s="290"/>
      <c r="N253" s="290"/>
      <c r="O253" s="291"/>
      <c r="P253" s="290"/>
      <c r="Q253" s="291"/>
      <c r="R253" s="290"/>
    </row>
    <row r="254" spans="1:18" ht="12">
      <c r="A254" s="186" t="s">
        <v>644</v>
      </c>
      <c r="B254" s="113" t="s">
        <v>217</v>
      </c>
      <c r="C254" s="290"/>
      <c r="D254" s="290"/>
      <c r="E254" s="290"/>
      <c r="F254" s="290"/>
      <c r="G254" s="290"/>
      <c r="H254" s="290"/>
      <c r="I254" s="291"/>
      <c r="J254" s="290"/>
      <c r="K254" s="290"/>
      <c r="L254" s="291"/>
      <c r="M254" s="290"/>
      <c r="N254" s="290"/>
      <c r="O254" s="291"/>
      <c r="P254" s="290"/>
      <c r="Q254" s="291"/>
      <c r="R254" s="290"/>
    </row>
    <row r="255" spans="1:18" ht="12">
      <c r="A255" s="186" t="s">
        <v>654</v>
      </c>
      <c r="B255" s="113" t="s">
        <v>218</v>
      </c>
      <c r="C255" s="290"/>
      <c r="D255" s="290"/>
      <c r="E255" s="290"/>
      <c r="F255" s="290"/>
      <c r="G255" s="290"/>
      <c r="H255" s="290"/>
      <c r="I255" s="291"/>
      <c r="J255" s="290"/>
      <c r="K255" s="290"/>
      <c r="L255" s="291"/>
      <c r="M255" s="290"/>
      <c r="N255" s="290"/>
      <c r="O255" s="291"/>
      <c r="P255" s="290"/>
      <c r="Q255" s="291"/>
      <c r="R255" s="290"/>
    </row>
    <row r="256" spans="1:18" ht="12">
      <c r="A256" s="186" t="s">
        <v>656</v>
      </c>
      <c r="B256" s="113" t="s">
        <v>219</v>
      </c>
      <c r="C256" s="290"/>
      <c r="D256" s="290"/>
      <c r="E256" s="290"/>
      <c r="F256" s="290"/>
      <c r="G256" s="290"/>
      <c r="H256" s="290"/>
      <c r="I256" s="291"/>
      <c r="J256" s="290"/>
      <c r="K256" s="290"/>
      <c r="L256" s="291"/>
      <c r="M256" s="290"/>
      <c r="N256" s="290"/>
      <c r="O256" s="291"/>
      <c r="P256" s="290"/>
      <c r="Q256" s="291"/>
      <c r="R256" s="290"/>
    </row>
    <row r="257" spans="1:18" ht="12">
      <c r="A257" s="186" t="s">
        <v>687</v>
      </c>
      <c r="B257" s="113" t="s">
        <v>220</v>
      </c>
      <c r="C257" s="290"/>
      <c r="D257" s="290"/>
      <c r="E257" s="290"/>
      <c r="F257" s="290"/>
      <c r="G257" s="290"/>
      <c r="H257" s="290"/>
      <c r="I257" s="291"/>
      <c r="J257" s="290"/>
      <c r="K257" s="290"/>
      <c r="L257" s="291"/>
      <c r="M257" s="290"/>
      <c r="N257" s="290"/>
      <c r="O257" s="291"/>
      <c r="P257" s="290"/>
      <c r="Q257" s="291"/>
      <c r="R257" s="290"/>
    </row>
    <row r="258" spans="1:18" ht="12">
      <c r="A258" s="186" t="s">
        <v>691</v>
      </c>
      <c r="B258" s="113" t="s">
        <v>221</v>
      </c>
      <c r="C258" s="290"/>
      <c r="D258" s="290"/>
      <c r="E258" s="290"/>
      <c r="F258" s="290"/>
      <c r="G258" s="290"/>
      <c r="H258" s="290"/>
      <c r="I258" s="291"/>
      <c r="J258" s="290"/>
      <c r="K258" s="290"/>
      <c r="L258" s="291"/>
      <c r="M258" s="290"/>
      <c r="N258" s="290"/>
      <c r="O258" s="291"/>
      <c r="P258" s="290"/>
      <c r="Q258" s="291"/>
      <c r="R258" s="290"/>
    </row>
    <row r="259" spans="1:18" ht="12">
      <c r="A259" s="186" t="s">
        <v>699</v>
      </c>
      <c r="B259" s="113" t="s">
        <v>222</v>
      </c>
      <c r="C259" s="290"/>
      <c r="D259" s="290"/>
      <c r="E259" s="290"/>
      <c r="F259" s="290"/>
      <c r="G259" s="290"/>
      <c r="H259" s="290"/>
      <c r="I259" s="291"/>
      <c r="J259" s="290"/>
      <c r="K259" s="290"/>
      <c r="L259" s="291"/>
      <c r="M259" s="290"/>
      <c r="N259" s="290"/>
      <c r="O259" s="291"/>
      <c r="P259" s="290"/>
      <c r="Q259" s="291"/>
      <c r="R259" s="290"/>
    </row>
    <row r="260" spans="1:18" ht="12">
      <c r="A260" s="186" t="s">
        <v>714</v>
      </c>
      <c r="B260" s="113" t="s">
        <v>713</v>
      </c>
      <c r="C260" s="290"/>
      <c r="D260" s="290"/>
      <c r="E260" s="290"/>
      <c r="F260" s="290"/>
      <c r="G260" s="290"/>
      <c r="H260" s="290"/>
      <c r="I260" s="291"/>
      <c r="J260" s="290"/>
      <c r="K260" s="290"/>
      <c r="L260" s="291"/>
      <c r="M260" s="290"/>
      <c r="N260" s="290"/>
      <c r="O260" s="291"/>
      <c r="P260" s="290"/>
      <c r="Q260" s="291"/>
      <c r="R260" s="290"/>
    </row>
    <row r="261" spans="1:18" ht="12">
      <c r="A261" s="186" t="s">
        <v>733</v>
      </c>
      <c r="B261" s="113" t="s">
        <v>223</v>
      </c>
      <c r="C261" s="290"/>
      <c r="D261" s="290"/>
      <c r="E261" s="290"/>
      <c r="F261" s="290"/>
      <c r="G261" s="290"/>
      <c r="H261" s="290"/>
      <c r="I261" s="291"/>
      <c r="J261" s="290"/>
      <c r="K261" s="290"/>
      <c r="L261" s="291"/>
      <c r="M261" s="290"/>
      <c r="N261" s="290"/>
      <c r="O261" s="291"/>
      <c r="P261" s="290"/>
      <c r="Q261" s="291"/>
      <c r="R261" s="290"/>
    </row>
    <row r="262" spans="1:18" ht="12">
      <c r="A262" s="186" t="s">
        <v>760</v>
      </c>
      <c r="B262" s="113" t="s">
        <v>224</v>
      </c>
      <c r="C262" s="290"/>
      <c r="D262" s="290"/>
      <c r="E262" s="290"/>
      <c r="F262" s="290"/>
      <c r="G262" s="290"/>
      <c r="H262" s="290"/>
      <c r="I262" s="291"/>
      <c r="J262" s="290"/>
      <c r="K262" s="290"/>
      <c r="L262" s="291"/>
      <c r="M262" s="290"/>
      <c r="N262" s="290"/>
      <c r="O262" s="291"/>
      <c r="P262" s="290"/>
      <c r="Q262" s="291"/>
      <c r="R262" s="290"/>
    </row>
    <row r="263" spans="1:18" ht="12">
      <c r="A263" s="186" t="s">
        <v>762</v>
      </c>
      <c r="B263" s="113" t="s">
        <v>225</v>
      </c>
      <c r="C263" s="290"/>
      <c r="D263" s="290"/>
      <c r="E263" s="290"/>
      <c r="F263" s="290"/>
      <c r="G263" s="290"/>
      <c r="H263" s="290"/>
      <c r="I263" s="291"/>
      <c r="J263" s="290"/>
      <c r="K263" s="290"/>
      <c r="L263" s="291"/>
      <c r="M263" s="290"/>
      <c r="N263" s="290"/>
      <c r="O263" s="291"/>
      <c r="P263" s="290"/>
      <c r="Q263" s="291"/>
      <c r="R263" s="290"/>
    </row>
    <row r="264" spans="1:18" ht="12">
      <c r="A264" s="186" t="s">
        <v>772</v>
      </c>
      <c r="B264" s="113" t="s">
        <v>226</v>
      </c>
      <c r="C264" s="290"/>
      <c r="D264" s="290"/>
      <c r="E264" s="290"/>
      <c r="F264" s="290"/>
      <c r="G264" s="290"/>
      <c r="H264" s="290"/>
      <c r="I264" s="291"/>
      <c r="J264" s="290"/>
      <c r="K264" s="290"/>
      <c r="L264" s="291"/>
      <c r="M264" s="290"/>
      <c r="N264" s="290"/>
      <c r="O264" s="291"/>
      <c r="P264" s="290"/>
      <c r="Q264" s="291"/>
      <c r="R264" s="290"/>
    </row>
    <row r="265" spans="1:18" ht="12">
      <c r="A265" s="186" t="s">
        <v>781</v>
      </c>
      <c r="B265" s="113" t="s">
        <v>227</v>
      </c>
      <c r="C265" s="290"/>
      <c r="D265" s="290"/>
      <c r="E265" s="290"/>
      <c r="F265" s="290"/>
      <c r="G265" s="290"/>
      <c r="H265" s="290"/>
      <c r="I265" s="291"/>
      <c r="J265" s="290"/>
      <c r="K265" s="290"/>
      <c r="L265" s="291"/>
      <c r="M265" s="290"/>
      <c r="N265" s="290"/>
      <c r="O265" s="291"/>
      <c r="P265" s="290"/>
      <c r="Q265" s="291"/>
      <c r="R265" s="290"/>
    </row>
    <row r="266" spans="1:18" ht="12">
      <c r="A266" s="186" t="s">
        <v>784</v>
      </c>
      <c r="B266" s="113" t="s">
        <v>228</v>
      </c>
      <c r="C266" s="290"/>
      <c r="D266" s="290"/>
      <c r="E266" s="290"/>
      <c r="F266" s="290"/>
      <c r="G266" s="290"/>
      <c r="H266" s="290"/>
      <c r="I266" s="291"/>
      <c r="J266" s="290"/>
      <c r="K266" s="290"/>
      <c r="L266" s="291"/>
      <c r="M266" s="290"/>
      <c r="N266" s="290"/>
      <c r="O266" s="291"/>
      <c r="P266" s="290"/>
      <c r="Q266" s="291"/>
      <c r="R266" s="290"/>
    </row>
    <row r="267" spans="1:18" ht="12">
      <c r="A267" s="186" t="s">
        <v>785</v>
      </c>
      <c r="B267" s="113" t="s">
        <v>229</v>
      </c>
      <c r="C267" s="290"/>
      <c r="D267" s="290"/>
      <c r="E267" s="290"/>
      <c r="F267" s="290"/>
      <c r="G267" s="290"/>
      <c r="H267" s="290"/>
      <c r="I267" s="291"/>
      <c r="J267" s="290"/>
      <c r="K267" s="290"/>
      <c r="L267" s="291"/>
      <c r="M267" s="290"/>
      <c r="N267" s="290"/>
      <c r="O267" s="291"/>
      <c r="P267" s="290"/>
      <c r="Q267" s="291"/>
      <c r="R267" s="290"/>
    </row>
    <row r="268" spans="1:18" ht="12">
      <c r="A268" s="186" t="s">
        <v>789</v>
      </c>
      <c r="B268" s="113" t="s">
        <v>230</v>
      </c>
      <c r="C268" s="290"/>
      <c r="D268" s="290"/>
      <c r="E268" s="290"/>
      <c r="F268" s="290"/>
      <c r="G268" s="290"/>
      <c r="H268" s="290"/>
      <c r="I268" s="291"/>
      <c r="J268" s="290"/>
      <c r="K268" s="290"/>
      <c r="L268" s="291"/>
      <c r="M268" s="290"/>
      <c r="N268" s="290"/>
      <c r="O268" s="291"/>
      <c r="P268" s="290"/>
      <c r="Q268" s="291"/>
      <c r="R268" s="290"/>
    </row>
    <row r="269" spans="1:18" ht="12">
      <c r="A269" s="186" t="s">
        <v>798</v>
      </c>
      <c r="B269" s="113" t="s">
        <v>231</v>
      </c>
      <c r="C269" s="290"/>
      <c r="D269" s="290"/>
      <c r="E269" s="290"/>
      <c r="F269" s="290"/>
      <c r="G269" s="290"/>
      <c r="H269" s="290"/>
      <c r="I269" s="291"/>
      <c r="J269" s="290"/>
      <c r="K269" s="290"/>
      <c r="L269" s="291"/>
      <c r="M269" s="290"/>
      <c r="N269" s="290"/>
      <c r="O269" s="291"/>
      <c r="P269" s="290"/>
      <c r="Q269" s="291"/>
      <c r="R269" s="290"/>
    </row>
    <row r="270" spans="1:18" ht="12">
      <c r="A270" s="186" t="s">
        <v>812</v>
      </c>
      <c r="B270" s="113" t="s">
        <v>232</v>
      </c>
      <c r="C270" s="290"/>
      <c r="D270" s="290"/>
      <c r="E270" s="290"/>
      <c r="F270" s="290"/>
      <c r="G270" s="290"/>
      <c r="H270" s="290"/>
      <c r="I270" s="291"/>
      <c r="J270" s="290"/>
      <c r="K270" s="290"/>
      <c r="L270" s="291"/>
      <c r="M270" s="290"/>
      <c r="N270" s="290"/>
      <c r="O270" s="291"/>
      <c r="P270" s="290"/>
      <c r="Q270" s="291"/>
      <c r="R270" s="290"/>
    </row>
    <row r="271" spans="1:18" ht="12">
      <c r="A271" s="186" t="s">
        <v>816</v>
      </c>
      <c r="B271" s="113" t="s">
        <v>233</v>
      </c>
      <c r="C271" s="290"/>
      <c r="D271" s="290"/>
      <c r="E271" s="290"/>
      <c r="F271" s="290"/>
      <c r="G271" s="290"/>
      <c r="H271" s="290"/>
      <c r="I271" s="291"/>
      <c r="J271" s="290"/>
      <c r="K271" s="290"/>
      <c r="L271" s="291"/>
      <c r="M271" s="290"/>
      <c r="N271" s="290"/>
      <c r="O271" s="291"/>
      <c r="P271" s="290"/>
      <c r="Q271" s="291"/>
      <c r="R271" s="290"/>
    </row>
    <row r="272" spans="1:18" ht="12">
      <c r="A272" s="186" t="s">
        <v>817</v>
      </c>
      <c r="B272" s="113" t="s">
        <v>899</v>
      </c>
      <c r="C272" s="290"/>
      <c r="D272" s="290"/>
      <c r="E272" s="290"/>
      <c r="F272" s="290"/>
      <c r="G272" s="290"/>
      <c r="H272" s="290"/>
      <c r="I272" s="291"/>
      <c r="J272" s="290"/>
      <c r="K272" s="290"/>
      <c r="L272" s="291"/>
      <c r="M272" s="290"/>
      <c r="N272" s="290"/>
      <c r="O272" s="291"/>
      <c r="P272" s="290"/>
      <c r="Q272" s="291"/>
      <c r="R272" s="290"/>
    </row>
    <row r="273" spans="1:18" ht="12">
      <c r="A273" s="186" t="s">
        <v>826</v>
      </c>
      <c r="B273" s="113" t="s">
        <v>234</v>
      </c>
      <c r="C273" s="290"/>
      <c r="D273" s="290"/>
      <c r="E273" s="290"/>
      <c r="F273" s="290"/>
      <c r="G273" s="290"/>
      <c r="H273" s="290"/>
      <c r="I273" s="291"/>
      <c r="J273" s="290"/>
      <c r="K273" s="290"/>
      <c r="L273" s="291"/>
      <c r="M273" s="290"/>
      <c r="N273" s="290"/>
      <c r="O273" s="291"/>
      <c r="P273" s="290"/>
      <c r="Q273" s="291"/>
      <c r="R273" s="290"/>
    </row>
    <row r="274" spans="1:18" ht="12">
      <c r="A274" s="186" t="s">
        <v>838</v>
      </c>
      <c r="B274" s="113" t="s">
        <v>235</v>
      </c>
      <c r="C274" s="290"/>
      <c r="D274" s="290"/>
      <c r="E274" s="290"/>
      <c r="F274" s="290"/>
      <c r="G274" s="290"/>
      <c r="H274" s="290"/>
      <c r="I274" s="291"/>
      <c r="J274" s="290"/>
      <c r="K274" s="290"/>
      <c r="L274" s="291"/>
      <c r="M274" s="290"/>
      <c r="N274" s="290"/>
      <c r="O274" s="291"/>
      <c r="P274" s="290"/>
      <c r="Q274" s="291"/>
      <c r="R274" s="290"/>
    </row>
    <row r="275" spans="1:18" ht="12">
      <c r="A275" s="186" t="s">
        <v>839</v>
      </c>
      <c r="B275" s="113" t="s">
        <v>236</v>
      </c>
      <c r="C275" s="290"/>
      <c r="D275" s="290"/>
      <c r="E275" s="290"/>
      <c r="F275" s="290"/>
      <c r="G275" s="290"/>
      <c r="H275" s="290"/>
      <c r="I275" s="291"/>
      <c r="J275" s="290"/>
      <c r="K275" s="290"/>
      <c r="L275" s="291"/>
      <c r="M275" s="290"/>
      <c r="N275" s="290"/>
      <c r="O275" s="291"/>
      <c r="P275" s="290"/>
      <c r="Q275" s="291"/>
      <c r="R275" s="290"/>
    </row>
    <row r="276" spans="1:18" ht="12">
      <c r="A276" s="186" t="s">
        <v>844</v>
      </c>
      <c r="B276" s="113" t="s">
        <v>237</v>
      </c>
      <c r="C276" s="290"/>
      <c r="D276" s="290"/>
      <c r="E276" s="290"/>
      <c r="F276" s="290"/>
      <c r="G276" s="290"/>
      <c r="H276" s="290"/>
      <c r="I276" s="291"/>
      <c r="J276" s="290"/>
      <c r="K276" s="290"/>
      <c r="L276" s="291"/>
      <c r="M276" s="290"/>
      <c r="N276" s="290"/>
      <c r="O276" s="291"/>
      <c r="P276" s="290"/>
      <c r="Q276" s="291"/>
      <c r="R276" s="290"/>
    </row>
    <row r="277" spans="1:18" ht="12.75" thickBot="1">
      <c r="A277" s="108" t="s">
        <v>390</v>
      </c>
      <c r="B277" s="114" t="s">
        <v>948</v>
      </c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</row>
    <row r="278" spans="1:18" ht="12.75" thickTop="1">
      <c r="A278" s="186" t="s">
        <v>421</v>
      </c>
      <c r="B278" s="113" t="s">
        <v>420</v>
      </c>
      <c r="C278" s="290"/>
      <c r="D278" s="290"/>
      <c r="E278" s="290"/>
      <c r="F278" s="290"/>
      <c r="G278" s="290"/>
      <c r="H278" s="290"/>
      <c r="I278" s="291"/>
      <c r="J278" s="290"/>
      <c r="K278" s="290"/>
      <c r="L278" s="291"/>
      <c r="M278" s="290"/>
      <c r="N278" s="290"/>
      <c r="O278" s="291"/>
      <c r="P278" s="290"/>
      <c r="Q278" s="291"/>
      <c r="R278" s="290"/>
    </row>
    <row r="279" spans="1:18" ht="12">
      <c r="A279" s="186" t="s">
        <v>422</v>
      </c>
      <c r="B279" s="113" t="s">
        <v>238</v>
      </c>
      <c r="C279" s="290"/>
      <c r="D279" s="290"/>
      <c r="E279" s="290"/>
      <c r="F279" s="290"/>
      <c r="G279" s="290"/>
      <c r="H279" s="290"/>
      <c r="I279" s="291"/>
      <c r="J279" s="290"/>
      <c r="K279" s="290"/>
      <c r="L279" s="291"/>
      <c r="M279" s="290"/>
      <c r="N279" s="290"/>
      <c r="O279" s="291"/>
      <c r="P279" s="290"/>
      <c r="Q279" s="291"/>
      <c r="R279" s="290"/>
    </row>
    <row r="280" spans="1:18" ht="12">
      <c r="A280" s="186" t="s">
        <v>433</v>
      </c>
      <c r="B280" s="113" t="s">
        <v>239</v>
      </c>
      <c r="C280" s="290"/>
      <c r="D280" s="290"/>
      <c r="E280" s="290"/>
      <c r="F280" s="290"/>
      <c r="G280" s="290"/>
      <c r="H280" s="290"/>
      <c r="I280" s="291"/>
      <c r="J280" s="290"/>
      <c r="K280" s="290"/>
      <c r="L280" s="291"/>
      <c r="M280" s="290"/>
      <c r="N280" s="290"/>
      <c r="O280" s="291"/>
      <c r="P280" s="290"/>
      <c r="Q280" s="291"/>
      <c r="R280" s="290"/>
    </row>
    <row r="281" spans="1:18" ht="12">
      <c r="A281" s="186" t="s">
        <v>449</v>
      </c>
      <c r="B281" s="113" t="s">
        <v>240</v>
      </c>
      <c r="C281" s="290"/>
      <c r="D281" s="290"/>
      <c r="E281" s="290"/>
      <c r="F281" s="290"/>
      <c r="G281" s="290"/>
      <c r="H281" s="290"/>
      <c r="I281" s="291"/>
      <c r="J281" s="290"/>
      <c r="K281" s="290"/>
      <c r="L281" s="291"/>
      <c r="M281" s="290"/>
      <c r="N281" s="290"/>
      <c r="O281" s="291"/>
      <c r="P281" s="290"/>
      <c r="Q281" s="291"/>
      <c r="R281" s="290"/>
    </row>
    <row r="282" spans="1:18" ht="12">
      <c r="A282" s="186" t="s">
        <v>456</v>
      </c>
      <c r="B282" s="113" t="s">
        <v>241</v>
      </c>
      <c r="C282" s="290"/>
      <c r="D282" s="290"/>
      <c r="E282" s="290"/>
      <c r="F282" s="290"/>
      <c r="G282" s="290"/>
      <c r="H282" s="290"/>
      <c r="I282" s="291"/>
      <c r="J282" s="290"/>
      <c r="K282" s="290"/>
      <c r="L282" s="291"/>
      <c r="M282" s="290"/>
      <c r="N282" s="290"/>
      <c r="O282" s="291"/>
      <c r="P282" s="290"/>
      <c r="Q282" s="291"/>
      <c r="R282" s="290"/>
    </row>
    <row r="283" spans="1:18" ht="12">
      <c r="A283" s="186" t="s">
        <v>466</v>
      </c>
      <c r="B283" s="113" t="s">
        <v>242</v>
      </c>
      <c r="C283" s="290"/>
      <c r="D283" s="290"/>
      <c r="E283" s="290"/>
      <c r="F283" s="290"/>
      <c r="G283" s="290"/>
      <c r="H283" s="290"/>
      <c r="I283" s="291"/>
      <c r="J283" s="290"/>
      <c r="K283" s="290"/>
      <c r="L283" s="291"/>
      <c r="M283" s="290"/>
      <c r="N283" s="290"/>
      <c r="O283" s="291"/>
      <c r="P283" s="290"/>
      <c r="Q283" s="291"/>
      <c r="R283" s="290"/>
    </row>
    <row r="284" spans="1:18" ht="12">
      <c r="A284" s="186" t="s">
        <v>492</v>
      </c>
      <c r="B284" s="113" t="s">
        <v>243</v>
      </c>
      <c r="C284" s="290"/>
      <c r="D284" s="290"/>
      <c r="E284" s="290"/>
      <c r="F284" s="290"/>
      <c r="G284" s="290"/>
      <c r="H284" s="290"/>
      <c r="I284" s="291"/>
      <c r="J284" s="290"/>
      <c r="K284" s="290"/>
      <c r="L284" s="291"/>
      <c r="M284" s="290"/>
      <c r="N284" s="290"/>
      <c r="O284" s="291"/>
      <c r="P284" s="290"/>
      <c r="Q284" s="291"/>
      <c r="R284" s="290"/>
    </row>
    <row r="285" spans="1:18" ht="12">
      <c r="A285" s="186" t="s">
        <v>512</v>
      </c>
      <c r="B285" s="113" t="s">
        <v>244</v>
      </c>
      <c r="C285" s="290"/>
      <c r="D285" s="290"/>
      <c r="E285" s="290"/>
      <c r="F285" s="290"/>
      <c r="G285" s="290"/>
      <c r="H285" s="290"/>
      <c r="I285" s="291"/>
      <c r="J285" s="290"/>
      <c r="K285" s="290"/>
      <c r="L285" s="291"/>
      <c r="M285" s="290"/>
      <c r="N285" s="290"/>
      <c r="O285" s="291"/>
      <c r="P285" s="290"/>
      <c r="Q285" s="291"/>
      <c r="R285" s="290"/>
    </row>
    <row r="286" spans="1:18" ht="12">
      <c r="A286" s="186" t="s">
        <v>533</v>
      </c>
      <c r="B286" s="113" t="s">
        <v>245</v>
      </c>
      <c r="C286" s="290"/>
      <c r="D286" s="290"/>
      <c r="E286" s="290"/>
      <c r="F286" s="290"/>
      <c r="G286" s="290"/>
      <c r="H286" s="290"/>
      <c r="I286" s="291"/>
      <c r="J286" s="290"/>
      <c r="K286" s="290"/>
      <c r="L286" s="291"/>
      <c r="M286" s="290"/>
      <c r="N286" s="290"/>
      <c r="O286" s="291"/>
      <c r="P286" s="290"/>
      <c r="Q286" s="291"/>
      <c r="R286" s="290"/>
    </row>
    <row r="287" spans="1:18" ht="12">
      <c r="A287" s="186" t="s">
        <v>558</v>
      </c>
      <c r="B287" s="113" t="s">
        <v>557</v>
      </c>
      <c r="C287" s="290"/>
      <c r="D287" s="290"/>
      <c r="E287" s="290"/>
      <c r="F287" s="290"/>
      <c r="G287" s="290"/>
      <c r="H287" s="290"/>
      <c r="I287" s="291"/>
      <c r="J287" s="290"/>
      <c r="K287" s="290"/>
      <c r="L287" s="291"/>
      <c r="M287" s="290"/>
      <c r="N287" s="290"/>
      <c r="O287" s="291"/>
      <c r="P287" s="290"/>
      <c r="Q287" s="291"/>
      <c r="R287" s="290"/>
    </row>
    <row r="288" spans="1:18" ht="12">
      <c r="A288" s="186" t="s">
        <v>580</v>
      </c>
      <c r="B288" s="113" t="s">
        <v>246</v>
      </c>
      <c r="C288" s="290"/>
      <c r="D288" s="290"/>
      <c r="E288" s="290"/>
      <c r="F288" s="290"/>
      <c r="G288" s="290"/>
      <c r="H288" s="290"/>
      <c r="I288" s="291"/>
      <c r="J288" s="290"/>
      <c r="K288" s="290"/>
      <c r="L288" s="291"/>
      <c r="M288" s="290"/>
      <c r="N288" s="290"/>
      <c r="O288" s="291"/>
      <c r="P288" s="290"/>
      <c r="Q288" s="291"/>
      <c r="R288" s="290"/>
    </row>
    <row r="289" spans="1:18" ht="12">
      <c r="A289" s="186" t="s">
        <v>583</v>
      </c>
      <c r="B289" s="113" t="s">
        <v>247</v>
      </c>
      <c r="C289" s="290"/>
      <c r="D289" s="290"/>
      <c r="E289" s="290"/>
      <c r="F289" s="290"/>
      <c r="G289" s="290"/>
      <c r="H289" s="290"/>
      <c r="I289" s="291"/>
      <c r="J289" s="290"/>
      <c r="K289" s="290"/>
      <c r="L289" s="291"/>
      <c r="M289" s="290"/>
      <c r="N289" s="290"/>
      <c r="O289" s="291"/>
      <c r="P289" s="290"/>
      <c r="Q289" s="291"/>
      <c r="R289" s="290"/>
    </row>
    <row r="290" spans="1:18" ht="12">
      <c r="A290" s="186" t="s">
        <v>586</v>
      </c>
      <c r="B290" s="113" t="s">
        <v>248</v>
      </c>
      <c r="C290" s="290"/>
      <c r="D290" s="290"/>
      <c r="E290" s="290"/>
      <c r="F290" s="290"/>
      <c r="G290" s="290"/>
      <c r="H290" s="290"/>
      <c r="I290" s="291"/>
      <c r="J290" s="290"/>
      <c r="K290" s="290"/>
      <c r="L290" s="291"/>
      <c r="M290" s="290"/>
      <c r="N290" s="290"/>
      <c r="O290" s="291"/>
      <c r="P290" s="290"/>
      <c r="Q290" s="291"/>
      <c r="R290" s="290"/>
    </row>
    <row r="291" spans="1:18" ht="12">
      <c r="A291" s="186" t="s">
        <v>588</v>
      </c>
      <c r="B291" s="113" t="s">
        <v>249</v>
      </c>
      <c r="C291" s="290"/>
      <c r="D291" s="290"/>
      <c r="E291" s="290"/>
      <c r="F291" s="290"/>
      <c r="G291" s="290"/>
      <c r="H291" s="290"/>
      <c r="I291" s="291"/>
      <c r="J291" s="290"/>
      <c r="K291" s="290"/>
      <c r="L291" s="291"/>
      <c r="M291" s="290"/>
      <c r="N291" s="290"/>
      <c r="O291" s="291"/>
      <c r="P291" s="290"/>
      <c r="Q291" s="291"/>
      <c r="R291" s="290"/>
    </row>
    <row r="292" spans="1:18" ht="12">
      <c r="A292" s="186" t="s">
        <v>591</v>
      </c>
      <c r="B292" s="113" t="s">
        <v>250</v>
      </c>
      <c r="C292" s="290"/>
      <c r="D292" s="290"/>
      <c r="E292" s="290"/>
      <c r="F292" s="290"/>
      <c r="G292" s="290"/>
      <c r="H292" s="290"/>
      <c r="I292" s="291"/>
      <c r="J292" s="290"/>
      <c r="K292" s="290"/>
      <c r="L292" s="291"/>
      <c r="M292" s="290"/>
      <c r="N292" s="290"/>
      <c r="O292" s="291"/>
      <c r="P292" s="290"/>
      <c r="Q292" s="291"/>
      <c r="R292" s="290"/>
    </row>
    <row r="293" spans="1:18" ht="12">
      <c r="A293" s="186" t="s">
        <v>596</v>
      </c>
      <c r="B293" s="113" t="s">
        <v>251</v>
      </c>
      <c r="C293" s="290"/>
      <c r="D293" s="290"/>
      <c r="E293" s="290"/>
      <c r="F293" s="290"/>
      <c r="G293" s="290"/>
      <c r="H293" s="290"/>
      <c r="I293" s="291"/>
      <c r="J293" s="290"/>
      <c r="K293" s="290"/>
      <c r="L293" s="291"/>
      <c r="M293" s="290"/>
      <c r="N293" s="290"/>
      <c r="O293" s="291"/>
      <c r="P293" s="290"/>
      <c r="Q293" s="291"/>
      <c r="R293" s="290"/>
    </row>
    <row r="294" spans="1:18" ht="12">
      <c r="A294" s="186" t="s">
        <v>602</v>
      </c>
      <c r="B294" s="113" t="s">
        <v>252</v>
      </c>
      <c r="C294" s="290"/>
      <c r="D294" s="290"/>
      <c r="E294" s="290"/>
      <c r="F294" s="290"/>
      <c r="G294" s="290"/>
      <c r="H294" s="290"/>
      <c r="I294" s="291"/>
      <c r="J294" s="290"/>
      <c r="K294" s="290"/>
      <c r="L294" s="291"/>
      <c r="M294" s="290"/>
      <c r="N294" s="290"/>
      <c r="O294" s="291"/>
      <c r="P294" s="290"/>
      <c r="Q294" s="291"/>
      <c r="R294" s="290"/>
    </row>
    <row r="295" spans="1:18" ht="12">
      <c r="A295" s="186" t="s">
        <v>605</v>
      </c>
      <c r="B295" s="113" t="s">
        <v>253</v>
      </c>
      <c r="C295" s="290"/>
      <c r="D295" s="290"/>
      <c r="E295" s="290"/>
      <c r="F295" s="290"/>
      <c r="G295" s="290"/>
      <c r="H295" s="290"/>
      <c r="I295" s="291"/>
      <c r="J295" s="290"/>
      <c r="K295" s="290"/>
      <c r="L295" s="291"/>
      <c r="M295" s="290"/>
      <c r="N295" s="290"/>
      <c r="O295" s="291"/>
      <c r="P295" s="290"/>
      <c r="Q295" s="291"/>
      <c r="R295" s="290"/>
    </row>
    <row r="296" spans="1:18" ht="12">
      <c r="A296" s="186" t="s">
        <v>614</v>
      </c>
      <c r="B296" s="113" t="s">
        <v>254</v>
      </c>
      <c r="C296" s="290"/>
      <c r="D296" s="290"/>
      <c r="E296" s="290"/>
      <c r="F296" s="290"/>
      <c r="G296" s="290"/>
      <c r="H296" s="290"/>
      <c r="I296" s="291"/>
      <c r="J296" s="290"/>
      <c r="K296" s="290"/>
      <c r="L296" s="291"/>
      <c r="M296" s="290"/>
      <c r="N296" s="290"/>
      <c r="O296" s="291"/>
      <c r="P296" s="290"/>
      <c r="Q296" s="291"/>
      <c r="R296" s="290"/>
    </row>
    <row r="297" spans="1:18" ht="12">
      <c r="A297" s="186" t="s">
        <v>616</v>
      </c>
      <c r="B297" s="113" t="s">
        <v>255</v>
      </c>
      <c r="C297" s="290"/>
      <c r="D297" s="290"/>
      <c r="E297" s="290"/>
      <c r="F297" s="290"/>
      <c r="G297" s="290"/>
      <c r="H297" s="290"/>
      <c r="I297" s="291"/>
      <c r="J297" s="290"/>
      <c r="K297" s="290"/>
      <c r="L297" s="291"/>
      <c r="M297" s="290"/>
      <c r="N297" s="290"/>
      <c r="O297" s="291"/>
      <c r="P297" s="290"/>
      <c r="Q297" s="291"/>
      <c r="R297" s="290"/>
    </row>
    <row r="298" spans="1:18" ht="12">
      <c r="A298" s="186" t="s">
        <v>621</v>
      </c>
      <c r="B298" s="113" t="s">
        <v>256</v>
      </c>
      <c r="C298" s="290"/>
      <c r="D298" s="290"/>
      <c r="E298" s="290"/>
      <c r="F298" s="290"/>
      <c r="G298" s="290"/>
      <c r="H298" s="290"/>
      <c r="I298" s="291"/>
      <c r="J298" s="290"/>
      <c r="K298" s="290"/>
      <c r="L298" s="291"/>
      <c r="M298" s="290"/>
      <c r="N298" s="290"/>
      <c r="O298" s="291"/>
      <c r="P298" s="290"/>
      <c r="Q298" s="291"/>
      <c r="R298" s="290"/>
    </row>
    <row r="299" spans="1:18" ht="12">
      <c r="A299" s="186" t="s">
        <v>624</v>
      </c>
      <c r="B299" s="113" t="s">
        <v>257</v>
      </c>
      <c r="C299" s="290"/>
      <c r="D299" s="290"/>
      <c r="E299" s="290"/>
      <c r="F299" s="290"/>
      <c r="G299" s="290"/>
      <c r="H299" s="290"/>
      <c r="I299" s="291"/>
      <c r="J299" s="290"/>
      <c r="K299" s="290"/>
      <c r="L299" s="291"/>
      <c r="M299" s="290"/>
      <c r="N299" s="290"/>
      <c r="O299" s="291"/>
      <c r="P299" s="290"/>
      <c r="Q299" s="291"/>
      <c r="R299" s="290"/>
    </row>
    <row r="300" spans="1:18" ht="12">
      <c r="A300" s="186" t="s">
        <v>631</v>
      </c>
      <c r="B300" s="113" t="s">
        <v>258</v>
      </c>
      <c r="C300" s="290"/>
      <c r="D300" s="290"/>
      <c r="E300" s="290"/>
      <c r="F300" s="290"/>
      <c r="G300" s="290"/>
      <c r="H300" s="290"/>
      <c r="I300" s="291"/>
      <c r="J300" s="290"/>
      <c r="K300" s="290"/>
      <c r="L300" s="291"/>
      <c r="M300" s="290"/>
      <c r="N300" s="290"/>
      <c r="O300" s="291"/>
      <c r="P300" s="290"/>
      <c r="Q300" s="291"/>
      <c r="R300" s="290"/>
    </row>
    <row r="301" spans="1:18" ht="12">
      <c r="A301" s="186" t="s">
        <v>653</v>
      </c>
      <c r="B301" s="113" t="s">
        <v>259</v>
      </c>
      <c r="C301" s="290"/>
      <c r="D301" s="290"/>
      <c r="E301" s="290"/>
      <c r="F301" s="290"/>
      <c r="G301" s="290"/>
      <c r="H301" s="290"/>
      <c r="I301" s="291"/>
      <c r="J301" s="290"/>
      <c r="K301" s="290"/>
      <c r="L301" s="291"/>
      <c r="M301" s="290"/>
      <c r="N301" s="290"/>
      <c r="O301" s="291"/>
      <c r="P301" s="290"/>
      <c r="Q301" s="291"/>
      <c r="R301" s="290"/>
    </row>
    <row r="302" spans="1:18" ht="12">
      <c r="A302" s="186" t="s">
        <v>672</v>
      </c>
      <c r="B302" s="113" t="s">
        <v>260</v>
      </c>
      <c r="C302" s="290"/>
      <c r="D302" s="290"/>
      <c r="E302" s="290"/>
      <c r="F302" s="290"/>
      <c r="G302" s="290"/>
      <c r="H302" s="290"/>
      <c r="I302" s="291"/>
      <c r="J302" s="290"/>
      <c r="K302" s="290"/>
      <c r="L302" s="291"/>
      <c r="M302" s="290"/>
      <c r="N302" s="290"/>
      <c r="O302" s="291"/>
      <c r="P302" s="290"/>
      <c r="Q302" s="291"/>
      <c r="R302" s="290"/>
    </row>
    <row r="303" spans="1:18" ht="12">
      <c r="A303" s="186" t="s">
        <v>722</v>
      </c>
      <c r="B303" s="113" t="s">
        <v>261</v>
      </c>
      <c r="C303" s="290"/>
      <c r="D303" s="290"/>
      <c r="E303" s="290"/>
      <c r="F303" s="290"/>
      <c r="G303" s="290"/>
      <c r="H303" s="290"/>
      <c r="I303" s="291"/>
      <c r="J303" s="290"/>
      <c r="K303" s="290"/>
      <c r="L303" s="291"/>
      <c r="M303" s="290"/>
      <c r="N303" s="290"/>
      <c r="O303" s="291"/>
      <c r="P303" s="290"/>
      <c r="Q303" s="291"/>
      <c r="R303" s="290"/>
    </row>
    <row r="304" spans="1:18" ht="12">
      <c r="A304" s="186" t="s">
        <v>730</v>
      </c>
      <c r="B304" s="113" t="s">
        <v>262</v>
      </c>
      <c r="C304" s="290"/>
      <c r="D304" s="290"/>
      <c r="E304" s="290"/>
      <c r="F304" s="290"/>
      <c r="G304" s="290"/>
      <c r="H304" s="290"/>
      <c r="I304" s="291"/>
      <c r="J304" s="290"/>
      <c r="K304" s="290"/>
      <c r="L304" s="291"/>
      <c r="M304" s="290"/>
      <c r="N304" s="290"/>
      <c r="O304" s="291"/>
      <c r="P304" s="290"/>
      <c r="Q304" s="291"/>
      <c r="R304" s="290"/>
    </row>
    <row r="305" spans="1:18" ht="12">
      <c r="A305" s="186" t="s">
        <v>782</v>
      </c>
      <c r="B305" s="113" t="s">
        <v>263</v>
      </c>
      <c r="C305" s="290"/>
      <c r="D305" s="290"/>
      <c r="E305" s="290"/>
      <c r="F305" s="290"/>
      <c r="G305" s="290"/>
      <c r="H305" s="290"/>
      <c r="I305" s="291"/>
      <c r="J305" s="290"/>
      <c r="K305" s="290"/>
      <c r="L305" s="291"/>
      <c r="M305" s="290"/>
      <c r="N305" s="290"/>
      <c r="O305" s="291"/>
      <c r="P305" s="290"/>
      <c r="Q305" s="291"/>
      <c r="R305" s="290"/>
    </row>
    <row r="306" spans="1:18" ht="12">
      <c r="A306" s="186" t="s">
        <v>801</v>
      </c>
      <c r="B306" s="113" t="s">
        <v>264</v>
      </c>
      <c r="C306" s="290"/>
      <c r="D306" s="290"/>
      <c r="E306" s="290"/>
      <c r="F306" s="290"/>
      <c r="G306" s="290"/>
      <c r="H306" s="290"/>
      <c r="I306" s="291"/>
      <c r="J306" s="290"/>
      <c r="K306" s="290"/>
      <c r="L306" s="291"/>
      <c r="M306" s="290"/>
      <c r="N306" s="290"/>
      <c r="O306" s="291"/>
      <c r="P306" s="290"/>
      <c r="Q306" s="291"/>
      <c r="R306" s="290"/>
    </row>
    <row r="307" spans="1:18" ht="12">
      <c r="A307" s="186" t="s">
        <v>822</v>
      </c>
      <c r="B307" s="113" t="s">
        <v>265</v>
      </c>
      <c r="C307" s="290"/>
      <c r="D307" s="290"/>
      <c r="E307" s="290"/>
      <c r="F307" s="290"/>
      <c r="G307" s="290"/>
      <c r="H307" s="290"/>
      <c r="I307" s="291"/>
      <c r="J307" s="290"/>
      <c r="K307" s="290"/>
      <c r="L307" s="291"/>
      <c r="M307" s="290"/>
      <c r="N307" s="290"/>
      <c r="O307" s="291"/>
      <c r="P307" s="290"/>
      <c r="Q307" s="291"/>
      <c r="R307" s="290"/>
    </row>
    <row r="308" spans="1:18" ht="12">
      <c r="A308" s="186" t="s">
        <v>833</v>
      </c>
      <c r="B308" s="113" t="s">
        <v>266</v>
      </c>
      <c r="C308" s="290"/>
      <c r="D308" s="290"/>
      <c r="E308" s="290"/>
      <c r="F308" s="290"/>
      <c r="G308" s="290"/>
      <c r="H308" s="290"/>
      <c r="I308" s="291"/>
      <c r="J308" s="290"/>
      <c r="K308" s="290"/>
      <c r="L308" s="291"/>
      <c r="M308" s="290"/>
      <c r="N308" s="290"/>
      <c r="O308" s="291"/>
      <c r="P308" s="290"/>
      <c r="Q308" s="291"/>
      <c r="R308" s="290"/>
    </row>
    <row r="309" spans="1:18" ht="12">
      <c r="A309" s="186" t="s">
        <v>834</v>
      </c>
      <c r="B309" s="113" t="s">
        <v>267</v>
      </c>
      <c r="C309" s="290"/>
      <c r="D309" s="290"/>
      <c r="E309" s="290"/>
      <c r="F309" s="290"/>
      <c r="G309" s="290"/>
      <c r="H309" s="290"/>
      <c r="I309" s="291"/>
      <c r="J309" s="290"/>
      <c r="K309" s="290"/>
      <c r="L309" s="291"/>
      <c r="M309" s="290"/>
      <c r="N309" s="290"/>
      <c r="O309" s="291"/>
      <c r="P309" s="290"/>
      <c r="Q309" s="291"/>
      <c r="R309" s="290"/>
    </row>
    <row r="310" spans="1:18" ht="12">
      <c r="A310" s="186" t="s">
        <v>856</v>
      </c>
      <c r="B310" s="113" t="s">
        <v>268</v>
      </c>
      <c r="C310" s="290"/>
      <c r="D310" s="290"/>
      <c r="E310" s="290"/>
      <c r="F310" s="290"/>
      <c r="G310" s="290"/>
      <c r="H310" s="290"/>
      <c r="I310" s="291"/>
      <c r="J310" s="290"/>
      <c r="K310" s="290"/>
      <c r="L310" s="291"/>
      <c r="M310" s="290"/>
      <c r="N310" s="290"/>
      <c r="O310" s="291"/>
      <c r="P310" s="290"/>
      <c r="Q310" s="291"/>
      <c r="R310" s="290"/>
    </row>
    <row r="311" spans="1:18" ht="12.75" thickBot="1">
      <c r="A311" s="108" t="s">
        <v>391</v>
      </c>
      <c r="B311" s="114" t="s">
        <v>949</v>
      </c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</row>
    <row r="312" spans="1:18" ht="12.75" thickTop="1">
      <c r="A312" s="186" t="s">
        <v>397</v>
      </c>
      <c r="B312" s="113" t="s">
        <v>269</v>
      </c>
      <c r="C312" s="290"/>
      <c r="D312" s="290"/>
      <c r="E312" s="290"/>
      <c r="F312" s="290"/>
      <c r="G312" s="290"/>
      <c r="H312" s="290"/>
      <c r="I312" s="291"/>
      <c r="J312" s="290"/>
      <c r="K312" s="290"/>
      <c r="L312" s="291"/>
      <c r="M312" s="290"/>
      <c r="N312" s="290"/>
      <c r="O312" s="291"/>
      <c r="P312" s="290"/>
      <c r="Q312" s="291"/>
      <c r="R312" s="290"/>
    </row>
    <row r="313" spans="1:18" ht="12">
      <c r="A313" s="186" t="s">
        <v>409</v>
      </c>
      <c r="B313" s="113" t="s">
        <v>270</v>
      </c>
      <c r="C313" s="290"/>
      <c r="D313" s="290"/>
      <c r="E313" s="290"/>
      <c r="F313" s="290"/>
      <c r="G313" s="290"/>
      <c r="H313" s="290"/>
      <c r="I313" s="291"/>
      <c r="J313" s="290"/>
      <c r="K313" s="290"/>
      <c r="L313" s="291"/>
      <c r="M313" s="290"/>
      <c r="N313" s="290"/>
      <c r="O313" s="291"/>
      <c r="P313" s="290"/>
      <c r="Q313" s="291"/>
      <c r="R313" s="290"/>
    </row>
    <row r="314" spans="1:18" ht="12">
      <c r="A314" s="186" t="s">
        <v>411</v>
      </c>
      <c r="B314" s="113" t="s">
        <v>271</v>
      </c>
      <c r="C314" s="290"/>
      <c r="D314" s="290"/>
      <c r="E314" s="290"/>
      <c r="F314" s="290"/>
      <c r="G314" s="290"/>
      <c r="H314" s="290"/>
      <c r="I314" s="291"/>
      <c r="J314" s="290"/>
      <c r="K314" s="290"/>
      <c r="L314" s="291"/>
      <c r="M314" s="290"/>
      <c r="N314" s="290"/>
      <c r="O314" s="291"/>
      <c r="P314" s="290"/>
      <c r="Q314" s="291"/>
      <c r="R314" s="290"/>
    </row>
    <row r="315" spans="1:18" ht="12">
      <c r="A315" s="186" t="s">
        <v>412</v>
      </c>
      <c r="B315" s="113" t="s">
        <v>272</v>
      </c>
      <c r="C315" s="290"/>
      <c r="D315" s="290"/>
      <c r="E315" s="290"/>
      <c r="F315" s="290"/>
      <c r="G315" s="290"/>
      <c r="H315" s="290"/>
      <c r="I315" s="291"/>
      <c r="J315" s="290"/>
      <c r="K315" s="290"/>
      <c r="L315" s="291"/>
      <c r="M315" s="290"/>
      <c r="N315" s="290"/>
      <c r="O315" s="291"/>
      <c r="P315" s="290"/>
      <c r="Q315" s="291"/>
      <c r="R315" s="290"/>
    </row>
    <row r="316" spans="1:18" ht="12">
      <c r="A316" s="186" t="s">
        <v>426</v>
      </c>
      <c r="B316" s="113" t="s">
        <v>273</v>
      </c>
      <c r="C316" s="290"/>
      <c r="D316" s="290"/>
      <c r="E316" s="290"/>
      <c r="F316" s="290"/>
      <c r="G316" s="290"/>
      <c r="H316" s="290"/>
      <c r="I316" s="291"/>
      <c r="J316" s="290"/>
      <c r="K316" s="290"/>
      <c r="L316" s="291"/>
      <c r="M316" s="290"/>
      <c r="N316" s="290"/>
      <c r="O316" s="291"/>
      <c r="P316" s="290"/>
      <c r="Q316" s="291"/>
      <c r="R316" s="290"/>
    </row>
    <row r="317" spans="1:18" ht="12">
      <c r="A317" s="186" t="s">
        <v>445</v>
      </c>
      <c r="B317" s="113" t="s">
        <v>274</v>
      </c>
      <c r="C317" s="290"/>
      <c r="D317" s="290"/>
      <c r="E317" s="290"/>
      <c r="F317" s="290"/>
      <c r="G317" s="290"/>
      <c r="H317" s="290"/>
      <c r="I317" s="291"/>
      <c r="J317" s="290"/>
      <c r="K317" s="290"/>
      <c r="L317" s="291"/>
      <c r="M317" s="290"/>
      <c r="N317" s="290"/>
      <c r="O317" s="291"/>
      <c r="P317" s="290"/>
      <c r="Q317" s="291"/>
      <c r="R317" s="290"/>
    </row>
    <row r="318" spans="1:18" ht="12">
      <c r="A318" s="186" t="s">
        <v>453</v>
      </c>
      <c r="B318" s="113" t="s">
        <v>275</v>
      </c>
      <c r="C318" s="290"/>
      <c r="D318" s="290"/>
      <c r="E318" s="290"/>
      <c r="F318" s="290"/>
      <c r="G318" s="290"/>
      <c r="H318" s="290"/>
      <c r="I318" s="291"/>
      <c r="J318" s="290"/>
      <c r="K318" s="290"/>
      <c r="L318" s="291"/>
      <c r="M318" s="290"/>
      <c r="N318" s="290"/>
      <c r="O318" s="291"/>
      <c r="P318" s="290"/>
      <c r="Q318" s="291"/>
      <c r="R318" s="290"/>
    </row>
    <row r="319" spans="1:18" ht="12">
      <c r="A319" s="186" t="s">
        <v>468</v>
      </c>
      <c r="B319" s="113" t="s">
        <v>276</v>
      </c>
      <c r="C319" s="290"/>
      <c r="D319" s="290"/>
      <c r="E319" s="290"/>
      <c r="F319" s="290"/>
      <c r="G319" s="290"/>
      <c r="H319" s="290"/>
      <c r="I319" s="291"/>
      <c r="J319" s="290"/>
      <c r="K319" s="290"/>
      <c r="L319" s="291"/>
      <c r="M319" s="290"/>
      <c r="N319" s="290"/>
      <c r="O319" s="291"/>
      <c r="P319" s="290"/>
      <c r="Q319" s="291"/>
      <c r="R319" s="290"/>
    </row>
    <row r="320" spans="1:18" ht="12">
      <c r="A320" s="186" t="s">
        <v>484</v>
      </c>
      <c r="B320" s="113" t="s">
        <v>277</v>
      </c>
      <c r="C320" s="290"/>
      <c r="D320" s="290"/>
      <c r="E320" s="290"/>
      <c r="F320" s="290"/>
      <c r="G320" s="290"/>
      <c r="H320" s="290"/>
      <c r="I320" s="291"/>
      <c r="J320" s="290"/>
      <c r="K320" s="290"/>
      <c r="L320" s="291"/>
      <c r="M320" s="290"/>
      <c r="N320" s="290"/>
      <c r="O320" s="291"/>
      <c r="P320" s="290"/>
      <c r="Q320" s="291"/>
      <c r="R320" s="290"/>
    </row>
    <row r="321" spans="1:18" ht="12">
      <c r="A321" s="186" t="s">
        <v>488</v>
      </c>
      <c r="B321" s="113" t="s">
        <v>278</v>
      </c>
      <c r="C321" s="290"/>
      <c r="D321" s="290"/>
      <c r="E321" s="290"/>
      <c r="F321" s="290"/>
      <c r="G321" s="290"/>
      <c r="H321" s="290"/>
      <c r="I321" s="291"/>
      <c r="J321" s="290"/>
      <c r="K321" s="290"/>
      <c r="L321" s="291"/>
      <c r="M321" s="290"/>
      <c r="N321" s="290"/>
      <c r="O321" s="291"/>
      <c r="P321" s="290"/>
      <c r="Q321" s="291"/>
      <c r="R321" s="290"/>
    </row>
    <row r="322" spans="1:18" ht="12">
      <c r="A322" s="186" t="s">
        <v>489</v>
      </c>
      <c r="B322" s="113" t="s">
        <v>279</v>
      </c>
      <c r="C322" s="290"/>
      <c r="D322" s="290"/>
      <c r="E322" s="290"/>
      <c r="F322" s="290"/>
      <c r="G322" s="290"/>
      <c r="H322" s="290"/>
      <c r="I322" s="291"/>
      <c r="J322" s="290"/>
      <c r="K322" s="290"/>
      <c r="L322" s="291"/>
      <c r="M322" s="290"/>
      <c r="N322" s="290"/>
      <c r="O322" s="291"/>
      <c r="P322" s="290"/>
      <c r="Q322" s="291"/>
      <c r="R322" s="290"/>
    </row>
    <row r="323" spans="1:18" ht="12">
      <c r="A323" s="186" t="s">
        <v>510</v>
      </c>
      <c r="B323" s="113" t="s">
        <v>280</v>
      </c>
      <c r="C323" s="290"/>
      <c r="D323" s="290"/>
      <c r="E323" s="290"/>
      <c r="F323" s="290"/>
      <c r="G323" s="290"/>
      <c r="H323" s="290"/>
      <c r="I323" s="291"/>
      <c r="J323" s="290"/>
      <c r="K323" s="290"/>
      <c r="L323" s="291"/>
      <c r="M323" s="290"/>
      <c r="N323" s="290"/>
      <c r="O323" s="291"/>
      <c r="P323" s="290"/>
      <c r="Q323" s="291"/>
      <c r="R323" s="290"/>
    </row>
    <row r="324" spans="1:18" ht="12">
      <c r="A324" s="186" t="s">
        <v>515</v>
      </c>
      <c r="B324" s="113" t="s">
        <v>281</v>
      </c>
      <c r="C324" s="290"/>
      <c r="D324" s="290"/>
      <c r="E324" s="290"/>
      <c r="F324" s="290"/>
      <c r="G324" s="290"/>
      <c r="H324" s="290"/>
      <c r="I324" s="291"/>
      <c r="J324" s="290"/>
      <c r="K324" s="290"/>
      <c r="L324" s="291"/>
      <c r="M324" s="290"/>
      <c r="N324" s="290"/>
      <c r="O324" s="291"/>
      <c r="P324" s="290"/>
      <c r="Q324" s="291"/>
      <c r="R324" s="290"/>
    </row>
    <row r="325" spans="1:18" ht="12">
      <c r="A325" s="186" t="s">
        <v>524</v>
      </c>
      <c r="B325" s="113" t="s">
        <v>282</v>
      </c>
      <c r="C325" s="290"/>
      <c r="D325" s="290"/>
      <c r="E325" s="290"/>
      <c r="F325" s="290"/>
      <c r="G325" s="290"/>
      <c r="H325" s="290"/>
      <c r="I325" s="291"/>
      <c r="J325" s="290"/>
      <c r="K325" s="290"/>
      <c r="L325" s="291"/>
      <c r="M325" s="290"/>
      <c r="N325" s="290"/>
      <c r="O325" s="291"/>
      <c r="P325" s="290"/>
      <c r="Q325" s="291"/>
      <c r="R325" s="290"/>
    </row>
    <row r="326" spans="1:18" ht="12">
      <c r="A326" s="186" t="s">
        <v>540</v>
      </c>
      <c r="B326" s="113" t="s">
        <v>283</v>
      </c>
      <c r="C326" s="290"/>
      <c r="D326" s="290"/>
      <c r="E326" s="290"/>
      <c r="F326" s="290"/>
      <c r="G326" s="290"/>
      <c r="H326" s="290"/>
      <c r="I326" s="291"/>
      <c r="J326" s="290"/>
      <c r="K326" s="290"/>
      <c r="L326" s="291"/>
      <c r="M326" s="290"/>
      <c r="N326" s="290"/>
      <c r="O326" s="291"/>
      <c r="P326" s="290"/>
      <c r="Q326" s="291"/>
      <c r="R326" s="290"/>
    </row>
    <row r="327" spans="1:18" ht="12">
      <c r="A327" s="186" t="s">
        <v>549</v>
      </c>
      <c r="B327" s="113" t="s">
        <v>284</v>
      </c>
      <c r="C327" s="290"/>
      <c r="D327" s="290"/>
      <c r="E327" s="290"/>
      <c r="F327" s="290"/>
      <c r="G327" s="290"/>
      <c r="H327" s="290"/>
      <c r="I327" s="291"/>
      <c r="J327" s="290"/>
      <c r="K327" s="290"/>
      <c r="L327" s="291"/>
      <c r="M327" s="290"/>
      <c r="N327" s="290"/>
      <c r="O327" s="291"/>
      <c r="P327" s="290"/>
      <c r="Q327" s="291"/>
      <c r="R327" s="290"/>
    </row>
    <row r="328" spans="1:18" ht="12">
      <c r="A328" s="186" t="s">
        <v>550</v>
      </c>
      <c r="B328" s="113" t="s">
        <v>285</v>
      </c>
      <c r="C328" s="290"/>
      <c r="D328" s="290"/>
      <c r="E328" s="290"/>
      <c r="F328" s="290"/>
      <c r="G328" s="290"/>
      <c r="H328" s="290"/>
      <c r="I328" s="291"/>
      <c r="J328" s="290"/>
      <c r="K328" s="290"/>
      <c r="L328" s="291"/>
      <c r="M328" s="290"/>
      <c r="N328" s="290"/>
      <c r="O328" s="291"/>
      <c r="P328" s="290"/>
      <c r="Q328" s="291"/>
      <c r="R328" s="290"/>
    </row>
    <row r="329" spans="1:18" ht="12">
      <c r="A329" s="186" t="s">
        <v>556</v>
      </c>
      <c r="B329" s="113" t="s">
        <v>286</v>
      </c>
      <c r="C329" s="290"/>
      <c r="D329" s="290"/>
      <c r="E329" s="290"/>
      <c r="F329" s="290"/>
      <c r="G329" s="290"/>
      <c r="H329" s="290"/>
      <c r="I329" s="291"/>
      <c r="J329" s="290"/>
      <c r="K329" s="290"/>
      <c r="L329" s="291"/>
      <c r="M329" s="290"/>
      <c r="N329" s="290"/>
      <c r="O329" s="291"/>
      <c r="P329" s="290"/>
      <c r="Q329" s="291"/>
      <c r="R329" s="290"/>
    </row>
    <row r="330" spans="1:18" ht="12">
      <c r="A330" s="186" t="s">
        <v>560</v>
      </c>
      <c r="B330" s="113" t="s">
        <v>287</v>
      </c>
      <c r="C330" s="290"/>
      <c r="D330" s="290"/>
      <c r="E330" s="290"/>
      <c r="F330" s="290"/>
      <c r="G330" s="290"/>
      <c r="H330" s="290"/>
      <c r="I330" s="291"/>
      <c r="J330" s="290"/>
      <c r="K330" s="290"/>
      <c r="L330" s="291"/>
      <c r="M330" s="290"/>
      <c r="N330" s="290"/>
      <c r="O330" s="291"/>
      <c r="P330" s="290"/>
      <c r="Q330" s="291"/>
      <c r="R330" s="290"/>
    </row>
    <row r="331" spans="1:18" ht="12">
      <c r="A331" s="186" t="s">
        <v>564</v>
      </c>
      <c r="B331" s="113" t="s">
        <v>288</v>
      </c>
      <c r="C331" s="290"/>
      <c r="D331" s="290"/>
      <c r="E331" s="290"/>
      <c r="F331" s="290"/>
      <c r="G331" s="290"/>
      <c r="H331" s="290"/>
      <c r="I331" s="291"/>
      <c r="J331" s="290"/>
      <c r="K331" s="290"/>
      <c r="L331" s="291"/>
      <c r="M331" s="290"/>
      <c r="N331" s="290"/>
      <c r="O331" s="291"/>
      <c r="P331" s="290"/>
      <c r="Q331" s="291"/>
      <c r="R331" s="290"/>
    </row>
    <row r="332" spans="1:18" ht="12">
      <c r="A332" s="186" t="s">
        <v>577</v>
      </c>
      <c r="B332" s="113" t="s">
        <v>289</v>
      </c>
      <c r="C332" s="290"/>
      <c r="D332" s="290"/>
      <c r="E332" s="290"/>
      <c r="F332" s="290"/>
      <c r="G332" s="290"/>
      <c r="H332" s="290"/>
      <c r="I332" s="291"/>
      <c r="J332" s="290"/>
      <c r="K332" s="290"/>
      <c r="L332" s="291"/>
      <c r="M332" s="290"/>
      <c r="N332" s="290"/>
      <c r="O332" s="291"/>
      <c r="P332" s="290"/>
      <c r="Q332" s="291"/>
      <c r="R332" s="290"/>
    </row>
    <row r="333" spans="1:18" ht="12">
      <c r="A333" s="186" t="s">
        <v>578</v>
      </c>
      <c r="B333" s="113" t="s">
        <v>290</v>
      </c>
      <c r="C333" s="290"/>
      <c r="D333" s="290"/>
      <c r="E333" s="290"/>
      <c r="F333" s="290"/>
      <c r="G333" s="290"/>
      <c r="H333" s="290"/>
      <c r="I333" s="291"/>
      <c r="J333" s="290"/>
      <c r="K333" s="290"/>
      <c r="L333" s="291"/>
      <c r="M333" s="290"/>
      <c r="N333" s="290"/>
      <c r="O333" s="291"/>
      <c r="P333" s="290"/>
      <c r="Q333" s="291"/>
      <c r="R333" s="290"/>
    </row>
    <row r="334" spans="1:18" ht="12">
      <c r="A334" s="186" t="s">
        <v>581</v>
      </c>
      <c r="B334" s="113" t="s">
        <v>291</v>
      </c>
      <c r="C334" s="290"/>
      <c r="D334" s="290"/>
      <c r="E334" s="290"/>
      <c r="F334" s="290"/>
      <c r="G334" s="290"/>
      <c r="H334" s="290"/>
      <c r="I334" s="291"/>
      <c r="J334" s="290"/>
      <c r="K334" s="290"/>
      <c r="L334" s="291"/>
      <c r="M334" s="290"/>
      <c r="N334" s="290"/>
      <c r="O334" s="291"/>
      <c r="P334" s="290"/>
      <c r="Q334" s="291"/>
      <c r="R334" s="290"/>
    </row>
    <row r="335" spans="1:18" ht="12">
      <c r="A335" s="186" t="s">
        <v>592</v>
      </c>
      <c r="B335" s="113" t="s">
        <v>292</v>
      </c>
      <c r="C335" s="290"/>
      <c r="D335" s="290"/>
      <c r="E335" s="290"/>
      <c r="F335" s="290"/>
      <c r="G335" s="290"/>
      <c r="H335" s="290"/>
      <c r="I335" s="291"/>
      <c r="J335" s="290"/>
      <c r="K335" s="290"/>
      <c r="L335" s="291"/>
      <c r="M335" s="290"/>
      <c r="N335" s="290"/>
      <c r="O335" s="291"/>
      <c r="P335" s="290"/>
      <c r="Q335" s="291"/>
      <c r="R335" s="290"/>
    </row>
    <row r="336" spans="1:18" ht="12">
      <c r="A336" s="186" t="s">
        <v>594</v>
      </c>
      <c r="B336" s="113" t="s">
        <v>293</v>
      </c>
      <c r="C336" s="290"/>
      <c r="D336" s="290"/>
      <c r="E336" s="290"/>
      <c r="F336" s="290"/>
      <c r="G336" s="290"/>
      <c r="H336" s="290"/>
      <c r="I336" s="291"/>
      <c r="J336" s="290"/>
      <c r="K336" s="290"/>
      <c r="L336" s="291"/>
      <c r="M336" s="290"/>
      <c r="N336" s="290"/>
      <c r="O336" s="291"/>
      <c r="P336" s="290"/>
      <c r="Q336" s="291"/>
      <c r="R336" s="290"/>
    </row>
    <row r="337" spans="1:18" ht="12">
      <c r="A337" s="186" t="s">
        <v>595</v>
      </c>
      <c r="B337" s="113" t="s">
        <v>294</v>
      </c>
      <c r="C337" s="290"/>
      <c r="D337" s="290"/>
      <c r="E337" s="290"/>
      <c r="F337" s="290"/>
      <c r="G337" s="290"/>
      <c r="H337" s="290"/>
      <c r="I337" s="291"/>
      <c r="J337" s="290"/>
      <c r="K337" s="290"/>
      <c r="L337" s="291"/>
      <c r="M337" s="290"/>
      <c r="N337" s="290"/>
      <c r="O337" s="291"/>
      <c r="P337" s="290"/>
      <c r="Q337" s="291"/>
      <c r="R337" s="290"/>
    </row>
    <row r="338" spans="1:18" ht="12">
      <c r="A338" s="186" t="s">
        <v>604</v>
      </c>
      <c r="B338" s="113" t="s">
        <v>295</v>
      </c>
      <c r="C338" s="290"/>
      <c r="D338" s="290"/>
      <c r="E338" s="290"/>
      <c r="F338" s="290"/>
      <c r="G338" s="290"/>
      <c r="H338" s="290"/>
      <c r="I338" s="291"/>
      <c r="J338" s="290"/>
      <c r="K338" s="290"/>
      <c r="L338" s="291"/>
      <c r="M338" s="290"/>
      <c r="N338" s="290"/>
      <c r="O338" s="291"/>
      <c r="P338" s="290"/>
      <c r="Q338" s="291"/>
      <c r="R338" s="290"/>
    </row>
    <row r="339" spans="1:18" ht="12">
      <c r="A339" s="186" t="s">
        <v>612</v>
      </c>
      <c r="B339" s="113" t="s">
        <v>296</v>
      </c>
      <c r="C339" s="290"/>
      <c r="D339" s="290"/>
      <c r="E339" s="290"/>
      <c r="F339" s="290"/>
      <c r="G339" s="290"/>
      <c r="H339" s="290"/>
      <c r="I339" s="291"/>
      <c r="J339" s="290"/>
      <c r="K339" s="290"/>
      <c r="L339" s="291"/>
      <c r="M339" s="290"/>
      <c r="N339" s="290"/>
      <c r="O339" s="291"/>
      <c r="P339" s="290"/>
      <c r="Q339" s="291"/>
      <c r="R339" s="290"/>
    </row>
    <row r="340" spans="1:18" ht="12">
      <c r="A340" s="186" t="s">
        <v>630</v>
      </c>
      <c r="B340" s="113" t="s">
        <v>297</v>
      </c>
      <c r="C340" s="290"/>
      <c r="D340" s="290"/>
      <c r="E340" s="290"/>
      <c r="F340" s="290"/>
      <c r="G340" s="290"/>
      <c r="H340" s="290"/>
      <c r="I340" s="291"/>
      <c r="J340" s="290"/>
      <c r="K340" s="290"/>
      <c r="L340" s="291"/>
      <c r="M340" s="290"/>
      <c r="N340" s="290"/>
      <c r="O340" s="291"/>
      <c r="P340" s="290"/>
      <c r="Q340" s="291"/>
      <c r="R340" s="290"/>
    </row>
    <row r="341" spans="1:18" ht="12">
      <c r="A341" s="186" t="s">
        <v>643</v>
      </c>
      <c r="B341" s="113" t="s">
        <v>298</v>
      </c>
      <c r="C341" s="290"/>
      <c r="D341" s="290"/>
      <c r="E341" s="290"/>
      <c r="F341" s="290"/>
      <c r="G341" s="290"/>
      <c r="H341" s="290"/>
      <c r="I341" s="291"/>
      <c r="J341" s="290"/>
      <c r="K341" s="290"/>
      <c r="L341" s="291"/>
      <c r="M341" s="290"/>
      <c r="N341" s="290"/>
      <c r="O341" s="291"/>
      <c r="P341" s="290"/>
      <c r="Q341" s="291"/>
      <c r="R341" s="290"/>
    </row>
    <row r="342" spans="1:18" ht="12">
      <c r="A342" s="186" t="s">
        <v>649</v>
      </c>
      <c r="B342" s="113" t="s">
        <v>648</v>
      </c>
      <c r="C342" s="290"/>
      <c r="D342" s="290"/>
      <c r="E342" s="290"/>
      <c r="F342" s="290"/>
      <c r="G342" s="290"/>
      <c r="H342" s="290"/>
      <c r="I342" s="291"/>
      <c r="J342" s="290"/>
      <c r="K342" s="290"/>
      <c r="L342" s="291"/>
      <c r="M342" s="290"/>
      <c r="N342" s="290"/>
      <c r="O342" s="291"/>
      <c r="P342" s="290"/>
      <c r="Q342" s="291"/>
      <c r="R342" s="290"/>
    </row>
    <row r="343" spans="1:18" ht="12">
      <c r="A343" s="186" t="s">
        <v>657</v>
      </c>
      <c r="B343" s="113" t="s">
        <v>299</v>
      </c>
      <c r="C343" s="290"/>
      <c r="D343" s="290"/>
      <c r="E343" s="290"/>
      <c r="F343" s="290"/>
      <c r="G343" s="290"/>
      <c r="H343" s="290"/>
      <c r="I343" s="291"/>
      <c r="J343" s="290"/>
      <c r="K343" s="290"/>
      <c r="L343" s="291"/>
      <c r="M343" s="290"/>
      <c r="N343" s="290"/>
      <c r="O343" s="291"/>
      <c r="P343" s="290"/>
      <c r="Q343" s="291"/>
      <c r="R343" s="290"/>
    </row>
    <row r="344" spans="1:18" ht="12">
      <c r="A344" s="186" t="s">
        <v>661</v>
      </c>
      <c r="B344" s="113" t="s">
        <v>300</v>
      </c>
      <c r="C344" s="290"/>
      <c r="D344" s="290"/>
      <c r="E344" s="290"/>
      <c r="F344" s="290"/>
      <c r="G344" s="290"/>
      <c r="H344" s="290"/>
      <c r="I344" s="291"/>
      <c r="J344" s="290"/>
      <c r="K344" s="290"/>
      <c r="L344" s="291"/>
      <c r="M344" s="290"/>
      <c r="N344" s="290"/>
      <c r="O344" s="291"/>
      <c r="P344" s="290"/>
      <c r="Q344" s="291"/>
      <c r="R344" s="290"/>
    </row>
    <row r="345" spans="1:18" ht="12">
      <c r="A345" s="186" t="s">
        <v>662</v>
      </c>
      <c r="B345" s="113" t="s">
        <v>301</v>
      </c>
      <c r="C345" s="290"/>
      <c r="D345" s="290"/>
      <c r="E345" s="290"/>
      <c r="F345" s="290"/>
      <c r="G345" s="290"/>
      <c r="H345" s="290"/>
      <c r="I345" s="291"/>
      <c r="J345" s="290"/>
      <c r="K345" s="290"/>
      <c r="L345" s="291"/>
      <c r="M345" s="290"/>
      <c r="N345" s="290"/>
      <c r="O345" s="291"/>
      <c r="P345" s="290"/>
      <c r="Q345" s="291"/>
      <c r="R345" s="290"/>
    </row>
    <row r="346" spans="1:18" ht="12">
      <c r="A346" s="186" t="s">
        <v>668</v>
      </c>
      <c r="B346" s="113" t="s">
        <v>302</v>
      </c>
      <c r="C346" s="290"/>
      <c r="D346" s="290"/>
      <c r="E346" s="290"/>
      <c r="F346" s="290"/>
      <c r="G346" s="290"/>
      <c r="H346" s="290"/>
      <c r="I346" s="291"/>
      <c r="J346" s="290"/>
      <c r="K346" s="290"/>
      <c r="L346" s="291"/>
      <c r="M346" s="290"/>
      <c r="N346" s="290"/>
      <c r="O346" s="291"/>
      <c r="P346" s="290"/>
      <c r="Q346" s="291"/>
      <c r="R346" s="290"/>
    </row>
    <row r="347" spans="1:18" ht="12">
      <c r="A347" s="186" t="s">
        <v>708</v>
      </c>
      <c r="B347" s="113" t="s">
        <v>303</v>
      </c>
      <c r="C347" s="290"/>
      <c r="D347" s="290"/>
      <c r="E347" s="290"/>
      <c r="F347" s="290"/>
      <c r="G347" s="290"/>
      <c r="H347" s="290"/>
      <c r="I347" s="291"/>
      <c r="J347" s="290"/>
      <c r="K347" s="290"/>
      <c r="L347" s="291"/>
      <c r="M347" s="290"/>
      <c r="N347" s="290"/>
      <c r="O347" s="291"/>
      <c r="P347" s="290"/>
      <c r="Q347" s="291"/>
      <c r="R347" s="290"/>
    </row>
    <row r="348" spans="1:18" ht="12">
      <c r="A348" s="186" t="s">
        <v>717</v>
      </c>
      <c r="B348" s="113" t="s">
        <v>304</v>
      </c>
      <c r="C348" s="290"/>
      <c r="D348" s="290"/>
      <c r="E348" s="290"/>
      <c r="F348" s="290"/>
      <c r="G348" s="290"/>
      <c r="H348" s="290"/>
      <c r="I348" s="291"/>
      <c r="J348" s="290"/>
      <c r="K348" s="290"/>
      <c r="L348" s="291"/>
      <c r="M348" s="290"/>
      <c r="N348" s="290"/>
      <c r="O348" s="291"/>
      <c r="P348" s="290"/>
      <c r="Q348" s="291"/>
      <c r="R348" s="290"/>
    </row>
    <row r="349" spans="1:18" ht="12">
      <c r="A349" s="186" t="s">
        <v>721</v>
      </c>
      <c r="B349" s="113" t="s">
        <v>305</v>
      </c>
      <c r="C349" s="290"/>
      <c r="D349" s="290"/>
      <c r="E349" s="290"/>
      <c r="F349" s="290"/>
      <c r="G349" s="290"/>
      <c r="H349" s="290"/>
      <c r="I349" s="291"/>
      <c r="J349" s="290"/>
      <c r="K349" s="290"/>
      <c r="L349" s="291"/>
      <c r="M349" s="290"/>
      <c r="N349" s="290"/>
      <c r="O349" s="291"/>
      <c r="P349" s="290"/>
      <c r="Q349" s="291"/>
      <c r="R349" s="290"/>
    </row>
    <row r="350" spans="1:18" ht="12">
      <c r="A350" s="186" t="s">
        <v>725</v>
      </c>
      <c r="B350" s="113" t="s">
        <v>306</v>
      </c>
      <c r="C350" s="290"/>
      <c r="D350" s="290"/>
      <c r="E350" s="290"/>
      <c r="F350" s="290"/>
      <c r="G350" s="290"/>
      <c r="H350" s="290"/>
      <c r="I350" s="291"/>
      <c r="J350" s="290"/>
      <c r="K350" s="290"/>
      <c r="L350" s="291"/>
      <c r="M350" s="290"/>
      <c r="N350" s="290"/>
      <c r="O350" s="291"/>
      <c r="P350" s="290"/>
      <c r="Q350" s="291"/>
      <c r="R350" s="290"/>
    </row>
    <row r="351" spans="1:18" ht="12">
      <c r="A351" s="186" t="s">
        <v>735</v>
      </c>
      <c r="B351" s="113" t="s">
        <v>307</v>
      </c>
      <c r="C351" s="290"/>
      <c r="D351" s="290"/>
      <c r="E351" s="290"/>
      <c r="F351" s="290"/>
      <c r="G351" s="290"/>
      <c r="H351" s="290"/>
      <c r="I351" s="291"/>
      <c r="J351" s="290"/>
      <c r="K351" s="290"/>
      <c r="L351" s="291"/>
      <c r="M351" s="290"/>
      <c r="N351" s="290"/>
      <c r="O351" s="291"/>
      <c r="P351" s="290"/>
      <c r="Q351" s="291"/>
      <c r="R351" s="290"/>
    </row>
    <row r="352" spans="1:18" ht="12">
      <c r="A352" s="186" t="s">
        <v>738</v>
      </c>
      <c r="B352" s="113" t="s">
        <v>308</v>
      </c>
      <c r="C352" s="290"/>
      <c r="D352" s="290"/>
      <c r="E352" s="290"/>
      <c r="F352" s="290"/>
      <c r="G352" s="290"/>
      <c r="H352" s="290"/>
      <c r="I352" s="291"/>
      <c r="J352" s="290"/>
      <c r="K352" s="290"/>
      <c r="L352" s="291"/>
      <c r="M352" s="290"/>
      <c r="N352" s="290"/>
      <c r="O352" s="291"/>
      <c r="P352" s="290"/>
      <c r="Q352" s="291"/>
      <c r="R352" s="290"/>
    </row>
    <row r="353" spans="1:18" ht="12">
      <c r="A353" s="186" t="s">
        <v>740</v>
      </c>
      <c r="B353" s="113" t="s">
        <v>309</v>
      </c>
      <c r="C353" s="290"/>
      <c r="D353" s="290"/>
      <c r="E353" s="290"/>
      <c r="F353" s="290"/>
      <c r="G353" s="290"/>
      <c r="H353" s="290"/>
      <c r="I353" s="291"/>
      <c r="J353" s="290"/>
      <c r="K353" s="290"/>
      <c r="L353" s="291"/>
      <c r="M353" s="290"/>
      <c r="N353" s="290"/>
      <c r="O353" s="291"/>
      <c r="P353" s="290"/>
      <c r="Q353" s="291"/>
      <c r="R353" s="290"/>
    </row>
    <row r="354" spans="1:18" ht="12">
      <c r="A354" s="186" t="s">
        <v>752</v>
      </c>
      <c r="B354" s="113" t="s">
        <v>310</v>
      </c>
      <c r="C354" s="290"/>
      <c r="D354" s="290"/>
      <c r="E354" s="290"/>
      <c r="F354" s="290"/>
      <c r="G354" s="290"/>
      <c r="H354" s="290"/>
      <c r="I354" s="291"/>
      <c r="J354" s="290"/>
      <c r="K354" s="290"/>
      <c r="L354" s="291"/>
      <c r="M354" s="290"/>
      <c r="N354" s="290"/>
      <c r="O354" s="291"/>
      <c r="P354" s="290"/>
      <c r="Q354" s="291"/>
      <c r="R354" s="290"/>
    </row>
    <row r="355" spans="1:18" ht="12">
      <c r="A355" s="186" t="s">
        <v>754</v>
      </c>
      <c r="B355" s="113" t="s">
        <v>311</v>
      </c>
      <c r="C355" s="290"/>
      <c r="D355" s="290"/>
      <c r="E355" s="290"/>
      <c r="F355" s="290"/>
      <c r="G355" s="290"/>
      <c r="H355" s="290"/>
      <c r="I355" s="291"/>
      <c r="J355" s="290"/>
      <c r="K355" s="290"/>
      <c r="L355" s="291"/>
      <c r="M355" s="290"/>
      <c r="N355" s="290"/>
      <c r="O355" s="291"/>
      <c r="P355" s="290"/>
      <c r="Q355" s="291"/>
      <c r="R355" s="290"/>
    </row>
    <row r="356" spans="1:18" ht="12">
      <c r="A356" s="186" t="s">
        <v>757</v>
      </c>
      <c r="B356" s="113" t="s">
        <v>312</v>
      </c>
      <c r="C356" s="290"/>
      <c r="D356" s="290"/>
      <c r="E356" s="290"/>
      <c r="F356" s="290"/>
      <c r="G356" s="290"/>
      <c r="H356" s="290"/>
      <c r="I356" s="291"/>
      <c r="J356" s="290"/>
      <c r="K356" s="290"/>
      <c r="L356" s="291"/>
      <c r="M356" s="290"/>
      <c r="N356" s="290"/>
      <c r="O356" s="291"/>
      <c r="P356" s="290"/>
      <c r="Q356" s="291"/>
      <c r="R356" s="290"/>
    </row>
    <row r="357" spans="1:18" ht="12">
      <c r="A357" s="186" t="s">
        <v>761</v>
      </c>
      <c r="B357" s="113" t="s">
        <v>313</v>
      </c>
      <c r="C357" s="290"/>
      <c r="D357" s="290"/>
      <c r="E357" s="290"/>
      <c r="F357" s="290"/>
      <c r="G357" s="290"/>
      <c r="H357" s="290"/>
      <c r="I357" s="291"/>
      <c r="J357" s="290"/>
      <c r="K357" s="290"/>
      <c r="L357" s="291"/>
      <c r="M357" s="290"/>
      <c r="N357" s="290"/>
      <c r="O357" s="291"/>
      <c r="P357" s="290"/>
      <c r="Q357" s="291"/>
      <c r="R357" s="290"/>
    </row>
    <row r="358" spans="1:18" ht="12">
      <c r="A358" s="186" t="s">
        <v>774</v>
      </c>
      <c r="B358" s="113" t="s">
        <v>314</v>
      </c>
      <c r="C358" s="290"/>
      <c r="D358" s="290"/>
      <c r="E358" s="290"/>
      <c r="F358" s="290"/>
      <c r="G358" s="290"/>
      <c r="H358" s="290"/>
      <c r="I358" s="291"/>
      <c r="J358" s="290"/>
      <c r="K358" s="290"/>
      <c r="L358" s="291"/>
      <c r="M358" s="290"/>
      <c r="N358" s="290"/>
      <c r="O358" s="291"/>
      <c r="P358" s="290"/>
      <c r="Q358" s="291"/>
      <c r="R358" s="290"/>
    </row>
    <row r="359" spans="1:18" ht="12">
      <c r="A359" s="186" t="s">
        <v>780</v>
      </c>
      <c r="B359" s="113" t="s">
        <v>315</v>
      </c>
      <c r="C359" s="290"/>
      <c r="D359" s="290"/>
      <c r="E359" s="290"/>
      <c r="F359" s="290"/>
      <c r="G359" s="290"/>
      <c r="H359" s="290"/>
      <c r="I359" s="291"/>
      <c r="J359" s="290"/>
      <c r="K359" s="290"/>
      <c r="L359" s="291"/>
      <c r="M359" s="290"/>
      <c r="N359" s="290"/>
      <c r="O359" s="291"/>
      <c r="P359" s="290"/>
      <c r="Q359" s="291"/>
      <c r="R359" s="290"/>
    </row>
    <row r="360" spans="1:18" ht="12">
      <c r="A360" s="186" t="s">
        <v>783</v>
      </c>
      <c r="B360" s="113" t="s">
        <v>316</v>
      </c>
      <c r="C360" s="290"/>
      <c r="D360" s="290"/>
      <c r="E360" s="290"/>
      <c r="F360" s="290"/>
      <c r="G360" s="290"/>
      <c r="H360" s="290"/>
      <c r="I360" s="291"/>
      <c r="J360" s="290"/>
      <c r="K360" s="290"/>
      <c r="L360" s="291"/>
      <c r="M360" s="290"/>
      <c r="N360" s="290"/>
      <c r="O360" s="291"/>
      <c r="P360" s="290"/>
      <c r="Q360" s="291"/>
      <c r="R360" s="290"/>
    </row>
    <row r="361" spans="1:18" ht="12">
      <c r="A361" s="186" t="s">
        <v>800</v>
      </c>
      <c r="B361" s="113" t="s">
        <v>317</v>
      </c>
      <c r="C361" s="290"/>
      <c r="D361" s="290"/>
      <c r="E361" s="290"/>
      <c r="F361" s="290"/>
      <c r="G361" s="290"/>
      <c r="H361" s="290"/>
      <c r="I361" s="291"/>
      <c r="J361" s="290"/>
      <c r="K361" s="290"/>
      <c r="L361" s="291"/>
      <c r="M361" s="290"/>
      <c r="N361" s="290"/>
      <c r="O361" s="291"/>
      <c r="P361" s="290"/>
      <c r="Q361" s="291"/>
      <c r="R361" s="290"/>
    </row>
    <row r="362" spans="1:18" ht="12">
      <c r="A362" s="186" t="s">
        <v>802</v>
      </c>
      <c r="B362" s="113" t="s">
        <v>318</v>
      </c>
      <c r="C362" s="290"/>
      <c r="D362" s="290"/>
      <c r="E362" s="290"/>
      <c r="F362" s="290"/>
      <c r="G362" s="290"/>
      <c r="H362" s="290"/>
      <c r="I362" s="291"/>
      <c r="J362" s="290"/>
      <c r="K362" s="290"/>
      <c r="L362" s="291"/>
      <c r="M362" s="290"/>
      <c r="N362" s="290"/>
      <c r="O362" s="291"/>
      <c r="P362" s="290"/>
      <c r="Q362" s="291"/>
      <c r="R362" s="290"/>
    </row>
    <row r="363" spans="1:18" ht="12">
      <c r="A363" s="186" t="s">
        <v>807</v>
      </c>
      <c r="B363" s="113" t="s">
        <v>319</v>
      </c>
      <c r="C363" s="290"/>
      <c r="D363" s="290"/>
      <c r="E363" s="290"/>
      <c r="F363" s="290"/>
      <c r="G363" s="290"/>
      <c r="H363" s="290"/>
      <c r="I363" s="291"/>
      <c r="J363" s="290"/>
      <c r="K363" s="290"/>
      <c r="L363" s="291"/>
      <c r="M363" s="290"/>
      <c r="N363" s="290"/>
      <c r="O363" s="291"/>
      <c r="P363" s="290"/>
      <c r="Q363" s="291"/>
      <c r="R363" s="290"/>
    </row>
    <row r="364" spans="1:18" ht="12">
      <c r="A364" s="186" t="s">
        <v>813</v>
      </c>
      <c r="B364" s="113" t="s">
        <v>320</v>
      </c>
      <c r="C364" s="290"/>
      <c r="D364" s="290"/>
      <c r="E364" s="290"/>
      <c r="F364" s="290"/>
      <c r="G364" s="290"/>
      <c r="H364" s="290"/>
      <c r="I364" s="291"/>
      <c r="J364" s="290"/>
      <c r="K364" s="290"/>
      <c r="L364" s="291"/>
      <c r="M364" s="290"/>
      <c r="N364" s="290"/>
      <c r="O364" s="291"/>
      <c r="P364" s="290"/>
      <c r="Q364" s="291"/>
      <c r="R364" s="290"/>
    </row>
    <row r="365" spans="1:18" ht="12">
      <c r="A365" s="186" t="s">
        <v>815</v>
      </c>
      <c r="B365" s="113" t="s">
        <v>321</v>
      </c>
      <c r="C365" s="290"/>
      <c r="D365" s="290"/>
      <c r="E365" s="290"/>
      <c r="F365" s="290"/>
      <c r="G365" s="290"/>
      <c r="H365" s="290"/>
      <c r="I365" s="291"/>
      <c r="J365" s="290"/>
      <c r="K365" s="290"/>
      <c r="L365" s="291"/>
      <c r="M365" s="290"/>
      <c r="N365" s="290"/>
      <c r="O365" s="291"/>
      <c r="P365" s="290"/>
      <c r="Q365" s="291"/>
      <c r="R365" s="290"/>
    </row>
    <row r="366" spans="1:18" ht="12">
      <c r="A366" s="186" t="s">
        <v>818</v>
      </c>
      <c r="B366" s="113" t="s">
        <v>322</v>
      </c>
      <c r="C366" s="290"/>
      <c r="D366" s="290"/>
      <c r="E366" s="290"/>
      <c r="F366" s="290"/>
      <c r="G366" s="290"/>
      <c r="H366" s="290"/>
      <c r="I366" s="291"/>
      <c r="J366" s="290"/>
      <c r="K366" s="290"/>
      <c r="L366" s="291"/>
      <c r="M366" s="290"/>
      <c r="N366" s="290"/>
      <c r="O366" s="291"/>
      <c r="P366" s="290"/>
      <c r="Q366" s="291"/>
      <c r="R366" s="290"/>
    </row>
    <row r="367" spans="1:18" ht="12">
      <c r="A367" s="186" t="s">
        <v>824</v>
      </c>
      <c r="B367" s="113" t="s">
        <v>323</v>
      </c>
      <c r="C367" s="290"/>
      <c r="D367" s="290"/>
      <c r="E367" s="290"/>
      <c r="F367" s="290"/>
      <c r="G367" s="290"/>
      <c r="H367" s="290"/>
      <c r="I367" s="291"/>
      <c r="J367" s="290"/>
      <c r="K367" s="290"/>
      <c r="L367" s="291"/>
      <c r="M367" s="290"/>
      <c r="N367" s="290"/>
      <c r="O367" s="291"/>
      <c r="P367" s="290"/>
      <c r="Q367" s="291"/>
      <c r="R367" s="290"/>
    </row>
    <row r="368" spans="1:18" ht="12">
      <c r="A368" s="186" t="s">
        <v>829</v>
      </c>
      <c r="B368" s="113" t="s">
        <v>900</v>
      </c>
      <c r="C368" s="290"/>
      <c r="D368" s="290"/>
      <c r="E368" s="290"/>
      <c r="F368" s="290"/>
      <c r="G368" s="290"/>
      <c r="H368" s="290"/>
      <c r="I368" s="291"/>
      <c r="J368" s="290"/>
      <c r="K368" s="290"/>
      <c r="L368" s="291"/>
      <c r="M368" s="290"/>
      <c r="N368" s="290"/>
      <c r="O368" s="291"/>
      <c r="P368" s="290"/>
      <c r="Q368" s="291"/>
      <c r="R368" s="290"/>
    </row>
    <row r="369" spans="1:18" ht="12">
      <c r="A369" s="186" t="s">
        <v>840</v>
      </c>
      <c r="B369" s="113" t="s">
        <v>324</v>
      </c>
      <c r="C369" s="290"/>
      <c r="D369" s="290"/>
      <c r="E369" s="290"/>
      <c r="F369" s="290"/>
      <c r="G369" s="290"/>
      <c r="H369" s="290"/>
      <c r="I369" s="291"/>
      <c r="J369" s="290"/>
      <c r="K369" s="290"/>
      <c r="L369" s="291"/>
      <c r="M369" s="290"/>
      <c r="N369" s="290"/>
      <c r="O369" s="291"/>
      <c r="P369" s="290"/>
      <c r="Q369" s="291"/>
      <c r="R369" s="290"/>
    </row>
    <row r="370" spans="1:18" ht="12">
      <c r="A370" s="186" t="s">
        <v>841</v>
      </c>
      <c r="B370" s="113" t="s">
        <v>325</v>
      </c>
      <c r="C370" s="290"/>
      <c r="D370" s="290"/>
      <c r="E370" s="290"/>
      <c r="F370" s="290"/>
      <c r="G370" s="290"/>
      <c r="H370" s="290"/>
      <c r="I370" s="291"/>
      <c r="J370" s="290"/>
      <c r="K370" s="290"/>
      <c r="L370" s="291"/>
      <c r="M370" s="290"/>
      <c r="N370" s="290"/>
      <c r="O370" s="291"/>
      <c r="P370" s="290"/>
      <c r="Q370" s="291"/>
      <c r="R370" s="290"/>
    </row>
    <row r="371" spans="1:18" ht="12">
      <c r="A371" s="186" t="s">
        <v>845</v>
      </c>
      <c r="B371" s="113" t="s">
        <v>326</v>
      </c>
      <c r="C371" s="290"/>
      <c r="D371" s="290"/>
      <c r="E371" s="290"/>
      <c r="F371" s="290"/>
      <c r="G371" s="290"/>
      <c r="H371" s="290"/>
      <c r="I371" s="291"/>
      <c r="J371" s="290"/>
      <c r="K371" s="290"/>
      <c r="L371" s="291"/>
      <c r="M371" s="290"/>
      <c r="N371" s="290"/>
      <c r="O371" s="291"/>
      <c r="P371" s="290"/>
      <c r="Q371" s="291"/>
      <c r="R371" s="290"/>
    </row>
    <row r="372" spans="1:18" ht="12">
      <c r="A372" s="186" t="s">
        <v>853</v>
      </c>
      <c r="B372" s="113" t="s">
        <v>327</v>
      </c>
      <c r="C372" s="290"/>
      <c r="D372" s="290"/>
      <c r="E372" s="290"/>
      <c r="F372" s="290"/>
      <c r="G372" s="290"/>
      <c r="H372" s="290"/>
      <c r="I372" s="291"/>
      <c r="J372" s="290"/>
      <c r="K372" s="290"/>
      <c r="L372" s="291"/>
      <c r="M372" s="290"/>
      <c r="N372" s="290"/>
      <c r="O372" s="291"/>
      <c r="P372" s="290"/>
      <c r="Q372" s="291"/>
      <c r="R372" s="290"/>
    </row>
    <row r="373" spans="1:18" ht="12">
      <c r="A373" s="186" t="s">
        <v>859</v>
      </c>
      <c r="B373" s="113" t="s">
        <v>328</v>
      </c>
      <c r="C373" s="290"/>
      <c r="D373" s="290"/>
      <c r="E373" s="290"/>
      <c r="F373" s="290"/>
      <c r="G373" s="290"/>
      <c r="H373" s="290"/>
      <c r="I373" s="291"/>
      <c r="J373" s="290"/>
      <c r="K373" s="290"/>
      <c r="L373" s="291"/>
      <c r="M373" s="290"/>
      <c r="N373" s="290"/>
      <c r="O373" s="291"/>
      <c r="P373" s="290"/>
      <c r="Q373" s="291"/>
      <c r="R373" s="290"/>
    </row>
    <row r="374" spans="1:18" ht="12">
      <c r="A374" s="186" t="s">
        <v>860</v>
      </c>
      <c r="B374" s="113" t="s">
        <v>329</v>
      </c>
      <c r="C374" s="290"/>
      <c r="D374" s="290"/>
      <c r="E374" s="290"/>
      <c r="F374" s="290"/>
      <c r="G374" s="290"/>
      <c r="H374" s="290"/>
      <c r="I374" s="291"/>
      <c r="J374" s="290"/>
      <c r="K374" s="290"/>
      <c r="L374" s="291"/>
      <c r="M374" s="290"/>
      <c r="N374" s="290"/>
      <c r="O374" s="291"/>
      <c r="P374" s="290"/>
      <c r="Q374" s="291"/>
      <c r="R374" s="290"/>
    </row>
    <row r="375" spans="1:18" ht="12">
      <c r="A375" s="186" t="s">
        <v>862</v>
      </c>
      <c r="B375" s="113" t="s">
        <v>330</v>
      </c>
      <c r="C375" s="290"/>
      <c r="D375" s="290"/>
      <c r="E375" s="290"/>
      <c r="F375" s="290"/>
      <c r="G375" s="290"/>
      <c r="H375" s="290"/>
      <c r="I375" s="291"/>
      <c r="J375" s="290"/>
      <c r="K375" s="290"/>
      <c r="L375" s="291"/>
      <c r="M375" s="290"/>
      <c r="N375" s="290"/>
      <c r="O375" s="291"/>
      <c r="P375" s="290"/>
      <c r="Q375" s="291"/>
      <c r="R375" s="290"/>
    </row>
    <row r="376" spans="1:18" ht="12">
      <c r="A376" s="186" t="s">
        <v>863</v>
      </c>
      <c r="B376" s="113" t="s">
        <v>331</v>
      </c>
      <c r="C376" s="290"/>
      <c r="D376" s="290"/>
      <c r="E376" s="290"/>
      <c r="F376" s="290"/>
      <c r="G376" s="290"/>
      <c r="H376" s="290"/>
      <c r="I376" s="291"/>
      <c r="J376" s="290"/>
      <c r="K376" s="290"/>
      <c r="L376" s="291"/>
      <c r="M376" s="290"/>
      <c r="N376" s="290"/>
      <c r="O376" s="291"/>
      <c r="P376" s="290"/>
      <c r="Q376" s="291"/>
      <c r="R376" s="290"/>
    </row>
    <row r="377" spans="1:18" ht="12">
      <c r="A377" s="186" t="s">
        <v>866</v>
      </c>
      <c r="B377" s="113" t="s">
        <v>332</v>
      </c>
      <c r="C377" s="290"/>
      <c r="D377" s="290"/>
      <c r="E377" s="290"/>
      <c r="F377" s="290"/>
      <c r="G377" s="290"/>
      <c r="H377" s="290"/>
      <c r="I377" s="291"/>
      <c r="J377" s="290"/>
      <c r="K377" s="290"/>
      <c r="L377" s="291"/>
      <c r="M377" s="290"/>
      <c r="N377" s="290"/>
      <c r="O377" s="291"/>
      <c r="P377" s="290"/>
      <c r="Q377" s="291"/>
      <c r="R377" s="290"/>
    </row>
    <row r="378" spans="1:18" ht="12">
      <c r="A378" s="186" t="s">
        <v>869</v>
      </c>
      <c r="B378" s="113" t="s">
        <v>333</v>
      </c>
      <c r="C378" s="290"/>
      <c r="D378" s="290"/>
      <c r="E378" s="290"/>
      <c r="F378" s="290"/>
      <c r="G378" s="290"/>
      <c r="H378" s="290"/>
      <c r="I378" s="291"/>
      <c r="J378" s="290"/>
      <c r="K378" s="290"/>
      <c r="L378" s="291"/>
      <c r="M378" s="290"/>
      <c r="N378" s="290"/>
      <c r="O378" s="291"/>
      <c r="P378" s="290"/>
      <c r="Q378" s="291"/>
      <c r="R378" s="290"/>
    </row>
    <row r="379" spans="1:18" ht="12.75" thickBot="1">
      <c r="A379" s="108" t="s">
        <v>392</v>
      </c>
      <c r="B379" s="114" t="s">
        <v>950</v>
      </c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</row>
    <row r="380" spans="1:18" ht="12.75" thickTop="1">
      <c r="A380" s="186" t="s">
        <v>428</v>
      </c>
      <c r="B380" s="113" t="s">
        <v>334</v>
      </c>
      <c r="C380" s="290"/>
      <c r="D380" s="290"/>
      <c r="E380" s="290"/>
      <c r="F380" s="290"/>
      <c r="G380" s="290"/>
      <c r="H380" s="290"/>
      <c r="I380" s="291"/>
      <c r="J380" s="290"/>
      <c r="K380" s="290"/>
      <c r="L380" s="291"/>
      <c r="M380" s="290"/>
      <c r="N380" s="290"/>
      <c r="O380" s="291"/>
      <c r="P380" s="290"/>
      <c r="Q380" s="291"/>
      <c r="R380" s="290"/>
    </row>
    <row r="381" spans="1:18" ht="12">
      <c r="A381" s="186" t="s">
        <v>444</v>
      </c>
      <c r="B381" s="113" t="s">
        <v>335</v>
      </c>
      <c r="C381" s="290"/>
      <c r="D381" s="290"/>
      <c r="E381" s="290"/>
      <c r="F381" s="290"/>
      <c r="G381" s="290"/>
      <c r="H381" s="290"/>
      <c r="I381" s="291"/>
      <c r="J381" s="290"/>
      <c r="K381" s="290"/>
      <c r="L381" s="291"/>
      <c r="M381" s="290"/>
      <c r="N381" s="290"/>
      <c r="O381" s="291"/>
      <c r="P381" s="290"/>
      <c r="Q381" s="291"/>
      <c r="R381" s="290"/>
    </row>
    <row r="382" spans="1:18" ht="12">
      <c r="A382" s="186" t="s">
        <v>454</v>
      </c>
      <c r="B382" s="113" t="s">
        <v>336</v>
      </c>
      <c r="C382" s="290"/>
      <c r="D382" s="290"/>
      <c r="E382" s="290"/>
      <c r="F382" s="290"/>
      <c r="G382" s="290"/>
      <c r="H382" s="290"/>
      <c r="I382" s="291"/>
      <c r="J382" s="290"/>
      <c r="K382" s="290"/>
      <c r="L382" s="291"/>
      <c r="M382" s="290"/>
      <c r="N382" s="290"/>
      <c r="O382" s="291"/>
      <c r="P382" s="290"/>
      <c r="Q382" s="291"/>
      <c r="R382" s="290"/>
    </row>
    <row r="383" spans="1:18" ht="12">
      <c r="A383" s="186" t="s">
        <v>469</v>
      </c>
      <c r="B383" s="113" t="s">
        <v>337</v>
      </c>
      <c r="C383" s="290"/>
      <c r="D383" s="290"/>
      <c r="E383" s="290"/>
      <c r="F383" s="290"/>
      <c r="G383" s="290"/>
      <c r="H383" s="290"/>
      <c r="I383" s="291"/>
      <c r="J383" s="290"/>
      <c r="K383" s="290"/>
      <c r="L383" s="291"/>
      <c r="M383" s="290"/>
      <c r="N383" s="290"/>
      <c r="O383" s="291"/>
      <c r="P383" s="290"/>
      <c r="Q383" s="291"/>
      <c r="R383" s="290"/>
    </row>
    <row r="384" spans="1:18" ht="12">
      <c r="A384" s="186" t="s">
        <v>473</v>
      </c>
      <c r="B384" s="113" t="s">
        <v>338</v>
      </c>
      <c r="C384" s="290"/>
      <c r="D384" s="290"/>
      <c r="E384" s="290"/>
      <c r="F384" s="290"/>
      <c r="G384" s="290"/>
      <c r="H384" s="290"/>
      <c r="I384" s="291"/>
      <c r="J384" s="290"/>
      <c r="K384" s="290"/>
      <c r="L384" s="291"/>
      <c r="M384" s="290"/>
      <c r="N384" s="290"/>
      <c r="O384" s="291"/>
      <c r="P384" s="290"/>
      <c r="Q384" s="291"/>
      <c r="R384" s="290"/>
    </row>
    <row r="385" spans="1:18" ht="12">
      <c r="A385" s="186" t="s">
        <v>483</v>
      </c>
      <c r="B385" s="113" t="s">
        <v>339</v>
      </c>
      <c r="C385" s="290"/>
      <c r="D385" s="290"/>
      <c r="E385" s="290"/>
      <c r="F385" s="290"/>
      <c r="G385" s="290"/>
      <c r="H385" s="290"/>
      <c r="I385" s="291"/>
      <c r="J385" s="290"/>
      <c r="K385" s="290"/>
      <c r="L385" s="291"/>
      <c r="M385" s="290"/>
      <c r="N385" s="290"/>
      <c r="O385" s="291"/>
      <c r="P385" s="290"/>
      <c r="Q385" s="291"/>
      <c r="R385" s="290"/>
    </row>
    <row r="386" spans="1:18" ht="12">
      <c r="A386" s="186" t="s">
        <v>491</v>
      </c>
      <c r="B386" s="113" t="s">
        <v>340</v>
      </c>
      <c r="C386" s="290"/>
      <c r="D386" s="290"/>
      <c r="E386" s="290"/>
      <c r="F386" s="290"/>
      <c r="G386" s="290"/>
      <c r="H386" s="290"/>
      <c r="I386" s="291"/>
      <c r="J386" s="290"/>
      <c r="K386" s="290"/>
      <c r="L386" s="291"/>
      <c r="M386" s="290"/>
      <c r="N386" s="290"/>
      <c r="O386" s="291"/>
      <c r="P386" s="290"/>
      <c r="Q386" s="291"/>
      <c r="R386" s="290"/>
    </row>
    <row r="387" spans="1:18" ht="12">
      <c r="A387" s="186" t="s">
        <v>505</v>
      </c>
      <c r="B387" s="113" t="s">
        <v>341</v>
      </c>
      <c r="C387" s="290"/>
      <c r="D387" s="290"/>
      <c r="E387" s="290"/>
      <c r="F387" s="290"/>
      <c r="G387" s="290"/>
      <c r="H387" s="290"/>
      <c r="I387" s="291"/>
      <c r="J387" s="290"/>
      <c r="K387" s="290"/>
      <c r="L387" s="291"/>
      <c r="M387" s="290"/>
      <c r="N387" s="290"/>
      <c r="O387" s="291"/>
      <c r="P387" s="290"/>
      <c r="Q387" s="291"/>
      <c r="R387" s="290"/>
    </row>
    <row r="388" spans="1:18" ht="12">
      <c r="A388" s="186" t="s">
        <v>537</v>
      </c>
      <c r="B388" s="113" t="s">
        <v>342</v>
      </c>
      <c r="C388" s="290"/>
      <c r="D388" s="290"/>
      <c r="E388" s="290"/>
      <c r="F388" s="290"/>
      <c r="G388" s="290"/>
      <c r="H388" s="290"/>
      <c r="I388" s="291"/>
      <c r="J388" s="290"/>
      <c r="K388" s="290"/>
      <c r="L388" s="291"/>
      <c r="M388" s="290"/>
      <c r="N388" s="290"/>
      <c r="O388" s="291"/>
      <c r="P388" s="290"/>
      <c r="Q388" s="291"/>
      <c r="R388" s="290"/>
    </row>
    <row r="389" spans="1:18" ht="12">
      <c r="A389" s="186" t="s">
        <v>538</v>
      </c>
      <c r="B389" s="113" t="s">
        <v>343</v>
      </c>
      <c r="C389" s="290"/>
      <c r="D389" s="290"/>
      <c r="E389" s="290"/>
      <c r="F389" s="290"/>
      <c r="G389" s="290"/>
      <c r="H389" s="290"/>
      <c r="I389" s="291"/>
      <c r="J389" s="290"/>
      <c r="K389" s="290"/>
      <c r="L389" s="291"/>
      <c r="M389" s="290"/>
      <c r="N389" s="290"/>
      <c r="O389" s="291"/>
      <c r="P389" s="290"/>
      <c r="Q389" s="291"/>
      <c r="R389" s="290"/>
    </row>
    <row r="390" spans="1:18" ht="12">
      <c r="A390" s="186" t="s">
        <v>562</v>
      </c>
      <c r="B390" s="113" t="s">
        <v>344</v>
      </c>
      <c r="C390" s="290"/>
      <c r="D390" s="290"/>
      <c r="E390" s="290"/>
      <c r="F390" s="290"/>
      <c r="G390" s="290"/>
      <c r="H390" s="290"/>
      <c r="I390" s="291"/>
      <c r="J390" s="290"/>
      <c r="K390" s="290"/>
      <c r="L390" s="291"/>
      <c r="M390" s="290"/>
      <c r="N390" s="290"/>
      <c r="O390" s="291"/>
      <c r="P390" s="290"/>
      <c r="Q390" s="291"/>
      <c r="R390" s="290"/>
    </row>
    <row r="391" spans="1:18" ht="12">
      <c r="A391" s="186" t="s">
        <v>571</v>
      </c>
      <c r="B391" s="113" t="s">
        <v>345</v>
      </c>
      <c r="C391" s="290"/>
      <c r="D391" s="290"/>
      <c r="E391" s="290"/>
      <c r="F391" s="290"/>
      <c r="G391" s="290"/>
      <c r="H391" s="290"/>
      <c r="I391" s="291"/>
      <c r="J391" s="290"/>
      <c r="K391" s="290"/>
      <c r="L391" s="291"/>
      <c r="M391" s="290"/>
      <c r="N391" s="290"/>
      <c r="O391" s="291"/>
      <c r="P391" s="290"/>
      <c r="Q391" s="291"/>
      <c r="R391" s="290"/>
    </row>
    <row r="392" spans="1:18" ht="12">
      <c r="A392" s="186" t="s">
        <v>576</v>
      </c>
      <c r="B392" s="113" t="s">
        <v>346</v>
      </c>
      <c r="C392" s="290"/>
      <c r="D392" s="290"/>
      <c r="E392" s="290"/>
      <c r="F392" s="290"/>
      <c r="G392" s="290"/>
      <c r="H392" s="290"/>
      <c r="I392" s="291"/>
      <c r="J392" s="290"/>
      <c r="K392" s="290"/>
      <c r="L392" s="291"/>
      <c r="M392" s="290"/>
      <c r="N392" s="290"/>
      <c r="O392" s="291"/>
      <c r="P392" s="290"/>
      <c r="Q392" s="291"/>
      <c r="R392" s="290"/>
    </row>
    <row r="393" spans="1:18" ht="12">
      <c r="A393" s="186" t="s">
        <v>613</v>
      </c>
      <c r="B393" s="113" t="s">
        <v>347</v>
      </c>
      <c r="C393" s="290"/>
      <c r="D393" s="290"/>
      <c r="E393" s="290"/>
      <c r="F393" s="290"/>
      <c r="G393" s="290"/>
      <c r="H393" s="290"/>
      <c r="I393" s="291"/>
      <c r="J393" s="290"/>
      <c r="K393" s="290"/>
      <c r="L393" s="291"/>
      <c r="M393" s="290"/>
      <c r="N393" s="290"/>
      <c r="O393" s="291"/>
      <c r="P393" s="290"/>
      <c r="Q393" s="291"/>
      <c r="R393" s="290"/>
    </row>
    <row r="394" spans="1:18" ht="12">
      <c r="A394" s="186" t="s">
        <v>615</v>
      </c>
      <c r="B394" s="113" t="s">
        <v>348</v>
      </c>
      <c r="C394" s="290"/>
      <c r="D394" s="290"/>
      <c r="E394" s="290"/>
      <c r="F394" s="290"/>
      <c r="G394" s="290"/>
      <c r="H394" s="290"/>
      <c r="I394" s="291"/>
      <c r="J394" s="290"/>
      <c r="K394" s="290"/>
      <c r="L394" s="291"/>
      <c r="M394" s="290"/>
      <c r="N394" s="290"/>
      <c r="O394" s="291"/>
      <c r="P394" s="290"/>
      <c r="Q394" s="291"/>
      <c r="R394" s="290"/>
    </row>
    <row r="395" spans="1:18" ht="12">
      <c r="A395" s="186" t="s">
        <v>617</v>
      </c>
      <c r="B395" s="113" t="s">
        <v>349</v>
      </c>
      <c r="C395" s="290"/>
      <c r="D395" s="290"/>
      <c r="E395" s="290"/>
      <c r="F395" s="290"/>
      <c r="G395" s="290"/>
      <c r="H395" s="290"/>
      <c r="I395" s="291"/>
      <c r="J395" s="290"/>
      <c r="K395" s="290"/>
      <c r="L395" s="291"/>
      <c r="M395" s="290"/>
      <c r="N395" s="290"/>
      <c r="O395" s="291"/>
      <c r="P395" s="290"/>
      <c r="Q395" s="291"/>
      <c r="R395" s="290"/>
    </row>
    <row r="396" spans="1:18" ht="12">
      <c r="A396" s="186" t="s">
        <v>651</v>
      </c>
      <c r="B396" s="113" t="s">
        <v>350</v>
      </c>
      <c r="C396" s="290"/>
      <c r="D396" s="290"/>
      <c r="E396" s="290"/>
      <c r="F396" s="290"/>
      <c r="G396" s="290"/>
      <c r="H396" s="290"/>
      <c r="I396" s="291"/>
      <c r="J396" s="290"/>
      <c r="K396" s="290"/>
      <c r="L396" s="291"/>
      <c r="M396" s="290"/>
      <c r="N396" s="290"/>
      <c r="O396" s="291"/>
      <c r="P396" s="290"/>
      <c r="Q396" s="291"/>
      <c r="R396" s="290"/>
    </row>
    <row r="397" spans="1:18" ht="12">
      <c r="A397" s="186" t="s">
        <v>655</v>
      </c>
      <c r="B397" s="113" t="s">
        <v>351</v>
      </c>
      <c r="C397" s="290"/>
      <c r="D397" s="290"/>
      <c r="E397" s="290"/>
      <c r="F397" s="290"/>
      <c r="G397" s="290"/>
      <c r="H397" s="290"/>
      <c r="I397" s="291"/>
      <c r="J397" s="290"/>
      <c r="K397" s="290"/>
      <c r="L397" s="291"/>
      <c r="M397" s="290"/>
      <c r="N397" s="290"/>
      <c r="O397" s="291"/>
      <c r="P397" s="290"/>
      <c r="Q397" s="291"/>
      <c r="R397" s="290"/>
    </row>
    <row r="398" spans="1:18" ht="12">
      <c r="A398" s="186" t="s">
        <v>679</v>
      </c>
      <c r="B398" s="113" t="s">
        <v>352</v>
      </c>
      <c r="C398" s="290"/>
      <c r="D398" s="290"/>
      <c r="E398" s="290"/>
      <c r="F398" s="290"/>
      <c r="G398" s="290"/>
      <c r="H398" s="290"/>
      <c r="I398" s="291"/>
      <c r="J398" s="290"/>
      <c r="K398" s="290"/>
      <c r="L398" s="291"/>
      <c r="M398" s="290"/>
      <c r="N398" s="290"/>
      <c r="O398" s="291"/>
      <c r="P398" s="290"/>
      <c r="Q398" s="291"/>
      <c r="R398" s="290"/>
    </row>
    <row r="399" spans="1:18" ht="12">
      <c r="A399" s="186" t="s">
        <v>680</v>
      </c>
      <c r="B399" s="113" t="s">
        <v>353</v>
      </c>
      <c r="C399" s="290"/>
      <c r="D399" s="290"/>
      <c r="E399" s="290"/>
      <c r="F399" s="290"/>
      <c r="G399" s="290"/>
      <c r="H399" s="290"/>
      <c r="I399" s="291"/>
      <c r="J399" s="290"/>
      <c r="K399" s="290"/>
      <c r="L399" s="291"/>
      <c r="M399" s="290"/>
      <c r="N399" s="290"/>
      <c r="O399" s="291"/>
      <c r="P399" s="290"/>
      <c r="Q399" s="291"/>
      <c r="R399" s="290"/>
    </row>
    <row r="400" spans="1:18" ht="12">
      <c r="A400" s="186" t="s">
        <v>681</v>
      </c>
      <c r="B400" s="113" t="s">
        <v>354</v>
      </c>
      <c r="C400" s="290"/>
      <c r="D400" s="290"/>
      <c r="E400" s="290"/>
      <c r="F400" s="290"/>
      <c r="G400" s="290"/>
      <c r="H400" s="290"/>
      <c r="I400" s="291"/>
      <c r="J400" s="290"/>
      <c r="K400" s="290"/>
      <c r="L400" s="291"/>
      <c r="M400" s="290"/>
      <c r="N400" s="290"/>
      <c r="O400" s="291"/>
      <c r="P400" s="290"/>
      <c r="Q400" s="291"/>
      <c r="R400" s="290"/>
    </row>
    <row r="401" spans="1:18" ht="12">
      <c r="A401" s="186" t="s">
        <v>693</v>
      </c>
      <c r="B401" s="113" t="s">
        <v>355</v>
      </c>
      <c r="C401" s="290"/>
      <c r="D401" s="290"/>
      <c r="E401" s="290"/>
      <c r="F401" s="290"/>
      <c r="G401" s="290"/>
      <c r="H401" s="290"/>
      <c r="I401" s="291"/>
      <c r="J401" s="290"/>
      <c r="K401" s="290"/>
      <c r="L401" s="291"/>
      <c r="M401" s="290"/>
      <c r="N401" s="290"/>
      <c r="O401" s="291"/>
      <c r="P401" s="290"/>
      <c r="Q401" s="291"/>
      <c r="R401" s="290"/>
    </row>
    <row r="402" spans="1:18" ht="12">
      <c r="A402" s="186" t="s">
        <v>697</v>
      </c>
      <c r="B402" s="113" t="s">
        <v>356</v>
      </c>
      <c r="C402" s="290"/>
      <c r="D402" s="290"/>
      <c r="E402" s="290"/>
      <c r="F402" s="290"/>
      <c r="G402" s="290"/>
      <c r="H402" s="290"/>
      <c r="I402" s="291"/>
      <c r="J402" s="290"/>
      <c r="K402" s="290"/>
      <c r="L402" s="291"/>
      <c r="M402" s="290"/>
      <c r="N402" s="290"/>
      <c r="O402" s="291"/>
      <c r="P402" s="290"/>
      <c r="Q402" s="291"/>
      <c r="R402" s="290"/>
    </row>
    <row r="403" spans="1:18" ht="12">
      <c r="A403" s="186" t="s">
        <v>711</v>
      </c>
      <c r="B403" s="113" t="s">
        <v>357</v>
      </c>
      <c r="C403" s="290"/>
      <c r="D403" s="290"/>
      <c r="E403" s="290"/>
      <c r="F403" s="290"/>
      <c r="G403" s="290"/>
      <c r="H403" s="290"/>
      <c r="I403" s="291"/>
      <c r="J403" s="290"/>
      <c r="K403" s="290"/>
      <c r="L403" s="291"/>
      <c r="M403" s="290"/>
      <c r="N403" s="290"/>
      <c r="O403" s="291"/>
      <c r="P403" s="290"/>
      <c r="Q403" s="291"/>
      <c r="R403" s="290"/>
    </row>
    <row r="404" spans="1:18" ht="12">
      <c r="A404" s="186" t="s">
        <v>715</v>
      </c>
      <c r="B404" s="113" t="s">
        <v>358</v>
      </c>
      <c r="C404" s="290"/>
      <c r="D404" s="290"/>
      <c r="E404" s="290"/>
      <c r="F404" s="290"/>
      <c r="G404" s="290"/>
      <c r="H404" s="290"/>
      <c r="I404" s="291"/>
      <c r="J404" s="290"/>
      <c r="K404" s="290"/>
      <c r="L404" s="291"/>
      <c r="M404" s="290"/>
      <c r="N404" s="290"/>
      <c r="O404" s="291"/>
      <c r="P404" s="290"/>
      <c r="Q404" s="291"/>
      <c r="R404" s="290"/>
    </row>
    <row r="405" spans="1:18" ht="12">
      <c r="A405" s="186" t="s">
        <v>716</v>
      </c>
      <c r="B405" s="113" t="s">
        <v>359</v>
      </c>
      <c r="C405" s="290"/>
      <c r="D405" s="290"/>
      <c r="E405" s="290"/>
      <c r="F405" s="290"/>
      <c r="G405" s="290"/>
      <c r="H405" s="290"/>
      <c r="I405" s="291"/>
      <c r="J405" s="290"/>
      <c r="K405" s="290"/>
      <c r="L405" s="291"/>
      <c r="M405" s="290"/>
      <c r="N405" s="290"/>
      <c r="O405" s="291"/>
      <c r="P405" s="290"/>
      <c r="Q405" s="291"/>
      <c r="R405" s="290"/>
    </row>
    <row r="406" spans="1:18" ht="12">
      <c r="A406" s="186" t="s">
        <v>720</v>
      </c>
      <c r="B406" s="113" t="s">
        <v>360</v>
      </c>
      <c r="C406" s="290"/>
      <c r="D406" s="290"/>
      <c r="E406" s="290"/>
      <c r="F406" s="290"/>
      <c r="G406" s="290"/>
      <c r="H406" s="290"/>
      <c r="I406" s="291"/>
      <c r="J406" s="290"/>
      <c r="K406" s="290"/>
      <c r="L406" s="291"/>
      <c r="M406" s="290"/>
      <c r="N406" s="290"/>
      <c r="O406" s="291"/>
      <c r="P406" s="290"/>
      <c r="Q406" s="291"/>
      <c r="R406" s="290"/>
    </row>
    <row r="407" spans="1:18" ht="12">
      <c r="A407" s="186" t="s">
        <v>727</v>
      </c>
      <c r="B407" s="113" t="s">
        <v>361</v>
      </c>
      <c r="C407" s="290"/>
      <c r="D407" s="290"/>
      <c r="E407" s="290"/>
      <c r="F407" s="290"/>
      <c r="G407" s="290"/>
      <c r="H407" s="290"/>
      <c r="I407" s="291"/>
      <c r="J407" s="290"/>
      <c r="K407" s="290"/>
      <c r="L407" s="291"/>
      <c r="M407" s="290"/>
      <c r="N407" s="290"/>
      <c r="O407" s="291"/>
      <c r="P407" s="290"/>
      <c r="Q407" s="291"/>
      <c r="R407" s="290"/>
    </row>
    <row r="408" spans="1:18" ht="12">
      <c r="A408" s="186" t="s">
        <v>744</v>
      </c>
      <c r="B408" s="113" t="s">
        <v>362</v>
      </c>
      <c r="C408" s="290"/>
      <c r="D408" s="290"/>
      <c r="E408" s="290"/>
      <c r="F408" s="290"/>
      <c r="G408" s="290"/>
      <c r="H408" s="290"/>
      <c r="I408" s="291"/>
      <c r="J408" s="290"/>
      <c r="K408" s="290"/>
      <c r="L408" s="291"/>
      <c r="M408" s="290"/>
      <c r="N408" s="290"/>
      <c r="O408" s="291"/>
      <c r="P408" s="290"/>
      <c r="Q408" s="291"/>
      <c r="R408" s="290"/>
    </row>
    <row r="409" spans="1:18" ht="12">
      <c r="A409" s="186" t="s">
        <v>749</v>
      </c>
      <c r="B409" s="113" t="s">
        <v>363</v>
      </c>
      <c r="C409" s="290"/>
      <c r="D409" s="290"/>
      <c r="E409" s="290"/>
      <c r="F409" s="290"/>
      <c r="G409" s="290"/>
      <c r="H409" s="290"/>
      <c r="I409" s="291"/>
      <c r="J409" s="290"/>
      <c r="K409" s="290"/>
      <c r="L409" s="291"/>
      <c r="M409" s="290"/>
      <c r="N409" s="290"/>
      <c r="O409" s="291"/>
      <c r="P409" s="290"/>
      <c r="Q409" s="291"/>
      <c r="R409" s="290"/>
    </row>
    <row r="410" spans="1:18" ht="12">
      <c r="A410" s="186" t="s">
        <v>765</v>
      </c>
      <c r="B410" s="113" t="s">
        <v>764</v>
      </c>
      <c r="C410" s="290"/>
      <c r="D410" s="290"/>
      <c r="E410" s="290"/>
      <c r="F410" s="290"/>
      <c r="G410" s="290"/>
      <c r="H410" s="290"/>
      <c r="I410" s="291"/>
      <c r="J410" s="290"/>
      <c r="K410" s="290"/>
      <c r="L410" s="291"/>
      <c r="M410" s="290"/>
      <c r="N410" s="290"/>
      <c r="O410" s="291"/>
      <c r="P410" s="290"/>
      <c r="Q410" s="291"/>
      <c r="R410" s="290"/>
    </row>
    <row r="411" spans="1:18" ht="12">
      <c r="A411" s="186" t="s">
        <v>766</v>
      </c>
      <c r="B411" s="113" t="s">
        <v>364</v>
      </c>
      <c r="C411" s="290"/>
      <c r="D411" s="290"/>
      <c r="E411" s="290"/>
      <c r="F411" s="290"/>
      <c r="G411" s="290"/>
      <c r="H411" s="290"/>
      <c r="I411" s="291"/>
      <c r="J411" s="290"/>
      <c r="K411" s="290"/>
      <c r="L411" s="291"/>
      <c r="M411" s="290"/>
      <c r="N411" s="290"/>
      <c r="O411" s="291"/>
      <c r="P411" s="290"/>
      <c r="Q411" s="291"/>
      <c r="R411" s="290"/>
    </row>
    <row r="412" spans="1:18" ht="12">
      <c r="A412" s="186" t="s">
        <v>777</v>
      </c>
      <c r="B412" s="113" t="s">
        <v>365</v>
      </c>
      <c r="C412" s="290"/>
      <c r="D412" s="290"/>
      <c r="E412" s="290"/>
      <c r="F412" s="290"/>
      <c r="G412" s="290"/>
      <c r="H412" s="290"/>
      <c r="I412" s="291"/>
      <c r="J412" s="290"/>
      <c r="K412" s="290"/>
      <c r="L412" s="291"/>
      <c r="M412" s="290"/>
      <c r="N412" s="290"/>
      <c r="O412" s="291"/>
      <c r="P412" s="290"/>
      <c r="Q412" s="291"/>
      <c r="R412" s="290"/>
    </row>
    <row r="413" spans="1:18" ht="12">
      <c r="A413" s="186" t="s">
        <v>797</v>
      </c>
      <c r="B413" s="113" t="s">
        <v>366</v>
      </c>
      <c r="C413" s="290"/>
      <c r="D413" s="290"/>
      <c r="E413" s="290"/>
      <c r="F413" s="290"/>
      <c r="G413" s="290"/>
      <c r="H413" s="290"/>
      <c r="I413" s="291"/>
      <c r="J413" s="290"/>
      <c r="K413" s="290"/>
      <c r="L413" s="291"/>
      <c r="M413" s="290"/>
      <c r="N413" s="290"/>
      <c r="O413" s="291"/>
      <c r="P413" s="290"/>
      <c r="Q413" s="291"/>
      <c r="R413" s="290"/>
    </row>
    <row r="414" spans="1:18" ht="12">
      <c r="A414" s="186" t="s">
        <v>804</v>
      </c>
      <c r="B414" s="113" t="s">
        <v>367</v>
      </c>
      <c r="C414" s="290"/>
      <c r="D414" s="290"/>
      <c r="E414" s="290"/>
      <c r="F414" s="290"/>
      <c r="G414" s="290"/>
      <c r="H414" s="290"/>
      <c r="I414" s="291"/>
      <c r="J414" s="290"/>
      <c r="K414" s="290"/>
      <c r="L414" s="291"/>
      <c r="M414" s="290"/>
      <c r="N414" s="290"/>
      <c r="O414" s="291"/>
      <c r="P414" s="290"/>
      <c r="Q414" s="291"/>
      <c r="R414" s="290"/>
    </row>
    <row r="415" spans="1:18" ht="12">
      <c r="A415" s="186" t="s">
        <v>808</v>
      </c>
      <c r="B415" s="113" t="s">
        <v>368</v>
      </c>
      <c r="C415" s="290"/>
      <c r="D415" s="290"/>
      <c r="E415" s="290"/>
      <c r="F415" s="290"/>
      <c r="G415" s="290"/>
      <c r="H415" s="290"/>
      <c r="I415" s="291"/>
      <c r="J415" s="290"/>
      <c r="K415" s="290"/>
      <c r="L415" s="291"/>
      <c r="M415" s="290"/>
      <c r="N415" s="290"/>
      <c r="O415" s="291"/>
      <c r="P415" s="290"/>
      <c r="Q415" s="291"/>
      <c r="R415" s="290"/>
    </row>
    <row r="416" spans="1:18" ht="12">
      <c r="A416" s="186" t="s">
        <v>810</v>
      </c>
      <c r="B416" s="113" t="s">
        <v>369</v>
      </c>
      <c r="C416" s="290"/>
      <c r="D416" s="290"/>
      <c r="E416" s="290"/>
      <c r="F416" s="290"/>
      <c r="G416" s="290"/>
      <c r="H416" s="290"/>
      <c r="I416" s="291"/>
      <c r="J416" s="290"/>
      <c r="K416" s="290"/>
      <c r="L416" s="291"/>
      <c r="M416" s="290"/>
      <c r="N416" s="290"/>
      <c r="O416" s="291"/>
      <c r="P416" s="290"/>
      <c r="Q416" s="291"/>
      <c r="R416" s="290"/>
    </row>
    <row r="417" spans="1:18" ht="12">
      <c r="A417" s="186" t="s">
        <v>814</v>
      </c>
      <c r="B417" s="113" t="s">
        <v>370</v>
      </c>
      <c r="C417" s="290"/>
      <c r="D417" s="290"/>
      <c r="E417" s="290"/>
      <c r="F417" s="290"/>
      <c r="G417" s="290"/>
      <c r="H417" s="290"/>
      <c r="I417" s="291"/>
      <c r="J417" s="290"/>
      <c r="K417" s="290"/>
      <c r="L417" s="291"/>
      <c r="M417" s="290"/>
      <c r="N417" s="290"/>
      <c r="O417" s="291"/>
      <c r="P417" s="290"/>
      <c r="Q417" s="291"/>
      <c r="R417" s="290"/>
    </row>
    <row r="418" spans="1:18" ht="12">
      <c r="A418" s="186" t="s">
        <v>819</v>
      </c>
      <c r="B418" s="113" t="s">
        <v>371</v>
      </c>
      <c r="C418" s="290"/>
      <c r="D418" s="290"/>
      <c r="E418" s="290"/>
      <c r="F418" s="290"/>
      <c r="G418" s="290"/>
      <c r="H418" s="290"/>
      <c r="I418" s="291"/>
      <c r="J418" s="290"/>
      <c r="K418" s="290"/>
      <c r="L418" s="291"/>
      <c r="M418" s="290"/>
      <c r="N418" s="290"/>
      <c r="O418" s="291"/>
      <c r="P418" s="290"/>
      <c r="Q418" s="291"/>
      <c r="R418" s="290"/>
    </row>
    <row r="419" spans="1:18" ht="12">
      <c r="A419" s="186" t="s">
        <v>821</v>
      </c>
      <c r="B419" s="113" t="s">
        <v>372</v>
      </c>
      <c r="C419" s="290"/>
      <c r="D419" s="290"/>
      <c r="E419" s="290"/>
      <c r="F419" s="290"/>
      <c r="G419" s="290"/>
      <c r="H419" s="290"/>
      <c r="I419" s="291"/>
      <c r="J419" s="290"/>
      <c r="K419" s="290"/>
      <c r="L419" s="291"/>
      <c r="M419" s="290"/>
      <c r="N419" s="290"/>
      <c r="O419" s="291"/>
      <c r="P419" s="290"/>
      <c r="Q419" s="291"/>
      <c r="R419" s="290"/>
    </row>
    <row r="420" spans="1:18" ht="12">
      <c r="A420" s="186" t="s">
        <v>846</v>
      </c>
      <c r="B420" s="113" t="s">
        <v>373</v>
      </c>
      <c r="C420" s="290"/>
      <c r="D420" s="290"/>
      <c r="E420" s="290"/>
      <c r="F420" s="290"/>
      <c r="G420" s="290"/>
      <c r="H420" s="290"/>
      <c r="I420" s="291"/>
      <c r="J420" s="290"/>
      <c r="K420" s="290"/>
      <c r="L420" s="291"/>
      <c r="M420" s="290"/>
      <c r="N420" s="290"/>
      <c r="O420" s="291"/>
      <c r="P420" s="290"/>
      <c r="Q420" s="291"/>
      <c r="R420" s="290"/>
    </row>
    <row r="421" spans="1:18" ht="12">
      <c r="A421" s="186" t="s">
        <v>847</v>
      </c>
      <c r="B421" s="113" t="s">
        <v>374</v>
      </c>
      <c r="C421" s="290"/>
      <c r="D421" s="290"/>
      <c r="E421" s="290"/>
      <c r="F421" s="290"/>
      <c r="G421" s="290"/>
      <c r="H421" s="290"/>
      <c r="I421" s="291"/>
      <c r="J421" s="290"/>
      <c r="K421" s="290"/>
      <c r="L421" s="291"/>
      <c r="M421" s="290"/>
      <c r="N421" s="290"/>
      <c r="O421" s="291"/>
      <c r="P421" s="290"/>
      <c r="Q421" s="291"/>
      <c r="R421" s="290"/>
    </row>
    <row r="422" spans="1:18" ht="12">
      <c r="A422" s="186" t="s">
        <v>854</v>
      </c>
      <c r="B422" s="113" t="s">
        <v>375</v>
      </c>
      <c r="C422" s="290"/>
      <c r="D422" s="290"/>
      <c r="E422" s="290"/>
      <c r="F422" s="290"/>
      <c r="G422" s="290"/>
      <c r="H422" s="290"/>
      <c r="I422" s="291"/>
      <c r="J422" s="290"/>
      <c r="K422" s="290"/>
      <c r="L422" s="291"/>
      <c r="M422" s="290"/>
      <c r="N422" s="290"/>
      <c r="O422" s="291"/>
      <c r="P422" s="290"/>
      <c r="Q422" s="291"/>
      <c r="R422" s="290"/>
    </row>
    <row r="423" spans="1:18" ht="12">
      <c r="A423" s="186" t="s">
        <v>855</v>
      </c>
      <c r="B423" s="113" t="s">
        <v>376</v>
      </c>
      <c r="C423" s="290"/>
      <c r="D423" s="290"/>
      <c r="E423" s="290"/>
      <c r="F423" s="290"/>
      <c r="G423" s="290"/>
      <c r="H423" s="290"/>
      <c r="I423" s="291"/>
      <c r="J423" s="290"/>
      <c r="K423" s="290"/>
      <c r="L423" s="291"/>
      <c r="M423" s="290"/>
      <c r="N423" s="290"/>
      <c r="O423" s="291"/>
      <c r="P423" s="290"/>
      <c r="Q423" s="291"/>
      <c r="R423" s="290"/>
    </row>
    <row r="424" spans="1:18" ht="12">
      <c r="A424" s="186" t="s">
        <v>857</v>
      </c>
      <c r="B424" s="113" t="s">
        <v>377</v>
      </c>
      <c r="C424" s="290"/>
      <c r="D424" s="290"/>
      <c r="E424" s="290"/>
      <c r="F424" s="290"/>
      <c r="G424" s="290"/>
      <c r="H424" s="290"/>
      <c r="I424" s="291"/>
      <c r="J424" s="290"/>
      <c r="K424" s="290"/>
      <c r="L424" s="291"/>
      <c r="M424" s="290"/>
      <c r="N424" s="290"/>
      <c r="O424" s="291"/>
      <c r="P424" s="290"/>
      <c r="Q424" s="291"/>
      <c r="R424" s="290"/>
    </row>
    <row r="425" spans="1:18" ht="12.75" thickBot="1">
      <c r="A425" s="108" t="s">
        <v>393</v>
      </c>
      <c r="B425" s="114" t="s">
        <v>951</v>
      </c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</row>
    <row r="426" spans="2:18" ht="12.75" thickTop="1">
      <c r="B426" s="247"/>
      <c r="C426" s="290"/>
      <c r="D426" s="290"/>
      <c r="E426" s="290"/>
      <c r="F426" s="290"/>
      <c r="G426" s="290"/>
      <c r="H426" s="290"/>
      <c r="I426" s="291"/>
      <c r="J426" s="290"/>
      <c r="K426" s="290"/>
      <c r="L426" s="291"/>
      <c r="M426" s="290"/>
      <c r="N426" s="290"/>
      <c r="O426" s="291"/>
      <c r="P426" s="290"/>
      <c r="Q426" s="291"/>
      <c r="R426" s="290"/>
    </row>
    <row r="427" spans="1:18" ht="12.75" thickBot="1">
      <c r="A427" s="248"/>
      <c r="B427" s="237" t="s">
        <v>379</v>
      </c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</row>
    <row r="428" spans="1:18" ht="12.75" thickTop="1">
      <c r="A428" s="117"/>
      <c r="B428" s="117"/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</row>
    <row r="429" spans="1:18" ht="12">
      <c r="A429" s="115" t="s">
        <v>403</v>
      </c>
      <c r="B429" s="115" t="s">
        <v>402</v>
      </c>
      <c r="C429" s="290"/>
      <c r="D429" s="290"/>
      <c r="E429" s="290"/>
      <c r="F429" s="290"/>
      <c r="G429" s="290"/>
      <c r="H429" s="290"/>
      <c r="I429" s="291"/>
      <c r="J429" s="290"/>
      <c r="K429" s="290"/>
      <c r="L429" s="291"/>
      <c r="M429" s="290"/>
      <c r="N429" s="290"/>
      <c r="O429" s="291"/>
      <c r="P429" s="290"/>
      <c r="Q429" s="291"/>
      <c r="R429" s="290"/>
    </row>
    <row r="430" spans="1:18" ht="12">
      <c r="A430" s="115" t="s">
        <v>405</v>
      </c>
      <c r="B430" s="115" t="s">
        <v>404</v>
      </c>
      <c r="C430" s="290"/>
      <c r="D430" s="290"/>
      <c r="E430" s="290"/>
      <c r="F430" s="290"/>
      <c r="G430" s="290"/>
      <c r="H430" s="290"/>
      <c r="I430" s="291"/>
      <c r="J430" s="290"/>
      <c r="K430" s="290"/>
      <c r="L430" s="291"/>
      <c r="M430" s="290"/>
      <c r="N430" s="290"/>
      <c r="O430" s="291"/>
      <c r="P430" s="290"/>
      <c r="Q430" s="291"/>
      <c r="R430" s="290"/>
    </row>
    <row r="431" spans="1:18" ht="12">
      <c r="A431" s="115" t="s">
        <v>408</v>
      </c>
      <c r="B431" s="115" t="s">
        <v>407</v>
      </c>
      <c r="C431" s="290"/>
      <c r="D431" s="290"/>
      <c r="E431" s="290"/>
      <c r="F431" s="290"/>
      <c r="G431" s="290"/>
      <c r="H431" s="290"/>
      <c r="I431" s="291"/>
      <c r="J431" s="290"/>
      <c r="K431" s="290"/>
      <c r="L431" s="291"/>
      <c r="M431" s="290"/>
      <c r="N431" s="290"/>
      <c r="O431" s="291"/>
      <c r="P431" s="290"/>
      <c r="Q431" s="291"/>
      <c r="R431" s="290"/>
    </row>
    <row r="432" spans="1:18" ht="12">
      <c r="A432" s="115" t="s">
        <v>415</v>
      </c>
      <c r="B432" s="115" t="s">
        <v>414</v>
      </c>
      <c r="C432" s="290"/>
      <c r="D432" s="290"/>
      <c r="E432" s="290"/>
      <c r="F432" s="290"/>
      <c r="G432" s="290"/>
      <c r="H432" s="290"/>
      <c r="I432" s="291"/>
      <c r="J432" s="290"/>
      <c r="K432" s="290"/>
      <c r="L432" s="291"/>
      <c r="M432" s="290"/>
      <c r="N432" s="290"/>
      <c r="O432" s="291"/>
      <c r="P432" s="290"/>
      <c r="Q432" s="291"/>
      <c r="R432" s="290"/>
    </row>
    <row r="433" spans="1:18" ht="12">
      <c r="A433" s="115" t="s">
        <v>417</v>
      </c>
      <c r="B433" s="115" t="s">
        <v>416</v>
      </c>
      <c r="C433" s="290"/>
      <c r="D433" s="290"/>
      <c r="E433" s="290"/>
      <c r="F433" s="290"/>
      <c r="G433" s="290"/>
      <c r="H433" s="290"/>
      <c r="I433" s="291"/>
      <c r="J433" s="290"/>
      <c r="K433" s="290"/>
      <c r="L433" s="291"/>
      <c r="M433" s="290"/>
      <c r="N433" s="290"/>
      <c r="O433" s="291"/>
      <c r="P433" s="290"/>
      <c r="Q433" s="291"/>
      <c r="R433" s="290"/>
    </row>
    <row r="434" spans="1:18" ht="12">
      <c r="A434" s="115" t="s">
        <v>419</v>
      </c>
      <c r="B434" s="115" t="s">
        <v>418</v>
      </c>
      <c r="C434" s="290"/>
      <c r="D434" s="290"/>
      <c r="E434" s="290"/>
      <c r="F434" s="290"/>
      <c r="G434" s="290"/>
      <c r="H434" s="290"/>
      <c r="I434" s="291"/>
      <c r="J434" s="290"/>
      <c r="K434" s="290"/>
      <c r="L434" s="291"/>
      <c r="M434" s="290"/>
      <c r="N434" s="290"/>
      <c r="O434" s="291"/>
      <c r="P434" s="290"/>
      <c r="Q434" s="291"/>
      <c r="R434" s="290"/>
    </row>
    <row r="435" spans="1:18" ht="12">
      <c r="A435" s="115" t="s">
        <v>431</v>
      </c>
      <c r="B435" s="115" t="s">
        <v>430</v>
      </c>
      <c r="C435" s="290"/>
      <c r="D435" s="290"/>
      <c r="E435" s="290"/>
      <c r="F435" s="290"/>
      <c r="G435" s="290"/>
      <c r="H435" s="290"/>
      <c r="I435" s="291"/>
      <c r="J435" s="290"/>
      <c r="K435" s="290"/>
      <c r="L435" s="291"/>
      <c r="M435" s="290"/>
      <c r="N435" s="290"/>
      <c r="O435" s="291"/>
      <c r="P435" s="290"/>
      <c r="Q435" s="291"/>
      <c r="R435" s="290"/>
    </row>
    <row r="436" spans="1:18" ht="12">
      <c r="A436" s="115" t="s">
        <v>475</v>
      </c>
      <c r="B436" s="115" t="s">
        <v>474</v>
      </c>
      <c r="C436" s="290"/>
      <c r="D436" s="290"/>
      <c r="E436" s="290"/>
      <c r="F436" s="290"/>
      <c r="G436" s="290"/>
      <c r="H436" s="290"/>
      <c r="I436" s="291"/>
      <c r="J436" s="290"/>
      <c r="K436" s="290"/>
      <c r="L436" s="291"/>
      <c r="M436" s="290"/>
      <c r="N436" s="290"/>
      <c r="O436" s="291"/>
      <c r="P436" s="290"/>
      <c r="Q436" s="291"/>
      <c r="R436" s="290"/>
    </row>
    <row r="437" spans="1:18" ht="12">
      <c r="A437" s="115" t="s">
        <v>479</v>
      </c>
      <c r="B437" s="115" t="s">
        <v>478</v>
      </c>
      <c r="C437" s="290"/>
      <c r="D437" s="290"/>
      <c r="E437" s="290"/>
      <c r="F437" s="290"/>
      <c r="G437" s="290"/>
      <c r="H437" s="290"/>
      <c r="I437" s="291"/>
      <c r="J437" s="290"/>
      <c r="K437" s="290"/>
      <c r="L437" s="291"/>
      <c r="M437" s="290"/>
      <c r="N437" s="290"/>
      <c r="O437" s="291"/>
      <c r="P437" s="290"/>
      <c r="Q437" s="291"/>
      <c r="R437" s="290"/>
    </row>
    <row r="438" spans="1:18" ht="12">
      <c r="A438" s="115" t="s">
        <v>496</v>
      </c>
      <c r="B438" s="115" t="s">
        <v>495</v>
      </c>
      <c r="C438" s="290"/>
      <c r="D438" s="290"/>
      <c r="E438" s="290"/>
      <c r="F438" s="290"/>
      <c r="G438" s="290"/>
      <c r="H438" s="290"/>
      <c r="I438" s="291"/>
      <c r="J438" s="290"/>
      <c r="K438" s="290"/>
      <c r="L438" s="291"/>
      <c r="M438" s="290"/>
      <c r="N438" s="290"/>
      <c r="O438" s="291"/>
      <c r="P438" s="290"/>
      <c r="Q438" s="291"/>
      <c r="R438" s="290"/>
    </row>
    <row r="439" spans="1:18" ht="12">
      <c r="A439" s="115" t="s">
        <v>501</v>
      </c>
      <c r="B439" s="115" t="s">
        <v>500</v>
      </c>
      <c r="C439" s="290"/>
      <c r="D439" s="290"/>
      <c r="E439" s="290"/>
      <c r="F439" s="290"/>
      <c r="G439" s="290"/>
      <c r="H439" s="290"/>
      <c r="I439" s="291"/>
      <c r="J439" s="290"/>
      <c r="K439" s="290"/>
      <c r="L439" s="291"/>
      <c r="M439" s="290"/>
      <c r="N439" s="290"/>
      <c r="O439" s="291"/>
      <c r="P439" s="290"/>
      <c r="Q439" s="291"/>
      <c r="R439" s="290"/>
    </row>
    <row r="440" spans="1:18" ht="12">
      <c r="A440" s="115" t="s">
        <v>508</v>
      </c>
      <c r="B440" s="115" t="s">
        <v>507</v>
      </c>
      <c r="C440" s="290"/>
      <c r="D440" s="290"/>
      <c r="E440" s="290"/>
      <c r="F440" s="290"/>
      <c r="G440" s="290"/>
      <c r="H440" s="290"/>
      <c r="I440" s="291"/>
      <c r="J440" s="290"/>
      <c r="K440" s="290"/>
      <c r="L440" s="291"/>
      <c r="M440" s="290"/>
      <c r="N440" s="290"/>
      <c r="O440" s="291"/>
      <c r="P440" s="290"/>
      <c r="Q440" s="291"/>
      <c r="R440" s="290"/>
    </row>
    <row r="441" spans="1:18" ht="12">
      <c r="A441" s="115" t="s">
        <v>521</v>
      </c>
      <c r="B441" s="115" t="s">
        <v>520</v>
      </c>
      <c r="C441" s="290"/>
      <c r="D441" s="290"/>
      <c r="E441" s="290"/>
      <c r="F441" s="290"/>
      <c r="G441" s="290"/>
      <c r="H441" s="290"/>
      <c r="I441" s="291"/>
      <c r="J441" s="290"/>
      <c r="K441" s="290"/>
      <c r="L441" s="291"/>
      <c r="M441" s="290"/>
      <c r="N441" s="290"/>
      <c r="O441" s="291"/>
      <c r="P441" s="290"/>
      <c r="Q441" s="291"/>
      <c r="R441" s="290"/>
    </row>
    <row r="442" spans="1:18" ht="12">
      <c r="A442" s="115" t="s">
        <v>526</v>
      </c>
      <c r="B442" s="115" t="s">
        <v>525</v>
      </c>
      <c r="C442" s="290"/>
      <c r="D442" s="290"/>
      <c r="E442" s="290"/>
      <c r="F442" s="290"/>
      <c r="G442" s="290"/>
      <c r="H442" s="290"/>
      <c r="I442" s="291"/>
      <c r="J442" s="290"/>
      <c r="K442" s="290"/>
      <c r="L442" s="291"/>
      <c r="M442" s="290"/>
      <c r="N442" s="290"/>
      <c r="O442" s="291"/>
      <c r="P442" s="290"/>
      <c r="Q442" s="291"/>
      <c r="R442" s="290"/>
    </row>
    <row r="443" spans="1:18" ht="12">
      <c r="A443" s="115" t="s">
        <v>531</v>
      </c>
      <c r="B443" s="115" t="s">
        <v>530</v>
      </c>
      <c r="C443" s="290"/>
      <c r="D443" s="290"/>
      <c r="E443" s="290"/>
      <c r="F443" s="290"/>
      <c r="G443" s="290"/>
      <c r="H443" s="290"/>
      <c r="I443" s="291"/>
      <c r="J443" s="290"/>
      <c r="K443" s="290"/>
      <c r="L443" s="291"/>
      <c r="M443" s="290"/>
      <c r="N443" s="290"/>
      <c r="O443" s="291"/>
      <c r="P443" s="290"/>
      <c r="Q443" s="291"/>
      <c r="R443" s="290"/>
    </row>
    <row r="444" spans="1:18" ht="12">
      <c r="A444" s="115" t="s">
        <v>567</v>
      </c>
      <c r="B444" s="115" t="s">
        <v>566</v>
      </c>
      <c r="C444" s="290"/>
      <c r="D444" s="290"/>
      <c r="E444" s="290"/>
      <c r="F444" s="290"/>
      <c r="G444" s="290"/>
      <c r="H444" s="290"/>
      <c r="I444" s="291"/>
      <c r="J444" s="290"/>
      <c r="K444" s="290"/>
      <c r="L444" s="291"/>
      <c r="M444" s="290"/>
      <c r="N444" s="290"/>
      <c r="O444" s="291"/>
      <c r="P444" s="290"/>
      <c r="Q444" s="291"/>
      <c r="R444" s="290"/>
    </row>
    <row r="445" spans="1:18" ht="12">
      <c r="A445" s="115" t="s">
        <v>627</v>
      </c>
      <c r="B445" s="115" t="s">
        <v>626</v>
      </c>
      <c r="C445" s="290"/>
      <c r="D445" s="290"/>
      <c r="E445" s="290"/>
      <c r="F445" s="290"/>
      <c r="G445" s="290"/>
      <c r="H445" s="290"/>
      <c r="I445" s="291"/>
      <c r="J445" s="290"/>
      <c r="K445" s="290"/>
      <c r="L445" s="291"/>
      <c r="M445" s="290"/>
      <c r="N445" s="290"/>
      <c r="O445" s="291"/>
      <c r="P445" s="290"/>
      <c r="Q445" s="291"/>
      <c r="R445" s="290"/>
    </row>
    <row r="446" spans="1:18" ht="12">
      <c r="A446" s="115" t="s">
        <v>634</v>
      </c>
      <c r="B446" s="115" t="s">
        <v>633</v>
      </c>
      <c r="C446" s="290"/>
      <c r="D446" s="290"/>
      <c r="E446" s="290"/>
      <c r="F446" s="290"/>
      <c r="G446" s="290"/>
      <c r="H446" s="290"/>
      <c r="I446" s="291"/>
      <c r="J446" s="290"/>
      <c r="K446" s="290"/>
      <c r="L446" s="291"/>
      <c r="M446" s="290"/>
      <c r="N446" s="290"/>
      <c r="O446" s="291"/>
      <c r="P446" s="290"/>
      <c r="Q446" s="291"/>
      <c r="R446" s="290"/>
    </row>
    <row r="447" spans="1:18" ht="12">
      <c r="A447" s="115" t="s">
        <v>637</v>
      </c>
      <c r="B447" s="115" t="s">
        <v>636</v>
      </c>
      <c r="C447" s="290"/>
      <c r="D447" s="290"/>
      <c r="E447" s="290"/>
      <c r="F447" s="290"/>
      <c r="G447" s="290"/>
      <c r="H447" s="290"/>
      <c r="I447" s="291"/>
      <c r="J447" s="290"/>
      <c r="K447" s="290"/>
      <c r="L447" s="291"/>
      <c r="M447" s="290"/>
      <c r="N447" s="290"/>
      <c r="O447" s="291"/>
      <c r="P447" s="290"/>
      <c r="Q447" s="291"/>
      <c r="R447" s="290"/>
    </row>
    <row r="448" spans="1:18" ht="12">
      <c r="A448" s="115" t="s">
        <v>642</v>
      </c>
      <c r="B448" s="115" t="s">
        <v>641</v>
      </c>
      <c r="C448" s="290"/>
      <c r="D448" s="290"/>
      <c r="E448" s="290"/>
      <c r="F448" s="290"/>
      <c r="G448" s="290"/>
      <c r="H448" s="290"/>
      <c r="I448" s="291"/>
      <c r="J448" s="290"/>
      <c r="K448" s="290"/>
      <c r="L448" s="291"/>
      <c r="M448" s="290"/>
      <c r="N448" s="290"/>
      <c r="O448" s="291"/>
      <c r="P448" s="290"/>
      <c r="Q448" s="291"/>
      <c r="R448" s="290"/>
    </row>
    <row r="449" spans="1:18" ht="12">
      <c r="A449" s="115" t="s">
        <v>666</v>
      </c>
      <c r="B449" s="115" t="s">
        <v>665</v>
      </c>
      <c r="C449" s="290"/>
      <c r="D449" s="290"/>
      <c r="E449" s="290"/>
      <c r="F449" s="290"/>
      <c r="G449" s="290"/>
      <c r="H449" s="290"/>
      <c r="I449" s="291"/>
      <c r="J449" s="290"/>
      <c r="K449" s="290"/>
      <c r="L449" s="291"/>
      <c r="M449" s="290"/>
      <c r="N449" s="290"/>
      <c r="O449" s="291"/>
      <c r="P449" s="290"/>
      <c r="Q449" s="291"/>
      <c r="R449" s="290"/>
    </row>
    <row r="450" spans="1:18" ht="12">
      <c r="A450" s="115" t="s">
        <v>675</v>
      </c>
      <c r="B450" s="115" t="s">
        <v>674</v>
      </c>
      <c r="C450" s="290"/>
      <c r="D450" s="290"/>
      <c r="E450" s="290"/>
      <c r="F450" s="290"/>
      <c r="G450" s="290"/>
      <c r="H450" s="290"/>
      <c r="I450" s="291"/>
      <c r="J450" s="290"/>
      <c r="K450" s="290"/>
      <c r="L450" s="291"/>
      <c r="M450" s="290"/>
      <c r="N450" s="290"/>
      <c r="O450" s="291"/>
      <c r="P450" s="290"/>
      <c r="Q450" s="291"/>
      <c r="R450" s="290"/>
    </row>
    <row r="451" spans="1:18" ht="12">
      <c r="A451" s="115" t="s">
        <v>677</v>
      </c>
      <c r="B451" s="115" t="s">
        <v>676</v>
      </c>
      <c r="C451" s="290"/>
      <c r="D451" s="290"/>
      <c r="E451" s="290"/>
      <c r="F451" s="290"/>
      <c r="G451" s="290"/>
      <c r="H451" s="290"/>
      <c r="I451" s="291"/>
      <c r="J451" s="290"/>
      <c r="K451" s="290"/>
      <c r="L451" s="291"/>
      <c r="M451" s="290"/>
      <c r="N451" s="290"/>
      <c r="O451" s="291"/>
      <c r="P451" s="290"/>
      <c r="Q451" s="291"/>
      <c r="R451" s="290"/>
    </row>
    <row r="452" spans="1:18" ht="12">
      <c r="A452" s="115" t="s">
        <v>683</v>
      </c>
      <c r="B452" s="115" t="s">
        <v>682</v>
      </c>
      <c r="C452" s="290"/>
      <c r="D452" s="290"/>
      <c r="E452" s="290"/>
      <c r="F452" s="290"/>
      <c r="G452" s="290"/>
      <c r="H452" s="290"/>
      <c r="I452" s="291"/>
      <c r="J452" s="290"/>
      <c r="K452" s="290"/>
      <c r="L452" s="291"/>
      <c r="M452" s="290"/>
      <c r="N452" s="290"/>
      <c r="O452" s="291"/>
      <c r="P452" s="290"/>
      <c r="Q452" s="291"/>
      <c r="R452" s="290"/>
    </row>
    <row r="453" spans="1:18" ht="12">
      <c r="A453" s="115" t="s">
        <v>705</v>
      </c>
      <c r="B453" s="115" t="s">
        <v>704</v>
      </c>
      <c r="C453" s="290"/>
      <c r="D453" s="290"/>
      <c r="E453" s="290"/>
      <c r="F453" s="290"/>
      <c r="G453" s="290"/>
      <c r="H453" s="290"/>
      <c r="I453" s="291"/>
      <c r="J453" s="290"/>
      <c r="K453" s="290"/>
      <c r="L453" s="291"/>
      <c r="M453" s="290"/>
      <c r="N453" s="290"/>
      <c r="O453" s="291"/>
      <c r="P453" s="290"/>
      <c r="Q453" s="291"/>
      <c r="R453" s="290"/>
    </row>
    <row r="454" spans="1:18" ht="12">
      <c r="A454" s="115" t="s">
        <v>795</v>
      </c>
      <c r="B454" s="247" t="s">
        <v>794</v>
      </c>
      <c r="C454" s="290"/>
      <c r="D454" s="290"/>
      <c r="E454" s="290"/>
      <c r="F454" s="290"/>
      <c r="G454" s="290"/>
      <c r="H454" s="290"/>
      <c r="I454" s="291"/>
      <c r="J454" s="290"/>
      <c r="K454" s="290"/>
      <c r="L454" s="291"/>
      <c r="M454" s="290"/>
      <c r="N454" s="290"/>
      <c r="O454" s="291"/>
      <c r="P454" s="290"/>
      <c r="Q454" s="291"/>
      <c r="R454" s="290"/>
    </row>
    <row r="455" spans="1:18" ht="12.75" thickBot="1">
      <c r="A455" s="249" t="s">
        <v>394</v>
      </c>
      <c r="B455" s="237" t="s">
        <v>982</v>
      </c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</row>
    <row r="456" spans="2:18" ht="12.75" thickTop="1">
      <c r="B456" s="247"/>
      <c r="C456" s="290"/>
      <c r="D456" s="290"/>
      <c r="E456" s="290"/>
      <c r="F456" s="290"/>
      <c r="G456" s="290"/>
      <c r="H456" s="290"/>
      <c r="I456" s="291"/>
      <c r="J456" s="290"/>
      <c r="K456" s="290"/>
      <c r="L456" s="291"/>
      <c r="M456" s="290"/>
      <c r="N456" s="290"/>
      <c r="O456" s="291"/>
      <c r="P456" s="290"/>
      <c r="Q456" s="291"/>
      <c r="R456" s="290"/>
    </row>
    <row r="457" spans="1:18" ht="12.75" thickBot="1">
      <c r="A457" s="248"/>
      <c r="B457" s="237" t="s">
        <v>1009</v>
      </c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</row>
    <row r="458" spans="3:18" ht="12.75" thickTop="1"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6"/>
      <c r="N458" s="185"/>
      <c r="O458" s="185"/>
      <c r="P458" s="185"/>
      <c r="Q458" s="120"/>
      <c r="R458" s="185"/>
    </row>
    <row r="459" spans="1:18" ht="12">
      <c r="A459" s="307" t="s">
        <v>1068</v>
      </c>
      <c r="B459" s="308"/>
      <c r="C459" s="290"/>
      <c r="D459" s="290"/>
      <c r="E459" s="290"/>
      <c r="F459" s="290"/>
      <c r="G459" s="290"/>
      <c r="H459" s="186"/>
      <c r="I459" s="186"/>
      <c r="J459" s="186"/>
      <c r="K459" s="186"/>
      <c r="L459" s="186"/>
      <c r="M459" s="186"/>
      <c r="N459" s="186"/>
      <c r="O459" s="186"/>
      <c r="P459" s="186"/>
      <c r="Q459" s="236"/>
      <c r="R459" s="186"/>
    </row>
    <row r="460" spans="1:18" ht="12">
      <c r="A460" s="235" t="s">
        <v>1069</v>
      </c>
      <c r="B460" s="212"/>
      <c r="C460" s="186"/>
      <c r="D460" s="186"/>
      <c r="E460" s="186"/>
      <c r="F460" s="186"/>
      <c r="G460" s="186"/>
      <c r="H460" s="186"/>
      <c r="I460" s="186"/>
      <c r="J460" s="186"/>
      <c r="K460" s="186"/>
      <c r="L460" s="186"/>
      <c r="M460" s="186"/>
      <c r="N460" s="186"/>
      <c r="O460" s="186"/>
      <c r="P460" s="186"/>
      <c r="Q460" s="236"/>
      <c r="R460" s="186"/>
    </row>
    <row r="461" spans="1:18" ht="12">
      <c r="A461" s="307" t="s">
        <v>1092</v>
      </c>
      <c r="B461" s="308"/>
      <c r="C461" s="290"/>
      <c r="D461" s="290"/>
      <c r="E461" s="290"/>
      <c r="F461" s="290"/>
      <c r="G461" s="290"/>
      <c r="H461" s="186"/>
      <c r="I461" s="186"/>
      <c r="J461" s="186"/>
      <c r="K461" s="186"/>
      <c r="L461" s="186"/>
      <c r="M461" s="186"/>
      <c r="N461" s="186"/>
      <c r="O461" s="186"/>
      <c r="P461" s="186"/>
      <c r="Q461" s="236"/>
      <c r="R461" s="186"/>
    </row>
    <row r="462" spans="1:18" ht="12">
      <c r="A462" s="235" t="s">
        <v>1070</v>
      </c>
      <c r="B462" s="212"/>
      <c r="C462" s="186"/>
      <c r="D462" s="186"/>
      <c r="E462" s="186"/>
      <c r="F462" s="186"/>
      <c r="G462" s="186"/>
      <c r="H462" s="186"/>
      <c r="I462" s="186"/>
      <c r="J462" s="186"/>
      <c r="K462" s="186"/>
      <c r="L462" s="186"/>
      <c r="M462" s="186"/>
      <c r="N462" s="186"/>
      <c r="O462" s="186"/>
      <c r="P462" s="186"/>
      <c r="Q462" s="236"/>
      <c r="R462" s="186"/>
    </row>
    <row r="463" spans="1:4" s="212" customFormat="1" ht="12">
      <c r="A463" s="233"/>
      <c r="B463" s="233"/>
      <c r="C463" s="233"/>
      <c r="D463" s="234"/>
    </row>
    <row r="464" spans="1:4" s="212" customFormat="1" ht="12">
      <c r="A464" s="425"/>
      <c r="B464" s="425"/>
      <c r="C464" s="425"/>
      <c r="D464" s="425"/>
    </row>
    <row r="465" spans="2:24" s="235" customFormat="1" ht="12">
      <c r="B465" s="250"/>
      <c r="C465" s="250"/>
      <c r="D465" s="250"/>
      <c r="E465" s="250"/>
      <c r="F465" s="250"/>
      <c r="G465" s="250"/>
      <c r="H465" s="250"/>
      <c r="I465" s="250"/>
      <c r="J465" s="251"/>
      <c r="K465" s="250"/>
      <c r="L465" s="250"/>
      <c r="M465" s="250"/>
      <c r="N465" s="250"/>
      <c r="O465" s="250"/>
      <c r="P465" s="250"/>
      <c r="Q465" s="252"/>
      <c r="T465" s="253"/>
      <c r="U465" s="253"/>
      <c r="V465" s="253"/>
      <c r="W465" s="253"/>
      <c r="X465" s="253"/>
    </row>
    <row r="466" spans="2:24" s="235" customFormat="1" ht="12">
      <c r="B466" s="250"/>
      <c r="C466" s="250"/>
      <c r="D466" s="250"/>
      <c r="E466" s="250"/>
      <c r="F466" s="250"/>
      <c r="G466" s="250"/>
      <c r="H466" s="250"/>
      <c r="I466" s="250"/>
      <c r="J466" s="251"/>
      <c r="K466" s="250"/>
      <c r="L466" s="250"/>
      <c r="M466" s="250"/>
      <c r="N466" s="250"/>
      <c r="O466" s="250"/>
      <c r="P466" s="250"/>
      <c r="Q466" s="252"/>
      <c r="T466" s="253"/>
      <c r="U466" s="253"/>
      <c r="V466" s="253"/>
      <c r="W466" s="253"/>
      <c r="X466" s="253"/>
    </row>
    <row r="467" spans="2:24" s="235" customFormat="1" ht="12">
      <c r="B467" s="250"/>
      <c r="C467" s="250"/>
      <c r="D467" s="250"/>
      <c r="E467" s="250"/>
      <c r="F467" s="250"/>
      <c r="G467" s="250"/>
      <c r="H467" s="250"/>
      <c r="I467" s="250"/>
      <c r="J467" s="251"/>
      <c r="K467" s="250"/>
      <c r="L467" s="250"/>
      <c r="M467" s="250"/>
      <c r="N467" s="250"/>
      <c r="O467" s="250"/>
      <c r="P467" s="250"/>
      <c r="Q467" s="252"/>
      <c r="T467" s="253"/>
      <c r="U467" s="253"/>
      <c r="V467" s="253"/>
      <c r="W467" s="253"/>
      <c r="X467" s="253"/>
    </row>
    <row r="468" spans="2:24" s="235" customFormat="1" ht="12">
      <c r="B468" s="250"/>
      <c r="C468" s="250"/>
      <c r="D468" s="250"/>
      <c r="E468" s="250"/>
      <c r="F468" s="250"/>
      <c r="G468" s="250"/>
      <c r="H468" s="250"/>
      <c r="I468" s="250"/>
      <c r="J468" s="251"/>
      <c r="K468" s="250"/>
      <c r="L468" s="250"/>
      <c r="M468" s="250"/>
      <c r="N468" s="250"/>
      <c r="O468" s="250"/>
      <c r="P468" s="250"/>
      <c r="Q468" s="252"/>
      <c r="T468" s="253"/>
      <c r="U468" s="253"/>
      <c r="V468" s="253"/>
      <c r="W468" s="253"/>
      <c r="X468" s="253"/>
    </row>
  </sheetData>
  <sheetProtection/>
  <mergeCells count="1">
    <mergeCell ref="A464:D464"/>
  </mergeCells>
  <printOptions/>
  <pageMargins left="0.75" right="0.75" top="1" bottom="1" header="0.5" footer="0.5"/>
  <pageSetup horizontalDpi="600" verticalDpi="600" orientation="portrait" paperSize="9" scale="38" r:id="rId2"/>
  <rowBreaks count="5" manualBreakCount="5">
    <brk id="86" max="255" man="1"/>
    <brk id="152" max="255" man="1"/>
    <brk id="228" max="255" man="1"/>
    <brk id="311" max="255" man="1"/>
    <brk id="379" max="255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3:R15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2.88671875" style="0" customWidth="1"/>
    <col min="2" max="2" width="35.3359375" style="0" customWidth="1"/>
    <col min="3" max="3" width="11.4453125" style="0" customWidth="1"/>
    <col min="4" max="4" width="8.99609375" style="0" bestFit="1" customWidth="1"/>
    <col min="5" max="5" width="9.6640625" style="0" customWidth="1"/>
    <col min="6" max="6" width="12.88671875" style="0" customWidth="1"/>
    <col min="7" max="7" width="10.99609375" style="0" customWidth="1"/>
    <col min="8" max="8" width="12.4453125" style="0" customWidth="1"/>
    <col min="9" max="9" width="3.3359375" style="0" customWidth="1"/>
    <col min="10" max="10" width="12.99609375" style="0" customWidth="1"/>
    <col min="11" max="11" width="8.99609375" style="0" bestFit="1" customWidth="1"/>
    <col min="12" max="12" width="2.10546875" style="0" customWidth="1"/>
    <col min="13" max="13" width="12.88671875" style="0" customWidth="1"/>
    <col min="14" max="14" width="8.99609375" style="0" bestFit="1" customWidth="1"/>
    <col min="15" max="15" width="2.3359375" style="0" customWidth="1"/>
    <col min="16" max="16" width="11.21484375" style="0" customWidth="1"/>
    <col min="17" max="17" width="2.4453125" style="0" customWidth="1"/>
    <col min="18" max="18" width="9.4453125" style="0" bestFit="1" customWidth="1"/>
  </cols>
  <sheetData>
    <row r="3" spans="1:18" ht="18.75" thickBot="1">
      <c r="A3" s="175" t="s">
        <v>1112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ht="15.75" thickTop="1">
      <c r="A4" s="66"/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 t="s">
        <v>1000</v>
      </c>
      <c r="O4" s="179"/>
      <c r="P4" s="179"/>
      <c r="Q4" s="179"/>
      <c r="R4" s="179"/>
    </row>
    <row r="5" spans="1:18" ht="33" customHeight="1">
      <c r="A5" s="44"/>
      <c r="B5" s="180"/>
      <c r="C5" s="181"/>
      <c r="D5" s="181"/>
      <c r="E5" s="181" t="s">
        <v>1001</v>
      </c>
      <c r="F5" s="181"/>
      <c r="G5" s="181"/>
      <c r="H5" s="181"/>
      <c r="I5" s="182"/>
      <c r="J5" s="181" t="s">
        <v>1002</v>
      </c>
      <c r="K5" s="181"/>
      <c r="L5" s="182"/>
      <c r="M5" s="183" t="s">
        <v>1003</v>
      </c>
      <c r="N5" s="181"/>
      <c r="O5" s="182"/>
      <c r="P5" s="181" t="s">
        <v>1044</v>
      </c>
      <c r="Q5" s="182"/>
      <c r="R5" s="181" t="s">
        <v>1004</v>
      </c>
    </row>
    <row r="6" spans="1:18" ht="45" customHeight="1">
      <c r="A6" s="314" t="s">
        <v>1088</v>
      </c>
      <c r="B6" s="315" t="s">
        <v>1090</v>
      </c>
      <c r="C6" s="181" t="s">
        <v>1040</v>
      </c>
      <c r="D6" s="181" t="s">
        <v>991</v>
      </c>
      <c r="E6" s="181" t="s">
        <v>1041</v>
      </c>
      <c r="F6" s="181" t="s">
        <v>1005</v>
      </c>
      <c r="G6" s="181" t="s">
        <v>1006</v>
      </c>
      <c r="H6" s="181" t="s">
        <v>1042</v>
      </c>
      <c r="I6" s="184"/>
      <c r="J6" s="181" t="s">
        <v>1043</v>
      </c>
      <c r="K6" s="181" t="s">
        <v>991</v>
      </c>
      <c r="L6" s="182"/>
      <c r="M6" s="181" t="s">
        <v>1007</v>
      </c>
      <c r="N6" s="181" t="s">
        <v>991</v>
      </c>
      <c r="O6" s="182"/>
      <c r="P6" s="181" t="s">
        <v>1008</v>
      </c>
      <c r="Q6" s="182"/>
      <c r="R6" s="181"/>
    </row>
    <row r="7" spans="1:18" ht="15">
      <c r="A7" s="66">
        <f>IF(B7="","",VLOOKUP(B7,Hiddencomparisonlist!$F$3:$H$449,2,FALSE))</f>
      </c>
      <c r="B7" s="13"/>
      <c r="C7" s="161">
        <f>IF($B7="","",VLOOKUP($B7,Other!$B$7:$R$457,2,FALSE))</f>
      </c>
      <c r="D7" s="161">
        <f>IF($B7="","",VLOOKUP($B7,Other!$B$7:$R$457,3,FALSE))</f>
      </c>
      <c r="E7" s="161">
        <f>IF($B7="","",VLOOKUP($B7,Other!$B$7:$R$457,4,FALSE))</f>
      </c>
      <c r="F7" s="161">
        <f>IF($B7="","",VLOOKUP($B7,Other!$B$7:$R$457,5,FALSE))</f>
      </c>
      <c r="G7" s="161">
        <f>IF($B7="","",VLOOKUP($B7,Other!$B$7:$R$457,6,FALSE))</f>
      </c>
      <c r="H7" s="161">
        <f>IF($B7="","",VLOOKUP($B7,Other!$B$7:$R$457,7,FALSE))</f>
      </c>
      <c r="I7" s="161"/>
      <c r="J7" s="161">
        <f>IF($B7="","",VLOOKUP($B7,Other!$B$7:$R$457,9,FALSE))</f>
      </c>
      <c r="K7" s="161">
        <f>IF($B7="","",VLOOKUP($B7,Other!$B$7:$R$457,10,FALSE))</f>
      </c>
      <c r="L7" s="161"/>
      <c r="M7" s="161">
        <f>IF($B7="","",VLOOKUP($B7,Other!$B$7:$R$457,12,FALSE))</f>
      </c>
      <c r="N7" s="161">
        <f>IF($B7="","",VLOOKUP($B7,Other!$B$7:$R$457,13,FALSE))</f>
      </c>
      <c r="O7" s="161"/>
      <c r="P7" s="161">
        <f>IF($B7="","",VLOOKUP($B7,Other!$B$7:$R$457,15,FALSE))</f>
      </c>
      <c r="Q7" s="161"/>
      <c r="R7" s="161">
        <f>IF($B7="","",VLOOKUP($B7,Other!$B$7:$R$457,17,FALSE))</f>
      </c>
    </row>
    <row r="8" spans="1:18" ht="15">
      <c r="A8" s="66">
        <f>IF(B8="","",VLOOKUP(B8,Hiddencomparisonlist!$F$3:$H$449,2,FALSE))</f>
      </c>
      <c r="B8" s="13"/>
      <c r="C8" s="161">
        <f>IF($B8="","",VLOOKUP($B8,Other!$B$7:$R$457,2,FALSE))</f>
      </c>
      <c r="D8" s="161">
        <f>IF($B8="","",VLOOKUP($B8,Other!$B$7:$R$457,3,FALSE))</f>
      </c>
      <c r="E8" s="161">
        <f>IF($B8="","",VLOOKUP($B8,Other!$B$7:$R$457,4,FALSE))</f>
      </c>
      <c r="F8" s="161">
        <f>IF($B8="","",VLOOKUP($B8,Other!$B$7:$R$457,5,FALSE))</f>
      </c>
      <c r="G8" s="161">
        <f>IF($B8="","",VLOOKUP($B8,Other!$B$7:$R$457,6,FALSE))</f>
      </c>
      <c r="H8" s="161">
        <f>IF($B8="","",VLOOKUP($B8,Other!$B$7:$R$457,7,FALSE))</f>
      </c>
      <c r="I8" s="161"/>
      <c r="J8" s="161">
        <f>IF($B8="","",VLOOKUP($B8,Other!$B$7:$R$457,9,FALSE))</f>
      </c>
      <c r="K8" s="161">
        <f>IF($B8="","",VLOOKUP($B8,Other!$B$7:$R$457,10,FALSE))</f>
      </c>
      <c r="L8" s="161"/>
      <c r="M8" s="161">
        <f>IF($B8="","",VLOOKUP($B8,Other!$B$7:$R$457,12,FALSE))</f>
      </c>
      <c r="N8" s="161">
        <f>IF($B8="","",VLOOKUP($B8,Other!$B$7:$R$457,13,FALSE))</f>
      </c>
      <c r="O8" s="161"/>
      <c r="P8" s="161">
        <f>IF($B8="","",VLOOKUP($B8,Other!$B$7:$R$457,15,FALSE))</f>
      </c>
      <c r="Q8" s="161"/>
      <c r="R8" s="161">
        <f>IF($B8="","",VLOOKUP($B8,Other!$B$7:$R$457,17,FALSE))</f>
      </c>
    </row>
    <row r="9" spans="1:18" ht="15">
      <c r="A9" s="66">
        <f>IF(B9="","",VLOOKUP(B9,Hiddencomparisonlist!$F$3:$H$449,2,FALSE))</f>
      </c>
      <c r="B9" s="13"/>
      <c r="C9" s="161">
        <f>IF($B9="","",VLOOKUP($B9,Other!$B$7:$R$457,2,FALSE))</f>
      </c>
      <c r="D9" s="161">
        <f>IF($B9="","",VLOOKUP($B9,Other!$B$7:$R$457,3,FALSE))</f>
      </c>
      <c r="E9" s="161">
        <f>IF($B9="","",VLOOKUP($B9,Other!$B$7:$R$457,4,FALSE))</f>
      </c>
      <c r="F9" s="161">
        <f>IF($B9="","",VLOOKUP($B9,Other!$B$7:$R$457,5,FALSE))</f>
      </c>
      <c r="G9" s="161">
        <f>IF($B9="","",VLOOKUP($B9,Other!$B$7:$R$457,6,FALSE))</f>
      </c>
      <c r="H9" s="161">
        <f>IF($B9="","",VLOOKUP($B9,Other!$B$7:$R$457,7,FALSE))</f>
      </c>
      <c r="I9" s="161"/>
      <c r="J9" s="161">
        <f>IF($B9="","",VLOOKUP($B9,Other!$B$7:$R$457,9,FALSE))</f>
      </c>
      <c r="K9" s="161">
        <f>IF($B9="","",VLOOKUP($B9,Other!$B$7:$R$457,10,FALSE))</f>
      </c>
      <c r="L9" s="161"/>
      <c r="M9" s="161">
        <f>IF($B9="","",VLOOKUP($B9,Other!$B$7:$R$457,12,FALSE))</f>
      </c>
      <c r="N9" s="161">
        <f>IF($B9="","",VLOOKUP($B9,Other!$B$7:$R$457,13,FALSE))</f>
      </c>
      <c r="O9" s="161"/>
      <c r="P9" s="161">
        <f>IF($B9="","",VLOOKUP($B9,Other!$B$7:$R$457,15,FALSE))</f>
      </c>
      <c r="Q9" s="161"/>
      <c r="R9" s="161">
        <f>IF($B9="","",VLOOKUP($B9,Other!$B$7:$R$457,17,FALSE))</f>
      </c>
    </row>
    <row r="11" ht="15">
      <c r="A11" s="212" t="s">
        <v>1010</v>
      </c>
    </row>
    <row r="12" ht="15">
      <c r="A12" s="212" t="s">
        <v>1011</v>
      </c>
    </row>
    <row r="13" ht="15">
      <c r="A13" s="212" t="s">
        <v>1012</v>
      </c>
    </row>
    <row r="14" ht="15">
      <c r="A14" s="212" t="s">
        <v>1013</v>
      </c>
    </row>
    <row r="15" ht="15">
      <c r="A15" s="212" t="s">
        <v>1014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3:R6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2.88671875" style="66" customWidth="1"/>
    <col min="2" max="2" width="35.3359375" style="66" customWidth="1"/>
    <col min="3" max="3" width="11.4453125" style="66" customWidth="1"/>
    <col min="4" max="4" width="8.88671875" style="66" customWidth="1"/>
    <col min="5" max="5" width="9.6640625" style="66" customWidth="1"/>
    <col min="6" max="6" width="12.88671875" style="66" customWidth="1"/>
    <col min="7" max="7" width="10.99609375" style="66" customWidth="1"/>
    <col min="8" max="8" width="11.21484375" style="66" customWidth="1"/>
    <col min="9" max="9" width="3.3359375" style="66" customWidth="1"/>
    <col min="10" max="10" width="11.6640625" style="66" customWidth="1"/>
    <col min="11" max="11" width="8.88671875" style="66" customWidth="1"/>
    <col min="12" max="12" width="2.10546875" style="66" customWidth="1"/>
    <col min="13" max="13" width="12.88671875" style="66" customWidth="1"/>
    <col min="14" max="14" width="8.88671875" style="66" customWidth="1"/>
    <col min="15" max="15" width="2.3359375" style="66" customWidth="1"/>
    <col min="16" max="16" width="11.21484375" style="66" customWidth="1"/>
    <col min="17" max="17" width="2.4453125" style="66" customWidth="1"/>
    <col min="18" max="18" width="8.21484375" style="66" bestFit="1" customWidth="1"/>
    <col min="19" max="16384" width="8.88671875" style="66" customWidth="1"/>
  </cols>
  <sheetData>
    <row r="1" ht="15"/>
    <row r="2" ht="15"/>
    <row r="3" spans="1:18" ht="18.75" thickBot="1">
      <c r="A3" s="175" t="s">
        <v>1112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2:18" ht="15.75" thickTop="1"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 t="s">
        <v>1000</v>
      </c>
      <c r="O4" s="179"/>
      <c r="P4" s="179"/>
      <c r="Q4" s="179"/>
      <c r="R4" s="179"/>
    </row>
    <row r="5" spans="1:18" ht="47.25" customHeight="1">
      <c r="A5" s="44"/>
      <c r="B5" s="180"/>
      <c r="C5" s="181"/>
      <c r="D5" s="181"/>
      <c r="E5" s="181" t="s">
        <v>1001</v>
      </c>
      <c r="F5" s="181"/>
      <c r="G5" s="181"/>
      <c r="H5" s="181"/>
      <c r="I5" s="182"/>
      <c r="J5" s="181" t="s">
        <v>1002</v>
      </c>
      <c r="K5" s="181"/>
      <c r="L5" s="182"/>
      <c r="M5" s="183" t="s">
        <v>1003</v>
      </c>
      <c r="N5" s="181"/>
      <c r="O5" s="182"/>
      <c r="P5" s="181" t="s">
        <v>1039</v>
      </c>
      <c r="Q5" s="182"/>
      <c r="R5" s="181" t="s">
        <v>1004</v>
      </c>
    </row>
    <row r="6" spans="1:18" ht="45" customHeight="1">
      <c r="A6" s="314" t="s">
        <v>1088</v>
      </c>
      <c r="B6" s="315" t="s">
        <v>1090</v>
      </c>
      <c r="C6" s="181" t="s">
        <v>1040</v>
      </c>
      <c r="D6" s="181" t="s">
        <v>991</v>
      </c>
      <c r="E6" s="181" t="s">
        <v>1041</v>
      </c>
      <c r="F6" s="181" t="s">
        <v>1005</v>
      </c>
      <c r="G6" s="181" t="s">
        <v>1006</v>
      </c>
      <c r="H6" s="181" t="s">
        <v>1042</v>
      </c>
      <c r="I6" s="184"/>
      <c r="J6" s="181" t="s">
        <v>1043</v>
      </c>
      <c r="K6" s="181" t="s">
        <v>991</v>
      </c>
      <c r="L6" s="182"/>
      <c r="M6" s="181" t="s">
        <v>1007</v>
      </c>
      <c r="N6" s="181" t="s">
        <v>991</v>
      </c>
      <c r="O6" s="182"/>
      <c r="P6" s="181" t="s">
        <v>1008</v>
      </c>
      <c r="Q6" s="182"/>
      <c r="R6" s="181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2:AE475"/>
  <sheetViews>
    <sheetView zoomScale="80" zoomScaleNormal="80" zoomScalePageLayoutView="0" workbookViewId="0" topLeftCell="A1">
      <selection activeCell="U48" sqref="U48"/>
    </sheetView>
  </sheetViews>
  <sheetFormatPr defaultColWidth="8.88671875" defaultRowHeight="15"/>
  <cols>
    <col min="1" max="1" width="11.10546875" style="185" customWidth="1"/>
    <col min="2" max="2" width="27.3359375" style="120" customWidth="1"/>
    <col min="3" max="3" width="11.3359375" style="139" customWidth="1"/>
    <col min="4" max="5" width="10.4453125" style="139" customWidth="1"/>
    <col min="6" max="6" width="1.2265625" style="185" customWidth="1"/>
    <col min="7" max="8" width="10.4453125" style="139" customWidth="1"/>
    <col min="9" max="9" width="10.4453125" style="140" customWidth="1"/>
    <col min="10" max="10" width="1.33203125" style="185" customWidth="1"/>
    <col min="11" max="11" width="11.21484375" style="139" customWidth="1"/>
    <col min="12" max="14" width="10.4453125" style="139" customWidth="1"/>
    <col min="15" max="15" width="10.4453125" style="140" customWidth="1"/>
    <col min="16" max="16" width="1.4375" style="185" customWidth="1"/>
    <col min="17" max="17" width="11.77734375" style="139" customWidth="1"/>
    <col min="18" max="18" width="10.4453125" style="139" customWidth="1"/>
    <col min="19" max="19" width="10.77734375" style="140" customWidth="1"/>
    <col min="20" max="20" width="1.4375" style="185" customWidth="1"/>
    <col min="21" max="21" width="11.77734375" style="139" customWidth="1"/>
    <col min="22" max="22" width="10.4453125" style="139" customWidth="1"/>
    <col min="23" max="23" width="10.4453125" style="140" customWidth="1"/>
    <col min="24" max="24" width="1.1171875" style="185" customWidth="1"/>
    <col min="25" max="25" width="11.99609375" style="140" customWidth="1"/>
    <col min="26" max="26" width="1.1171875" style="185" customWidth="1"/>
    <col min="27" max="27" width="10.4453125" style="140" customWidth="1"/>
    <col min="28" max="28" width="1.33203125" style="185" customWidth="1"/>
    <col min="29" max="29" width="11.77734375" style="139" customWidth="1"/>
    <col min="30" max="31" width="10.4453125" style="139" customWidth="1"/>
    <col min="32" max="16384" width="8.88671875" style="185" customWidth="1"/>
  </cols>
  <sheetData>
    <row r="2" spans="6:28" ht="12">
      <c r="F2" s="139"/>
      <c r="I2" s="139"/>
      <c r="J2" s="139"/>
      <c r="O2" s="139"/>
      <c r="P2" s="139"/>
      <c r="S2" s="139"/>
      <c r="T2" s="139"/>
      <c r="W2" s="139"/>
      <c r="X2" s="139"/>
      <c r="Y2" s="139"/>
      <c r="Z2" s="139"/>
      <c r="AA2" s="139"/>
      <c r="AB2" s="139"/>
    </row>
    <row r="3" spans="1:31" s="143" customFormat="1" ht="15.75" customHeight="1">
      <c r="A3" s="275" t="s">
        <v>1104</v>
      </c>
      <c r="B3" s="124"/>
      <c r="C3" s="124"/>
      <c r="D3" s="124"/>
      <c r="E3" s="124"/>
      <c r="F3" s="125"/>
      <c r="G3" s="124"/>
      <c r="H3" s="124"/>
      <c r="I3" s="275"/>
      <c r="J3" s="125"/>
      <c r="K3" s="124"/>
      <c r="L3" s="124"/>
      <c r="M3" s="124"/>
      <c r="N3" s="124"/>
      <c r="O3" s="275"/>
      <c r="P3" s="276"/>
      <c r="Q3" s="124"/>
      <c r="R3" s="124"/>
      <c r="S3" s="275"/>
      <c r="T3" s="124"/>
      <c r="U3" s="124"/>
      <c r="V3" s="124"/>
      <c r="W3" s="275"/>
      <c r="X3" s="275"/>
      <c r="Y3" s="275"/>
      <c r="Z3" s="275"/>
      <c r="AA3" s="275"/>
      <c r="AB3" s="124"/>
      <c r="AC3" s="124"/>
      <c r="AD3" s="124"/>
      <c r="AE3" s="124"/>
    </row>
    <row r="4" spans="1:31" ht="30.75" customHeight="1">
      <c r="A4" s="186"/>
      <c r="B4" s="258"/>
      <c r="C4" s="426" t="s">
        <v>1081</v>
      </c>
      <c r="D4" s="426"/>
      <c r="E4" s="426"/>
      <c r="F4" s="260"/>
      <c r="G4" s="426" t="s">
        <v>1082</v>
      </c>
      <c r="H4" s="426"/>
      <c r="I4" s="427"/>
      <c r="J4" s="260"/>
      <c r="K4" s="426" t="s">
        <v>1083</v>
      </c>
      <c r="L4" s="426"/>
      <c r="M4" s="426"/>
      <c r="N4" s="426"/>
      <c r="O4" s="427"/>
      <c r="P4" s="260"/>
      <c r="Q4" s="426" t="s">
        <v>986</v>
      </c>
      <c r="R4" s="426"/>
      <c r="S4" s="427"/>
      <c r="T4" s="259"/>
      <c r="U4" s="426" t="s">
        <v>987</v>
      </c>
      <c r="V4" s="426"/>
      <c r="W4" s="427"/>
      <c r="X4" s="259"/>
      <c r="Y4" s="261" t="s">
        <v>988</v>
      </c>
      <c r="Z4" s="261"/>
      <c r="AA4" s="257"/>
      <c r="AB4" s="262"/>
      <c r="AC4" s="426" t="s">
        <v>989</v>
      </c>
      <c r="AD4" s="426"/>
      <c r="AE4" s="426"/>
    </row>
    <row r="5" spans="1:31" ht="39" customHeight="1">
      <c r="A5" s="263" t="s">
        <v>1088</v>
      </c>
      <c r="B5" s="264" t="s">
        <v>1090</v>
      </c>
      <c r="C5" s="265" t="s">
        <v>990</v>
      </c>
      <c r="D5" s="266" t="s">
        <v>991</v>
      </c>
      <c r="E5" s="267" t="s">
        <v>974</v>
      </c>
      <c r="F5" s="268"/>
      <c r="G5" s="265" t="s">
        <v>992</v>
      </c>
      <c r="H5" s="266" t="s">
        <v>991</v>
      </c>
      <c r="I5" s="267" t="s">
        <v>974</v>
      </c>
      <c r="J5" s="268"/>
      <c r="K5" s="265" t="s">
        <v>990</v>
      </c>
      <c r="L5" s="266" t="s">
        <v>991</v>
      </c>
      <c r="M5" s="265" t="s">
        <v>993</v>
      </c>
      <c r="N5" s="266" t="s">
        <v>994</v>
      </c>
      <c r="O5" s="267" t="s">
        <v>974</v>
      </c>
      <c r="P5" s="268"/>
      <c r="Q5" s="265" t="s">
        <v>990</v>
      </c>
      <c r="R5" s="266" t="s">
        <v>991</v>
      </c>
      <c r="S5" s="267" t="s">
        <v>974</v>
      </c>
      <c r="T5" s="134"/>
      <c r="U5" s="265" t="s">
        <v>990</v>
      </c>
      <c r="V5" s="266" t="s">
        <v>991</v>
      </c>
      <c r="W5" s="267" t="s">
        <v>974</v>
      </c>
      <c r="X5" s="267"/>
      <c r="Y5" s="269" t="s">
        <v>974</v>
      </c>
      <c r="Z5" s="269"/>
      <c r="AA5" s="267" t="s">
        <v>974</v>
      </c>
      <c r="AB5" s="133"/>
      <c r="AC5" s="265" t="s">
        <v>990</v>
      </c>
      <c r="AD5" s="266" t="s">
        <v>991</v>
      </c>
      <c r="AE5" s="266" t="s">
        <v>995</v>
      </c>
    </row>
    <row r="6" spans="1:31" ht="12">
      <c r="A6" s="186" t="s">
        <v>439</v>
      </c>
      <c r="B6" s="106" t="s">
        <v>933</v>
      </c>
      <c r="C6" s="326" t="s">
        <v>1105</v>
      </c>
      <c r="D6" s="294"/>
      <c r="E6" s="295"/>
      <c r="F6" s="294"/>
      <c r="G6" s="294"/>
      <c r="H6" s="294"/>
      <c r="I6" s="295"/>
      <c r="J6" s="294"/>
      <c r="K6" s="294"/>
      <c r="L6" s="294"/>
      <c r="M6" s="294"/>
      <c r="N6" s="294"/>
      <c r="O6" s="295"/>
      <c r="P6" s="294"/>
      <c r="Q6" s="294"/>
      <c r="R6" s="294"/>
      <c r="S6" s="295"/>
      <c r="T6" s="294"/>
      <c r="U6" s="294"/>
      <c r="V6" s="294"/>
      <c r="W6" s="295"/>
      <c r="X6" s="294"/>
      <c r="Y6" s="295"/>
      <c r="Z6" s="294"/>
      <c r="AA6" s="295"/>
      <c r="AB6" s="294"/>
      <c r="AC6" s="294"/>
      <c r="AD6" s="294"/>
      <c r="AE6" s="294"/>
    </row>
    <row r="7" spans="1:31" ht="12">
      <c r="A7" s="186" t="s">
        <v>451</v>
      </c>
      <c r="B7" s="106" t="s">
        <v>7</v>
      </c>
      <c r="C7" s="294"/>
      <c r="D7" s="294"/>
      <c r="E7" s="295"/>
      <c r="F7" s="294"/>
      <c r="G7" s="294"/>
      <c r="H7" s="294"/>
      <c r="I7" s="295"/>
      <c r="J7" s="294"/>
      <c r="K7" s="294"/>
      <c r="L7" s="294"/>
      <c r="M7" s="294"/>
      <c r="N7" s="294"/>
      <c r="O7" s="295"/>
      <c r="P7" s="294"/>
      <c r="Q7" s="294"/>
      <c r="R7" s="294"/>
      <c r="S7" s="295"/>
      <c r="T7" s="294"/>
      <c r="U7" s="294"/>
      <c r="V7" s="294"/>
      <c r="W7" s="295"/>
      <c r="X7" s="294"/>
      <c r="Y7" s="295"/>
      <c r="Z7" s="294"/>
      <c r="AA7" s="295"/>
      <c r="AB7" s="294"/>
      <c r="AC7" s="294"/>
      <c r="AD7" s="294"/>
      <c r="AE7" s="294"/>
    </row>
    <row r="8" spans="1:31" ht="12">
      <c r="A8" s="186" t="s">
        <v>463</v>
      </c>
      <c r="B8" s="106" t="s">
        <v>8</v>
      </c>
      <c r="C8" s="294"/>
      <c r="D8" s="294"/>
      <c r="E8" s="295"/>
      <c r="F8" s="294"/>
      <c r="G8" s="294"/>
      <c r="H8" s="294"/>
      <c r="I8" s="295"/>
      <c r="J8" s="294"/>
      <c r="K8" s="294"/>
      <c r="L8" s="294"/>
      <c r="M8" s="294"/>
      <c r="N8" s="294"/>
      <c r="O8" s="295"/>
      <c r="P8" s="294"/>
      <c r="Q8" s="294"/>
      <c r="R8" s="294"/>
      <c r="S8" s="295"/>
      <c r="T8" s="294"/>
      <c r="U8" s="294"/>
      <c r="V8" s="294"/>
      <c r="W8" s="295"/>
      <c r="X8" s="294"/>
      <c r="Y8" s="295"/>
      <c r="Z8" s="294"/>
      <c r="AA8" s="295"/>
      <c r="AB8" s="294"/>
      <c r="AC8" s="294"/>
      <c r="AD8" s="294"/>
      <c r="AE8" s="294"/>
    </row>
    <row r="9" spans="1:31" ht="12">
      <c r="A9" s="186" t="s">
        <v>470</v>
      </c>
      <c r="B9" s="106" t="s">
        <v>9</v>
      </c>
      <c r="C9" s="294"/>
      <c r="D9" s="294"/>
      <c r="E9" s="295"/>
      <c r="F9" s="294"/>
      <c r="G9" s="294"/>
      <c r="H9" s="294"/>
      <c r="I9" s="295"/>
      <c r="J9" s="294"/>
      <c r="K9" s="294"/>
      <c r="L9" s="294"/>
      <c r="M9" s="294"/>
      <c r="N9" s="294"/>
      <c r="O9" s="295"/>
      <c r="P9" s="294"/>
      <c r="Q9" s="294"/>
      <c r="R9" s="294"/>
      <c r="S9" s="295"/>
      <c r="T9" s="294"/>
      <c r="U9" s="294"/>
      <c r="V9" s="294"/>
      <c r="W9" s="295"/>
      <c r="X9" s="294"/>
      <c r="Y9" s="295"/>
      <c r="Z9" s="294"/>
      <c r="AA9" s="295"/>
      <c r="AB9" s="294"/>
      <c r="AC9" s="294"/>
      <c r="AD9" s="294"/>
      <c r="AE9" s="294"/>
    </row>
    <row r="10" spans="1:31" ht="12">
      <c r="A10" s="186" t="s">
        <v>472</v>
      </c>
      <c r="B10" s="106" t="s">
        <v>10</v>
      </c>
      <c r="C10" s="294"/>
      <c r="D10" s="294"/>
      <c r="E10" s="295"/>
      <c r="F10" s="294"/>
      <c r="G10" s="294"/>
      <c r="H10" s="294"/>
      <c r="I10" s="295"/>
      <c r="J10" s="294"/>
      <c r="K10" s="294"/>
      <c r="L10" s="294"/>
      <c r="M10" s="294"/>
      <c r="N10" s="294"/>
      <c r="O10" s="295"/>
      <c r="P10" s="294"/>
      <c r="Q10" s="294"/>
      <c r="R10" s="294"/>
      <c r="S10" s="295"/>
      <c r="T10" s="294"/>
      <c r="U10" s="294"/>
      <c r="V10" s="294"/>
      <c r="W10" s="295"/>
      <c r="X10" s="294"/>
      <c r="Y10" s="295"/>
      <c r="Z10" s="294"/>
      <c r="AA10" s="295"/>
      <c r="AB10" s="294"/>
      <c r="AC10" s="294"/>
      <c r="AD10" s="294"/>
      <c r="AE10" s="294"/>
    </row>
    <row r="11" spans="1:31" ht="12">
      <c r="A11" s="186" t="s">
        <v>480</v>
      </c>
      <c r="B11" s="212" t="s">
        <v>11</v>
      </c>
      <c r="C11" s="294"/>
      <c r="D11" s="294"/>
      <c r="E11" s="295"/>
      <c r="F11" s="294"/>
      <c r="G11" s="294"/>
      <c r="H11" s="294"/>
      <c r="I11" s="295"/>
      <c r="J11" s="294"/>
      <c r="K11" s="294"/>
      <c r="L11" s="294"/>
      <c r="M11" s="294"/>
      <c r="N11" s="294"/>
      <c r="O11" s="295"/>
      <c r="P11" s="294"/>
      <c r="Q11" s="294"/>
      <c r="R11" s="294"/>
      <c r="S11" s="295"/>
      <c r="T11" s="294"/>
      <c r="U11" s="294"/>
      <c r="V11" s="294"/>
      <c r="W11" s="295"/>
      <c r="X11" s="294"/>
      <c r="Y11" s="295"/>
      <c r="Z11" s="294"/>
      <c r="AA11" s="295"/>
      <c r="AB11" s="294"/>
      <c r="AC11" s="294"/>
      <c r="AD11" s="294"/>
      <c r="AE11" s="294"/>
    </row>
    <row r="12" spans="1:31" ht="12">
      <c r="A12" s="186" t="s">
        <v>499</v>
      </c>
      <c r="B12" s="106" t="s">
        <v>12</v>
      </c>
      <c r="C12" s="294"/>
      <c r="D12" s="294"/>
      <c r="E12" s="295"/>
      <c r="F12" s="294"/>
      <c r="G12" s="294"/>
      <c r="H12" s="294"/>
      <c r="I12" s="295"/>
      <c r="J12" s="294"/>
      <c r="K12" s="294"/>
      <c r="L12" s="294"/>
      <c r="M12" s="294"/>
      <c r="N12" s="294"/>
      <c r="O12" s="295"/>
      <c r="P12" s="294"/>
      <c r="Q12" s="294"/>
      <c r="R12" s="294"/>
      <c r="S12" s="295"/>
      <c r="T12" s="294"/>
      <c r="U12" s="294"/>
      <c r="V12" s="294"/>
      <c r="W12" s="295"/>
      <c r="X12" s="294"/>
      <c r="Y12" s="295"/>
      <c r="Z12" s="294"/>
      <c r="AA12" s="295"/>
      <c r="AB12" s="294"/>
      <c r="AC12" s="294"/>
      <c r="AD12" s="294"/>
      <c r="AE12" s="294"/>
    </row>
    <row r="13" spans="1:31" ht="12">
      <c r="A13" s="186" t="s">
        <v>517</v>
      </c>
      <c r="B13" s="106" t="s">
        <v>13</v>
      </c>
      <c r="C13" s="294"/>
      <c r="D13" s="294"/>
      <c r="E13" s="295"/>
      <c r="F13" s="294"/>
      <c r="G13" s="294"/>
      <c r="H13" s="294"/>
      <c r="I13" s="295"/>
      <c r="J13" s="294"/>
      <c r="K13" s="294"/>
      <c r="L13" s="294"/>
      <c r="M13" s="294"/>
      <c r="N13" s="294"/>
      <c r="O13" s="295"/>
      <c r="P13" s="294"/>
      <c r="Q13" s="294"/>
      <c r="R13" s="294"/>
      <c r="S13" s="295"/>
      <c r="T13" s="294"/>
      <c r="U13" s="294"/>
      <c r="V13" s="294"/>
      <c r="W13" s="295"/>
      <c r="X13" s="294"/>
      <c r="Y13" s="295"/>
      <c r="Z13" s="294"/>
      <c r="AA13" s="295"/>
      <c r="AB13" s="294"/>
      <c r="AC13" s="294"/>
      <c r="AD13" s="294"/>
      <c r="AE13" s="294"/>
    </row>
    <row r="14" spans="1:31" ht="12">
      <c r="A14" s="186" t="s">
        <v>569</v>
      </c>
      <c r="B14" s="106" t="s">
        <v>883</v>
      </c>
      <c r="C14" s="294"/>
      <c r="D14" s="294"/>
      <c r="E14" s="295"/>
      <c r="F14" s="294"/>
      <c r="G14" s="294"/>
      <c r="H14" s="294"/>
      <c r="I14" s="295"/>
      <c r="J14" s="294"/>
      <c r="K14" s="294"/>
      <c r="L14" s="294"/>
      <c r="M14" s="294"/>
      <c r="N14" s="294"/>
      <c r="O14" s="295"/>
      <c r="P14" s="294"/>
      <c r="Q14" s="294"/>
      <c r="R14" s="294"/>
      <c r="S14" s="295"/>
      <c r="T14" s="294"/>
      <c r="U14" s="294"/>
      <c r="V14" s="294"/>
      <c r="W14" s="295"/>
      <c r="X14" s="294"/>
      <c r="Y14" s="295"/>
      <c r="Z14" s="294"/>
      <c r="AA14" s="295"/>
      <c r="AB14" s="294"/>
      <c r="AC14" s="294"/>
      <c r="AD14" s="294"/>
      <c r="AE14" s="294"/>
    </row>
    <row r="15" spans="1:31" ht="12">
      <c r="A15" s="186" t="s">
        <v>582</v>
      </c>
      <c r="B15" s="106" t="s">
        <v>14</v>
      </c>
      <c r="C15" s="294"/>
      <c r="D15" s="294"/>
      <c r="E15" s="295"/>
      <c r="F15" s="294"/>
      <c r="G15" s="294"/>
      <c r="H15" s="294"/>
      <c r="I15" s="295"/>
      <c r="J15" s="294"/>
      <c r="K15" s="294"/>
      <c r="L15" s="294"/>
      <c r="M15" s="294"/>
      <c r="N15" s="294"/>
      <c r="O15" s="295"/>
      <c r="P15" s="294"/>
      <c r="Q15" s="294"/>
      <c r="R15" s="294"/>
      <c r="S15" s="295"/>
      <c r="T15" s="294"/>
      <c r="U15" s="294"/>
      <c r="V15" s="294"/>
      <c r="W15" s="295"/>
      <c r="X15" s="294"/>
      <c r="Y15" s="295"/>
      <c r="Z15" s="294"/>
      <c r="AA15" s="295"/>
      <c r="AB15" s="294"/>
      <c r="AC15" s="294"/>
      <c r="AD15" s="294"/>
      <c r="AE15" s="294"/>
    </row>
    <row r="16" spans="1:31" ht="12">
      <c r="A16" s="186" t="s">
        <v>611</v>
      </c>
      <c r="B16" s="106" t="s">
        <v>15</v>
      </c>
      <c r="C16" s="294"/>
      <c r="D16" s="294"/>
      <c r="E16" s="295"/>
      <c r="F16" s="294"/>
      <c r="G16" s="294"/>
      <c r="H16" s="294"/>
      <c r="I16" s="295"/>
      <c r="J16" s="294"/>
      <c r="K16" s="294"/>
      <c r="L16" s="294"/>
      <c r="M16" s="294"/>
      <c r="N16" s="294"/>
      <c r="O16" s="295"/>
      <c r="P16" s="294"/>
      <c r="Q16" s="294"/>
      <c r="R16" s="294"/>
      <c r="S16" s="295"/>
      <c r="T16" s="294"/>
      <c r="U16" s="294"/>
      <c r="V16" s="294"/>
      <c r="W16" s="295"/>
      <c r="X16" s="294"/>
      <c r="Y16" s="295"/>
      <c r="Z16" s="294"/>
      <c r="AA16" s="295"/>
      <c r="AB16" s="294"/>
      <c r="AC16" s="294"/>
      <c r="AD16" s="294"/>
      <c r="AE16" s="294"/>
    </row>
    <row r="17" spans="1:31" ht="12">
      <c r="A17" s="186" t="s">
        <v>652</v>
      </c>
      <c r="B17" s="106" t="s">
        <v>16</v>
      </c>
      <c r="C17" s="294"/>
      <c r="D17" s="294"/>
      <c r="E17" s="295"/>
      <c r="F17" s="294"/>
      <c r="G17" s="294"/>
      <c r="H17" s="294"/>
      <c r="I17" s="295"/>
      <c r="J17" s="294"/>
      <c r="K17" s="294"/>
      <c r="L17" s="294"/>
      <c r="M17" s="294"/>
      <c r="N17" s="294"/>
      <c r="O17" s="295"/>
      <c r="P17" s="294"/>
      <c r="Q17" s="294"/>
      <c r="R17" s="294"/>
      <c r="S17" s="295"/>
      <c r="T17" s="294"/>
      <c r="U17" s="294"/>
      <c r="V17" s="294"/>
      <c r="W17" s="295"/>
      <c r="X17" s="294"/>
      <c r="Y17" s="295"/>
      <c r="Z17" s="294"/>
      <c r="AA17" s="295"/>
      <c r="AB17" s="294"/>
      <c r="AC17" s="294"/>
      <c r="AD17" s="294"/>
      <c r="AE17" s="294"/>
    </row>
    <row r="18" spans="1:31" ht="12">
      <c r="A18" s="186" t="s">
        <v>663</v>
      </c>
      <c r="B18" s="106" t="s">
        <v>17</v>
      </c>
      <c r="C18" s="294"/>
      <c r="D18" s="294"/>
      <c r="E18" s="295"/>
      <c r="F18" s="294"/>
      <c r="G18" s="294"/>
      <c r="H18" s="294"/>
      <c r="I18" s="295"/>
      <c r="J18" s="294"/>
      <c r="K18" s="294"/>
      <c r="L18" s="294"/>
      <c r="M18" s="294"/>
      <c r="N18" s="294"/>
      <c r="O18" s="295"/>
      <c r="P18" s="294"/>
      <c r="Q18" s="294"/>
      <c r="R18" s="294"/>
      <c r="S18" s="295"/>
      <c r="T18" s="294"/>
      <c r="U18" s="294"/>
      <c r="V18" s="294"/>
      <c r="W18" s="295"/>
      <c r="X18" s="294"/>
      <c r="Y18" s="295"/>
      <c r="Z18" s="294"/>
      <c r="AA18" s="295"/>
      <c r="AB18" s="294"/>
      <c r="AC18" s="294"/>
      <c r="AD18" s="294"/>
      <c r="AE18" s="294"/>
    </row>
    <row r="19" spans="1:31" ht="12">
      <c r="A19" s="186" t="s">
        <v>667</v>
      </c>
      <c r="B19" s="106" t="s">
        <v>884</v>
      </c>
      <c r="C19" s="294"/>
      <c r="D19" s="294"/>
      <c r="E19" s="295"/>
      <c r="F19" s="294"/>
      <c r="G19" s="294"/>
      <c r="H19" s="294"/>
      <c r="I19" s="295"/>
      <c r="J19" s="294"/>
      <c r="K19" s="294"/>
      <c r="L19" s="294"/>
      <c r="M19" s="294"/>
      <c r="N19" s="294"/>
      <c r="O19" s="295"/>
      <c r="P19" s="294"/>
      <c r="Q19" s="294"/>
      <c r="R19" s="294"/>
      <c r="S19" s="295"/>
      <c r="T19" s="294"/>
      <c r="U19" s="294"/>
      <c r="V19" s="294"/>
      <c r="W19" s="295"/>
      <c r="X19" s="294"/>
      <c r="Y19" s="295"/>
      <c r="Z19" s="294"/>
      <c r="AA19" s="295"/>
      <c r="AB19" s="294"/>
      <c r="AC19" s="294"/>
      <c r="AD19" s="294"/>
      <c r="AE19" s="294"/>
    </row>
    <row r="20" spans="1:31" ht="12">
      <c r="A20" s="186" t="s">
        <v>673</v>
      </c>
      <c r="B20" s="106" t="s">
        <v>18</v>
      </c>
      <c r="C20" s="294"/>
      <c r="D20" s="294"/>
      <c r="E20" s="295"/>
      <c r="F20" s="294"/>
      <c r="G20" s="294"/>
      <c r="H20" s="294"/>
      <c r="I20" s="295"/>
      <c r="J20" s="294"/>
      <c r="K20" s="294"/>
      <c r="L20" s="294"/>
      <c r="M20" s="294"/>
      <c r="N20" s="294"/>
      <c r="O20" s="295"/>
      <c r="P20" s="294"/>
      <c r="Q20" s="294"/>
      <c r="R20" s="294"/>
      <c r="S20" s="295"/>
      <c r="T20" s="294"/>
      <c r="U20" s="294"/>
      <c r="V20" s="294"/>
      <c r="W20" s="295"/>
      <c r="X20" s="294"/>
      <c r="Y20" s="295"/>
      <c r="Z20" s="294"/>
      <c r="AA20" s="295"/>
      <c r="AB20" s="294"/>
      <c r="AC20" s="294"/>
      <c r="AD20" s="294"/>
      <c r="AE20" s="294"/>
    </row>
    <row r="21" spans="1:31" ht="12">
      <c r="A21" s="186" t="s">
        <v>709</v>
      </c>
      <c r="B21" s="106" t="s">
        <v>19</v>
      </c>
      <c r="C21" s="294"/>
      <c r="D21" s="294"/>
      <c r="E21" s="295"/>
      <c r="F21" s="294"/>
      <c r="G21" s="294"/>
      <c r="H21" s="294"/>
      <c r="I21" s="295"/>
      <c r="J21" s="294"/>
      <c r="K21" s="294"/>
      <c r="L21" s="294"/>
      <c r="M21" s="294"/>
      <c r="N21" s="294"/>
      <c r="O21" s="295"/>
      <c r="P21" s="294"/>
      <c r="Q21" s="294"/>
      <c r="R21" s="294"/>
      <c r="S21" s="295"/>
      <c r="T21" s="294"/>
      <c r="U21" s="294"/>
      <c r="V21" s="294"/>
      <c r="W21" s="295"/>
      <c r="X21" s="294"/>
      <c r="Y21" s="295"/>
      <c r="Z21" s="294"/>
      <c r="AA21" s="295"/>
      <c r="AB21" s="294"/>
      <c r="AC21" s="294"/>
      <c r="AD21" s="294"/>
      <c r="AE21" s="294"/>
    </row>
    <row r="22" spans="1:31" ht="12">
      <c r="A22" s="186" t="s">
        <v>718</v>
      </c>
      <c r="B22" s="106" t="s">
        <v>20</v>
      </c>
      <c r="C22" s="294"/>
      <c r="D22" s="294"/>
      <c r="E22" s="295"/>
      <c r="F22" s="294"/>
      <c r="G22" s="294"/>
      <c r="H22" s="294"/>
      <c r="I22" s="295"/>
      <c r="J22" s="294"/>
      <c r="K22" s="294"/>
      <c r="L22" s="294"/>
      <c r="M22" s="294"/>
      <c r="N22" s="294"/>
      <c r="O22" s="295"/>
      <c r="P22" s="294"/>
      <c r="Q22" s="294"/>
      <c r="R22" s="294"/>
      <c r="S22" s="295"/>
      <c r="T22" s="294"/>
      <c r="U22" s="294"/>
      <c r="V22" s="294"/>
      <c r="W22" s="295"/>
      <c r="X22" s="294"/>
      <c r="Y22" s="295"/>
      <c r="Z22" s="294"/>
      <c r="AA22" s="295"/>
      <c r="AB22" s="294"/>
      <c r="AC22" s="294"/>
      <c r="AD22" s="294"/>
      <c r="AE22" s="294"/>
    </row>
    <row r="23" spans="1:31" ht="12">
      <c r="A23" s="186" t="s">
        <v>728</v>
      </c>
      <c r="B23" s="106" t="s">
        <v>21</v>
      </c>
      <c r="C23" s="294"/>
      <c r="D23" s="294"/>
      <c r="E23" s="295"/>
      <c r="F23" s="294"/>
      <c r="G23" s="294"/>
      <c r="H23" s="294"/>
      <c r="I23" s="295"/>
      <c r="J23" s="294"/>
      <c r="K23" s="294"/>
      <c r="L23" s="294"/>
      <c r="M23" s="294"/>
      <c r="N23" s="294"/>
      <c r="O23" s="295"/>
      <c r="P23" s="294"/>
      <c r="Q23" s="294"/>
      <c r="R23" s="294"/>
      <c r="S23" s="295"/>
      <c r="T23" s="294"/>
      <c r="U23" s="294"/>
      <c r="V23" s="294"/>
      <c r="W23" s="295"/>
      <c r="X23" s="294"/>
      <c r="Y23" s="295"/>
      <c r="Z23" s="294"/>
      <c r="AA23" s="295"/>
      <c r="AB23" s="294"/>
      <c r="AC23" s="294"/>
      <c r="AD23" s="294"/>
      <c r="AE23" s="294"/>
    </row>
    <row r="24" spans="1:31" ht="12">
      <c r="A24" s="186" t="s">
        <v>803</v>
      </c>
      <c r="B24" s="106" t="s">
        <v>22</v>
      </c>
      <c r="C24" s="294"/>
      <c r="D24" s="294"/>
      <c r="E24" s="295"/>
      <c r="F24" s="294"/>
      <c r="G24" s="294"/>
      <c r="H24" s="294"/>
      <c r="I24" s="295"/>
      <c r="J24" s="294"/>
      <c r="K24" s="294"/>
      <c r="L24" s="294"/>
      <c r="M24" s="294"/>
      <c r="N24" s="294"/>
      <c r="O24" s="295"/>
      <c r="P24" s="294"/>
      <c r="Q24" s="294"/>
      <c r="R24" s="294"/>
      <c r="S24" s="295"/>
      <c r="T24" s="294"/>
      <c r="U24" s="294"/>
      <c r="V24" s="294"/>
      <c r="W24" s="295"/>
      <c r="X24" s="294"/>
      <c r="Y24" s="295"/>
      <c r="Z24" s="294"/>
      <c r="AA24" s="295"/>
      <c r="AB24" s="294"/>
      <c r="AC24" s="294"/>
      <c r="AD24" s="294"/>
      <c r="AE24" s="294"/>
    </row>
    <row r="25" spans="1:31" ht="12">
      <c r="A25" s="186" t="s">
        <v>828</v>
      </c>
      <c r="B25" s="106" t="s">
        <v>23</v>
      </c>
      <c r="C25" s="294"/>
      <c r="D25" s="294"/>
      <c r="E25" s="295"/>
      <c r="F25" s="294"/>
      <c r="G25" s="294"/>
      <c r="H25" s="294"/>
      <c r="I25" s="295"/>
      <c r="J25" s="294"/>
      <c r="K25" s="294"/>
      <c r="L25" s="294"/>
      <c r="M25" s="294"/>
      <c r="N25" s="294"/>
      <c r="O25" s="295"/>
      <c r="P25" s="294"/>
      <c r="Q25" s="294"/>
      <c r="R25" s="294"/>
      <c r="S25" s="295"/>
      <c r="T25" s="294"/>
      <c r="U25" s="294"/>
      <c r="V25" s="294"/>
      <c r="W25" s="295"/>
      <c r="X25" s="294"/>
      <c r="Y25" s="295"/>
      <c r="Z25" s="294"/>
      <c r="AA25" s="295"/>
      <c r="AB25" s="294"/>
      <c r="AC25" s="294"/>
      <c r="AD25" s="294"/>
      <c r="AE25" s="294"/>
    </row>
    <row r="26" spans="1:31" ht="12">
      <c r="A26" s="186" t="s">
        <v>820</v>
      </c>
      <c r="B26" s="106" t="s">
        <v>827</v>
      </c>
      <c r="C26" s="294"/>
      <c r="D26" s="294"/>
      <c r="E26" s="295"/>
      <c r="F26" s="294"/>
      <c r="G26" s="294"/>
      <c r="H26" s="294"/>
      <c r="I26" s="295"/>
      <c r="J26" s="294"/>
      <c r="K26" s="294"/>
      <c r="L26" s="294"/>
      <c r="M26" s="294"/>
      <c r="N26" s="294"/>
      <c r="O26" s="295"/>
      <c r="P26" s="294"/>
      <c r="Q26" s="294"/>
      <c r="R26" s="294"/>
      <c r="S26" s="295"/>
      <c r="T26" s="294"/>
      <c r="U26" s="294"/>
      <c r="V26" s="294"/>
      <c r="W26" s="295"/>
      <c r="X26" s="294"/>
      <c r="Y26" s="295"/>
      <c r="Z26" s="294"/>
      <c r="AA26" s="295"/>
      <c r="AB26" s="294"/>
      <c r="AC26" s="294"/>
      <c r="AD26" s="294"/>
      <c r="AE26" s="294"/>
    </row>
    <row r="27" spans="1:31" ht="12">
      <c r="A27" s="186" t="s">
        <v>867</v>
      </c>
      <c r="B27" s="106" t="s">
        <v>24</v>
      </c>
      <c r="C27" s="294"/>
      <c r="D27" s="294"/>
      <c r="E27" s="295"/>
      <c r="F27" s="294"/>
      <c r="G27" s="294"/>
      <c r="H27" s="294"/>
      <c r="I27" s="295"/>
      <c r="J27" s="294"/>
      <c r="K27" s="294"/>
      <c r="L27" s="294"/>
      <c r="M27" s="294"/>
      <c r="N27" s="294"/>
      <c r="O27" s="295"/>
      <c r="P27" s="294"/>
      <c r="Q27" s="294"/>
      <c r="R27" s="294"/>
      <c r="S27" s="295"/>
      <c r="T27" s="294"/>
      <c r="U27" s="294"/>
      <c r="V27" s="294"/>
      <c r="W27" s="295"/>
      <c r="X27" s="294"/>
      <c r="Y27" s="295"/>
      <c r="Z27" s="294"/>
      <c r="AA27" s="295"/>
      <c r="AB27" s="294"/>
      <c r="AC27" s="294"/>
      <c r="AD27" s="294"/>
      <c r="AE27" s="294"/>
    </row>
    <row r="28" spans="1:31" s="270" customFormat="1" ht="12.75" thickBot="1">
      <c r="A28" s="108" t="s">
        <v>382</v>
      </c>
      <c r="B28" s="109" t="s">
        <v>934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</row>
    <row r="29" spans="1:31" ht="12.75" thickTop="1">
      <c r="A29" s="186" t="s">
        <v>395</v>
      </c>
      <c r="B29" s="113" t="s">
        <v>25</v>
      </c>
      <c r="C29" s="294"/>
      <c r="D29" s="294"/>
      <c r="E29" s="295"/>
      <c r="F29" s="294"/>
      <c r="G29" s="294"/>
      <c r="H29" s="294"/>
      <c r="I29" s="295"/>
      <c r="J29" s="294"/>
      <c r="K29" s="294"/>
      <c r="L29" s="294"/>
      <c r="M29" s="294"/>
      <c r="N29" s="294"/>
      <c r="O29" s="295"/>
      <c r="P29" s="294"/>
      <c r="Q29" s="294"/>
      <c r="R29" s="294"/>
      <c r="S29" s="295"/>
      <c r="T29" s="294"/>
      <c r="U29" s="294"/>
      <c r="V29" s="294"/>
      <c r="W29" s="295"/>
      <c r="X29" s="294"/>
      <c r="Y29" s="295"/>
      <c r="Z29" s="294"/>
      <c r="AA29" s="295"/>
      <c r="AB29" s="294"/>
      <c r="AC29" s="294"/>
      <c r="AD29" s="294"/>
      <c r="AE29" s="294"/>
    </row>
    <row r="30" spans="1:31" ht="12">
      <c r="A30" s="186" t="s">
        <v>396</v>
      </c>
      <c r="B30" s="113" t="s">
        <v>875</v>
      </c>
      <c r="C30" s="294"/>
      <c r="D30" s="294"/>
      <c r="E30" s="295"/>
      <c r="F30" s="294"/>
      <c r="G30" s="294"/>
      <c r="H30" s="294"/>
      <c r="I30" s="295"/>
      <c r="J30" s="294"/>
      <c r="K30" s="294"/>
      <c r="L30" s="294"/>
      <c r="M30" s="294"/>
      <c r="N30" s="294"/>
      <c r="O30" s="295"/>
      <c r="P30" s="294"/>
      <c r="Q30" s="294"/>
      <c r="R30" s="294"/>
      <c r="S30" s="295"/>
      <c r="T30" s="294"/>
      <c r="U30" s="294"/>
      <c r="V30" s="294"/>
      <c r="W30" s="295"/>
      <c r="X30" s="294"/>
      <c r="Y30" s="295"/>
      <c r="Z30" s="294"/>
      <c r="AA30" s="295"/>
      <c r="AB30" s="294"/>
      <c r="AC30" s="294"/>
      <c r="AD30" s="294"/>
      <c r="AE30" s="294"/>
    </row>
    <row r="31" spans="1:31" ht="12">
      <c r="A31" s="186" t="s">
        <v>401</v>
      </c>
      <c r="B31" s="113" t="s">
        <v>26</v>
      </c>
      <c r="C31" s="294"/>
      <c r="D31" s="294"/>
      <c r="E31" s="295"/>
      <c r="F31" s="294"/>
      <c r="G31" s="294"/>
      <c r="H31" s="294"/>
      <c r="I31" s="295"/>
      <c r="J31" s="294"/>
      <c r="K31" s="294"/>
      <c r="L31" s="294"/>
      <c r="M31" s="294"/>
      <c r="N31" s="294"/>
      <c r="O31" s="295"/>
      <c r="P31" s="294"/>
      <c r="Q31" s="294"/>
      <c r="R31" s="294"/>
      <c r="S31" s="295"/>
      <c r="T31" s="294"/>
      <c r="U31" s="294"/>
      <c r="V31" s="294"/>
      <c r="W31" s="295"/>
      <c r="X31" s="294"/>
      <c r="Y31" s="295"/>
      <c r="Z31" s="294"/>
      <c r="AA31" s="295"/>
      <c r="AB31" s="294"/>
      <c r="AC31" s="294"/>
      <c r="AD31" s="294"/>
      <c r="AE31" s="294"/>
    </row>
    <row r="32" spans="1:31" ht="12">
      <c r="A32" s="186" t="s">
        <v>979</v>
      </c>
      <c r="B32" s="113" t="s">
        <v>27</v>
      </c>
      <c r="C32" s="294"/>
      <c r="D32" s="294"/>
      <c r="E32" s="295"/>
      <c r="F32" s="294"/>
      <c r="G32" s="294"/>
      <c r="H32" s="294"/>
      <c r="I32" s="295"/>
      <c r="J32" s="294"/>
      <c r="K32" s="294"/>
      <c r="L32" s="294"/>
      <c r="M32" s="294"/>
      <c r="N32" s="294"/>
      <c r="O32" s="295"/>
      <c r="P32" s="294"/>
      <c r="Q32" s="294"/>
      <c r="R32" s="294"/>
      <c r="S32" s="295"/>
      <c r="T32" s="294"/>
      <c r="U32" s="294"/>
      <c r="V32" s="294"/>
      <c r="W32" s="295"/>
      <c r="X32" s="294"/>
      <c r="Y32" s="295"/>
      <c r="Z32" s="294"/>
      <c r="AA32" s="295"/>
      <c r="AB32" s="294"/>
      <c r="AC32" s="294"/>
      <c r="AD32" s="294"/>
      <c r="AE32" s="294"/>
    </row>
    <row r="33" spans="1:31" ht="12">
      <c r="A33" s="186" t="s">
        <v>493</v>
      </c>
      <c r="B33" s="113" t="s">
        <v>28</v>
      </c>
      <c r="C33" s="294"/>
      <c r="D33" s="294"/>
      <c r="E33" s="295"/>
      <c r="F33" s="294"/>
      <c r="G33" s="294"/>
      <c r="H33" s="294"/>
      <c r="I33" s="295"/>
      <c r="J33" s="294"/>
      <c r="K33" s="294"/>
      <c r="L33" s="294"/>
      <c r="M33" s="294"/>
      <c r="N33" s="294"/>
      <c r="O33" s="295"/>
      <c r="P33" s="294"/>
      <c r="Q33" s="294"/>
      <c r="R33" s="294"/>
      <c r="S33" s="295"/>
      <c r="T33" s="294"/>
      <c r="U33" s="294"/>
      <c r="V33" s="294"/>
      <c r="W33" s="295"/>
      <c r="X33" s="294"/>
      <c r="Y33" s="295"/>
      <c r="Z33" s="294"/>
      <c r="AA33" s="295"/>
      <c r="AB33" s="294"/>
      <c r="AC33" s="294"/>
      <c r="AD33" s="294"/>
      <c r="AE33" s="294"/>
    </row>
    <row r="34" spans="1:31" ht="12">
      <c r="A34" s="186" t="s">
        <v>528</v>
      </c>
      <c r="B34" s="113" t="s">
        <v>936</v>
      </c>
      <c r="C34" s="294"/>
      <c r="D34" s="294"/>
      <c r="E34" s="295"/>
      <c r="F34" s="294"/>
      <c r="G34" s="294"/>
      <c r="H34" s="294"/>
      <c r="I34" s="295"/>
      <c r="J34" s="294"/>
      <c r="K34" s="294"/>
      <c r="L34" s="294"/>
      <c r="M34" s="294"/>
      <c r="N34" s="294"/>
      <c r="O34" s="295"/>
      <c r="P34" s="294"/>
      <c r="Q34" s="294"/>
      <c r="R34" s="294"/>
      <c r="S34" s="295"/>
      <c r="T34" s="294"/>
      <c r="U34" s="294"/>
      <c r="V34" s="294"/>
      <c r="W34" s="295"/>
      <c r="X34" s="294"/>
      <c r="Y34" s="295"/>
      <c r="Z34" s="294"/>
      <c r="AA34" s="295"/>
      <c r="AB34" s="294"/>
      <c r="AC34" s="294"/>
      <c r="AD34" s="294"/>
      <c r="AE34" s="294"/>
    </row>
    <row r="35" spans="1:31" ht="12">
      <c r="A35" s="186" t="s">
        <v>529</v>
      </c>
      <c r="B35" s="113" t="s">
        <v>30</v>
      </c>
      <c r="C35" s="294"/>
      <c r="D35" s="294"/>
      <c r="E35" s="295"/>
      <c r="F35" s="294"/>
      <c r="G35" s="294"/>
      <c r="H35" s="294"/>
      <c r="I35" s="295"/>
      <c r="J35" s="294"/>
      <c r="K35" s="294"/>
      <c r="L35" s="294"/>
      <c r="M35" s="294"/>
      <c r="N35" s="294"/>
      <c r="O35" s="295"/>
      <c r="P35" s="294"/>
      <c r="Q35" s="294"/>
      <c r="R35" s="294"/>
      <c r="S35" s="295"/>
      <c r="T35" s="294"/>
      <c r="U35" s="294"/>
      <c r="V35" s="294"/>
      <c r="W35" s="295"/>
      <c r="X35" s="294"/>
      <c r="Y35" s="295"/>
      <c r="Z35" s="294"/>
      <c r="AA35" s="295"/>
      <c r="AB35" s="294"/>
      <c r="AC35" s="294"/>
      <c r="AD35" s="294"/>
      <c r="AE35" s="294"/>
    </row>
    <row r="36" spans="1:31" ht="12">
      <c r="A36" s="186" t="s">
        <v>535</v>
      </c>
      <c r="B36" s="113" t="s">
        <v>31</v>
      </c>
      <c r="C36" s="294"/>
      <c r="D36" s="294"/>
      <c r="E36" s="295"/>
      <c r="F36" s="294"/>
      <c r="G36" s="294"/>
      <c r="H36" s="294"/>
      <c r="I36" s="295"/>
      <c r="J36" s="294"/>
      <c r="K36" s="294"/>
      <c r="L36" s="294"/>
      <c r="M36" s="294"/>
      <c r="N36" s="294"/>
      <c r="O36" s="295"/>
      <c r="P36" s="294"/>
      <c r="Q36" s="294"/>
      <c r="R36" s="294"/>
      <c r="S36" s="295"/>
      <c r="T36" s="294"/>
      <c r="U36" s="294"/>
      <c r="V36" s="294"/>
      <c r="W36" s="295"/>
      <c r="X36" s="294"/>
      <c r="Y36" s="295"/>
      <c r="Z36" s="294"/>
      <c r="AA36" s="295"/>
      <c r="AB36" s="294"/>
      <c r="AC36" s="294"/>
      <c r="AD36" s="294"/>
      <c r="AE36" s="294"/>
    </row>
    <row r="37" spans="1:31" ht="12">
      <c r="A37" s="186" t="s">
        <v>539</v>
      </c>
      <c r="B37" s="113" t="s">
        <v>32</v>
      </c>
      <c r="C37" s="294"/>
      <c r="D37" s="294"/>
      <c r="E37" s="295"/>
      <c r="F37" s="294"/>
      <c r="G37" s="294"/>
      <c r="H37" s="294"/>
      <c r="I37" s="295"/>
      <c r="J37" s="294"/>
      <c r="K37" s="294"/>
      <c r="L37" s="294"/>
      <c r="M37" s="294"/>
      <c r="N37" s="294"/>
      <c r="O37" s="295"/>
      <c r="P37" s="294"/>
      <c r="Q37" s="294"/>
      <c r="R37" s="294"/>
      <c r="S37" s="295"/>
      <c r="T37" s="294"/>
      <c r="U37" s="294"/>
      <c r="V37" s="294"/>
      <c r="W37" s="295"/>
      <c r="X37" s="294"/>
      <c r="Y37" s="295"/>
      <c r="Z37" s="294"/>
      <c r="AA37" s="295"/>
      <c r="AB37" s="294"/>
      <c r="AC37" s="294"/>
      <c r="AD37" s="294"/>
      <c r="AE37" s="294"/>
    </row>
    <row r="38" spans="1:31" ht="12">
      <c r="A38" s="186" t="s">
        <v>543</v>
      </c>
      <c r="B38" s="113" t="s">
        <v>33</v>
      </c>
      <c r="C38" s="294"/>
      <c r="D38" s="294"/>
      <c r="E38" s="295"/>
      <c r="F38" s="294"/>
      <c r="G38" s="294"/>
      <c r="H38" s="294"/>
      <c r="I38" s="295"/>
      <c r="J38" s="294"/>
      <c r="K38" s="294"/>
      <c r="L38" s="294"/>
      <c r="M38" s="294"/>
      <c r="N38" s="294"/>
      <c r="O38" s="295"/>
      <c r="P38" s="294"/>
      <c r="Q38" s="294"/>
      <c r="R38" s="294"/>
      <c r="S38" s="295"/>
      <c r="T38" s="294"/>
      <c r="U38" s="294"/>
      <c r="V38" s="294"/>
      <c r="W38" s="295"/>
      <c r="X38" s="294"/>
      <c r="Y38" s="295"/>
      <c r="Z38" s="294"/>
      <c r="AA38" s="295"/>
      <c r="AB38" s="294"/>
      <c r="AC38" s="294"/>
      <c r="AD38" s="294"/>
      <c r="AE38" s="294"/>
    </row>
    <row r="39" spans="1:31" ht="12">
      <c r="A39" s="186" t="s">
        <v>545</v>
      </c>
      <c r="B39" s="113" t="s">
        <v>34</v>
      </c>
      <c r="C39" s="294"/>
      <c r="D39" s="294"/>
      <c r="E39" s="295"/>
      <c r="F39" s="294"/>
      <c r="G39" s="294"/>
      <c r="H39" s="294"/>
      <c r="I39" s="295"/>
      <c r="J39" s="294"/>
      <c r="K39" s="294"/>
      <c r="L39" s="294"/>
      <c r="M39" s="294"/>
      <c r="N39" s="294"/>
      <c r="O39" s="295"/>
      <c r="P39" s="294"/>
      <c r="Q39" s="294"/>
      <c r="R39" s="294"/>
      <c r="S39" s="295"/>
      <c r="T39" s="294"/>
      <c r="U39" s="294"/>
      <c r="V39" s="294"/>
      <c r="W39" s="295"/>
      <c r="X39" s="294"/>
      <c r="Y39" s="295"/>
      <c r="Z39" s="294"/>
      <c r="AA39" s="295"/>
      <c r="AB39" s="294"/>
      <c r="AC39" s="294"/>
      <c r="AD39" s="294"/>
      <c r="AE39" s="294"/>
    </row>
    <row r="40" spans="1:31" ht="12">
      <c r="A40" s="186" t="s">
        <v>552</v>
      </c>
      <c r="B40" s="113" t="s">
        <v>35</v>
      </c>
      <c r="C40" s="294"/>
      <c r="D40" s="294"/>
      <c r="E40" s="295"/>
      <c r="F40" s="294"/>
      <c r="G40" s="294"/>
      <c r="H40" s="294"/>
      <c r="I40" s="295"/>
      <c r="J40" s="294"/>
      <c r="K40" s="294"/>
      <c r="L40" s="294"/>
      <c r="M40" s="294"/>
      <c r="N40" s="294"/>
      <c r="O40" s="295"/>
      <c r="P40" s="294"/>
      <c r="Q40" s="294"/>
      <c r="R40" s="294"/>
      <c r="S40" s="295"/>
      <c r="T40" s="294"/>
      <c r="U40" s="294"/>
      <c r="V40" s="294"/>
      <c r="W40" s="295"/>
      <c r="X40" s="294"/>
      <c r="Y40" s="295"/>
      <c r="Z40" s="294"/>
      <c r="AA40" s="295"/>
      <c r="AB40" s="294"/>
      <c r="AC40" s="294"/>
      <c r="AD40" s="294"/>
      <c r="AE40" s="294"/>
    </row>
    <row r="41" spans="1:31" s="186" customFormat="1" ht="12">
      <c r="A41" s="186" t="s">
        <v>554</v>
      </c>
      <c r="B41" s="113" t="s">
        <v>553</v>
      </c>
      <c r="C41" s="294"/>
      <c r="D41" s="294"/>
      <c r="E41" s="295"/>
      <c r="F41" s="294"/>
      <c r="G41" s="294"/>
      <c r="H41" s="294"/>
      <c r="I41" s="295"/>
      <c r="J41" s="294"/>
      <c r="K41" s="294"/>
      <c r="L41" s="294"/>
      <c r="M41" s="294"/>
      <c r="N41" s="294"/>
      <c r="O41" s="295"/>
      <c r="P41" s="294"/>
      <c r="Q41" s="294"/>
      <c r="R41" s="294"/>
      <c r="S41" s="295"/>
      <c r="T41" s="294"/>
      <c r="U41" s="294"/>
      <c r="V41" s="294"/>
      <c r="W41" s="295"/>
      <c r="X41" s="294"/>
      <c r="Y41" s="295"/>
      <c r="Z41" s="294"/>
      <c r="AA41" s="295"/>
      <c r="AB41" s="294"/>
      <c r="AC41" s="294"/>
      <c r="AD41" s="294"/>
      <c r="AE41" s="294"/>
    </row>
    <row r="42" spans="1:31" ht="12">
      <c r="A42" s="186" t="s">
        <v>563</v>
      </c>
      <c r="B42" s="113" t="s">
        <v>885</v>
      </c>
      <c r="C42" s="294"/>
      <c r="D42" s="294"/>
      <c r="E42" s="295"/>
      <c r="F42" s="294"/>
      <c r="G42" s="294"/>
      <c r="H42" s="294"/>
      <c r="I42" s="295"/>
      <c r="J42" s="294"/>
      <c r="K42" s="294"/>
      <c r="L42" s="294"/>
      <c r="M42" s="294"/>
      <c r="N42" s="294"/>
      <c r="O42" s="295"/>
      <c r="P42" s="294"/>
      <c r="Q42" s="294"/>
      <c r="R42" s="294"/>
      <c r="S42" s="295"/>
      <c r="T42" s="294"/>
      <c r="U42" s="294"/>
      <c r="V42" s="294"/>
      <c r="W42" s="295"/>
      <c r="X42" s="294"/>
      <c r="Y42" s="295"/>
      <c r="Z42" s="294"/>
      <c r="AA42" s="295"/>
      <c r="AB42" s="294"/>
      <c r="AC42" s="294"/>
      <c r="AD42" s="294"/>
      <c r="AE42" s="294"/>
    </row>
    <row r="43" spans="1:31" ht="12">
      <c r="A43" s="186" t="s">
        <v>568</v>
      </c>
      <c r="B43" s="113" t="s">
        <v>886</v>
      </c>
      <c r="C43" s="294"/>
      <c r="D43" s="294"/>
      <c r="E43" s="295"/>
      <c r="F43" s="294"/>
      <c r="G43" s="294"/>
      <c r="H43" s="294"/>
      <c r="I43" s="295"/>
      <c r="J43" s="294"/>
      <c r="K43" s="294"/>
      <c r="L43" s="294"/>
      <c r="M43" s="294"/>
      <c r="N43" s="294"/>
      <c r="O43" s="295"/>
      <c r="P43" s="294"/>
      <c r="Q43" s="294"/>
      <c r="R43" s="294"/>
      <c r="S43" s="295"/>
      <c r="T43" s="294"/>
      <c r="U43" s="294"/>
      <c r="V43" s="294"/>
      <c r="W43" s="295"/>
      <c r="X43" s="294"/>
      <c r="Y43" s="295"/>
      <c r="Z43" s="294"/>
      <c r="AA43" s="295"/>
      <c r="AB43" s="294"/>
      <c r="AC43" s="294"/>
      <c r="AD43" s="294"/>
      <c r="AE43" s="294"/>
    </row>
    <row r="44" spans="1:31" ht="12">
      <c r="A44" s="186" t="s">
        <v>575</v>
      </c>
      <c r="B44" s="113" t="s">
        <v>36</v>
      </c>
      <c r="C44" s="294"/>
      <c r="D44" s="294"/>
      <c r="E44" s="295"/>
      <c r="F44" s="294"/>
      <c r="G44" s="294"/>
      <c r="H44" s="294"/>
      <c r="I44" s="295"/>
      <c r="J44" s="294"/>
      <c r="K44" s="294"/>
      <c r="L44" s="294"/>
      <c r="M44" s="294"/>
      <c r="N44" s="294"/>
      <c r="O44" s="295"/>
      <c r="P44" s="294"/>
      <c r="Q44" s="294"/>
      <c r="R44" s="294"/>
      <c r="S44" s="295"/>
      <c r="T44" s="294"/>
      <c r="U44" s="294"/>
      <c r="V44" s="294"/>
      <c r="W44" s="295"/>
      <c r="X44" s="294"/>
      <c r="Y44" s="295"/>
      <c r="Z44" s="294"/>
      <c r="AA44" s="295"/>
      <c r="AB44" s="294"/>
      <c r="AC44" s="294"/>
      <c r="AD44" s="294"/>
      <c r="AE44" s="294"/>
    </row>
    <row r="45" spans="1:31" s="186" customFormat="1" ht="12">
      <c r="A45" s="186" t="s">
        <v>980</v>
      </c>
      <c r="B45" s="113" t="s">
        <v>600</v>
      </c>
      <c r="C45" s="294"/>
      <c r="D45" s="294"/>
      <c r="E45" s="295"/>
      <c r="F45" s="294"/>
      <c r="G45" s="294"/>
      <c r="H45" s="294"/>
      <c r="I45" s="295"/>
      <c r="J45" s="294"/>
      <c r="K45" s="294"/>
      <c r="L45" s="294"/>
      <c r="M45" s="294"/>
      <c r="N45" s="294"/>
      <c r="O45" s="295"/>
      <c r="P45" s="294"/>
      <c r="Q45" s="294"/>
      <c r="R45" s="294"/>
      <c r="S45" s="295"/>
      <c r="T45" s="294"/>
      <c r="U45" s="294"/>
      <c r="V45" s="294"/>
      <c r="W45" s="295"/>
      <c r="X45" s="294"/>
      <c r="Y45" s="295"/>
      <c r="Z45" s="294"/>
      <c r="AA45" s="295"/>
      <c r="AB45" s="294"/>
      <c r="AC45" s="294"/>
      <c r="AD45" s="294"/>
      <c r="AE45" s="294"/>
    </row>
    <row r="46" spans="1:31" ht="12">
      <c r="A46" s="186" t="s">
        <v>609</v>
      </c>
      <c r="B46" s="113" t="s">
        <v>37</v>
      </c>
      <c r="C46" s="294"/>
      <c r="D46" s="294"/>
      <c r="E46" s="295"/>
      <c r="F46" s="294"/>
      <c r="G46" s="294"/>
      <c r="H46" s="294"/>
      <c r="I46" s="295"/>
      <c r="J46" s="294"/>
      <c r="K46" s="294"/>
      <c r="L46" s="294"/>
      <c r="M46" s="294"/>
      <c r="N46" s="294"/>
      <c r="O46" s="295"/>
      <c r="P46" s="294"/>
      <c r="Q46" s="294"/>
      <c r="R46" s="294"/>
      <c r="S46" s="295"/>
      <c r="T46" s="294"/>
      <c r="U46" s="294"/>
      <c r="V46" s="294"/>
      <c r="W46" s="295"/>
      <c r="X46" s="294"/>
      <c r="Y46" s="295"/>
      <c r="Z46" s="294"/>
      <c r="AA46" s="295"/>
      <c r="AB46" s="294"/>
      <c r="AC46" s="294"/>
      <c r="AD46" s="294"/>
      <c r="AE46" s="294"/>
    </row>
    <row r="47" spans="1:31" ht="12">
      <c r="A47" s="186" t="s">
        <v>660</v>
      </c>
      <c r="B47" s="113" t="s">
        <v>38</v>
      </c>
      <c r="C47" s="294"/>
      <c r="D47" s="294"/>
      <c r="E47" s="295"/>
      <c r="F47" s="294"/>
      <c r="G47" s="294"/>
      <c r="H47" s="294"/>
      <c r="I47" s="295"/>
      <c r="J47" s="294"/>
      <c r="K47" s="294"/>
      <c r="L47" s="294"/>
      <c r="M47" s="294"/>
      <c r="N47" s="294"/>
      <c r="O47" s="295"/>
      <c r="P47" s="294"/>
      <c r="Q47" s="294"/>
      <c r="R47" s="294"/>
      <c r="S47" s="295"/>
      <c r="T47" s="294"/>
      <c r="U47" s="294"/>
      <c r="V47" s="294"/>
      <c r="W47" s="295"/>
      <c r="X47" s="294"/>
      <c r="Y47" s="295"/>
      <c r="Z47" s="294"/>
      <c r="AA47" s="295"/>
      <c r="AB47" s="294"/>
      <c r="AC47" s="294"/>
      <c r="AD47" s="294"/>
      <c r="AE47" s="294"/>
    </row>
    <row r="48" spans="1:31" ht="12">
      <c r="A48" s="186" t="s">
        <v>938</v>
      </c>
      <c r="B48" s="113" t="s">
        <v>39</v>
      </c>
      <c r="C48" s="294"/>
      <c r="D48" s="294"/>
      <c r="E48" s="295"/>
      <c r="F48" s="294"/>
      <c r="G48" s="294"/>
      <c r="H48" s="294"/>
      <c r="I48" s="295"/>
      <c r="J48" s="294"/>
      <c r="K48" s="294"/>
      <c r="L48" s="294"/>
      <c r="M48" s="294"/>
      <c r="N48" s="294"/>
      <c r="O48" s="295"/>
      <c r="P48" s="294"/>
      <c r="Q48" s="294"/>
      <c r="R48" s="294"/>
      <c r="S48" s="295"/>
      <c r="T48" s="294"/>
      <c r="U48" s="294"/>
      <c r="V48" s="294"/>
      <c r="W48" s="295"/>
      <c r="X48" s="294"/>
      <c r="Y48" s="295"/>
      <c r="Z48" s="294"/>
      <c r="AA48" s="295"/>
      <c r="AB48" s="294"/>
      <c r="AC48" s="294"/>
      <c r="AD48" s="294"/>
      <c r="AE48" s="294"/>
    </row>
    <row r="49" spans="1:31" ht="12">
      <c r="A49" s="186" t="s">
        <v>981</v>
      </c>
      <c r="B49" s="113" t="s">
        <v>40</v>
      </c>
      <c r="C49" s="294"/>
      <c r="D49" s="294"/>
      <c r="E49" s="295"/>
      <c r="F49" s="294"/>
      <c r="G49" s="294"/>
      <c r="H49" s="294"/>
      <c r="I49" s="295"/>
      <c r="J49" s="294"/>
      <c r="K49" s="294"/>
      <c r="L49" s="294"/>
      <c r="M49" s="294"/>
      <c r="N49" s="294"/>
      <c r="O49" s="295"/>
      <c r="P49" s="294"/>
      <c r="Q49" s="294"/>
      <c r="R49" s="294"/>
      <c r="S49" s="295"/>
      <c r="T49" s="294"/>
      <c r="U49" s="294"/>
      <c r="V49" s="294"/>
      <c r="W49" s="295"/>
      <c r="X49" s="294"/>
      <c r="Y49" s="295"/>
      <c r="Z49" s="294"/>
      <c r="AA49" s="295"/>
      <c r="AB49" s="294"/>
      <c r="AC49" s="294"/>
      <c r="AD49" s="294"/>
      <c r="AE49" s="294"/>
    </row>
    <row r="50" spans="1:31" ht="12">
      <c r="A50" s="186" t="s">
        <v>689</v>
      </c>
      <c r="B50" s="113" t="s">
        <v>41</v>
      </c>
      <c r="C50" s="294"/>
      <c r="D50" s="294"/>
      <c r="E50" s="295"/>
      <c r="F50" s="294"/>
      <c r="G50" s="294"/>
      <c r="H50" s="294"/>
      <c r="I50" s="295"/>
      <c r="J50" s="294"/>
      <c r="K50" s="294"/>
      <c r="L50" s="294"/>
      <c r="M50" s="294"/>
      <c r="N50" s="294"/>
      <c r="O50" s="295"/>
      <c r="P50" s="294"/>
      <c r="Q50" s="294"/>
      <c r="R50" s="294"/>
      <c r="S50" s="295"/>
      <c r="T50" s="294"/>
      <c r="U50" s="294"/>
      <c r="V50" s="294"/>
      <c r="W50" s="295"/>
      <c r="X50" s="294"/>
      <c r="Y50" s="295"/>
      <c r="Z50" s="294"/>
      <c r="AA50" s="295"/>
      <c r="AB50" s="294"/>
      <c r="AC50" s="294"/>
      <c r="AD50" s="294"/>
      <c r="AE50" s="294"/>
    </row>
    <row r="51" spans="1:31" ht="12">
      <c r="A51" s="186" t="s">
        <v>706</v>
      </c>
      <c r="B51" s="113" t="s">
        <v>42</v>
      </c>
      <c r="C51" s="294"/>
      <c r="D51" s="294"/>
      <c r="E51" s="295"/>
      <c r="F51" s="294"/>
      <c r="G51" s="294"/>
      <c r="H51" s="294"/>
      <c r="I51" s="295"/>
      <c r="J51" s="294"/>
      <c r="K51" s="294"/>
      <c r="L51" s="294"/>
      <c r="M51" s="294"/>
      <c r="N51" s="294"/>
      <c r="O51" s="295"/>
      <c r="P51" s="294"/>
      <c r="Q51" s="294"/>
      <c r="R51" s="294"/>
      <c r="S51" s="295"/>
      <c r="T51" s="294"/>
      <c r="U51" s="294"/>
      <c r="V51" s="294"/>
      <c r="W51" s="295"/>
      <c r="X51" s="294"/>
      <c r="Y51" s="295"/>
      <c r="Z51" s="294"/>
      <c r="AA51" s="295"/>
      <c r="AB51" s="294"/>
      <c r="AC51" s="294"/>
      <c r="AD51" s="294"/>
      <c r="AE51" s="294"/>
    </row>
    <row r="52" spans="1:31" ht="12">
      <c r="A52" s="186" t="s">
        <v>712</v>
      </c>
      <c r="B52" s="113" t="s">
        <v>940</v>
      </c>
      <c r="C52" s="294"/>
      <c r="D52" s="294"/>
      <c r="E52" s="295"/>
      <c r="F52" s="294"/>
      <c r="G52" s="294"/>
      <c r="H52" s="294"/>
      <c r="I52" s="295"/>
      <c r="J52" s="294"/>
      <c r="K52" s="294"/>
      <c r="L52" s="294"/>
      <c r="M52" s="294"/>
      <c r="N52" s="294"/>
      <c r="O52" s="295"/>
      <c r="P52" s="294"/>
      <c r="Q52" s="294"/>
      <c r="R52" s="294"/>
      <c r="S52" s="295"/>
      <c r="T52" s="294"/>
      <c r="U52" s="294"/>
      <c r="V52" s="294"/>
      <c r="W52" s="295"/>
      <c r="X52" s="294"/>
      <c r="Y52" s="295"/>
      <c r="Z52" s="294"/>
      <c r="AA52" s="295"/>
      <c r="AB52" s="294"/>
      <c r="AC52" s="294"/>
      <c r="AD52" s="294"/>
      <c r="AE52" s="294"/>
    </row>
    <row r="53" spans="1:31" ht="12">
      <c r="A53" s="186" t="s">
        <v>726</v>
      </c>
      <c r="B53" s="113" t="s">
        <v>44</v>
      </c>
      <c r="C53" s="294"/>
      <c r="D53" s="294"/>
      <c r="E53" s="295"/>
      <c r="F53" s="294"/>
      <c r="G53" s="294"/>
      <c r="H53" s="294"/>
      <c r="I53" s="295"/>
      <c r="J53" s="294"/>
      <c r="K53" s="294"/>
      <c r="L53" s="294"/>
      <c r="M53" s="294"/>
      <c r="N53" s="294"/>
      <c r="O53" s="295"/>
      <c r="P53" s="294"/>
      <c r="Q53" s="294"/>
      <c r="R53" s="294"/>
      <c r="S53" s="295"/>
      <c r="T53" s="294"/>
      <c r="U53" s="294"/>
      <c r="V53" s="294"/>
      <c r="W53" s="295"/>
      <c r="X53" s="294"/>
      <c r="Y53" s="295"/>
      <c r="Z53" s="294"/>
      <c r="AA53" s="295"/>
      <c r="AB53" s="294"/>
      <c r="AC53" s="294"/>
      <c r="AD53" s="294"/>
      <c r="AE53" s="294"/>
    </row>
    <row r="54" spans="1:31" ht="12">
      <c r="A54" s="186" t="s">
        <v>747</v>
      </c>
      <c r="B54" s="113" t="s">
        <v>45</v>
      </c>
      <c r="C54" s="294"/>
      <c r="D54" s="294"/>
      <c r="E54" s="295"/>
      <c r="F54" s="294"/>
      <c r="G54" s="294"/>
      <c r="H54" s="294"/>
      <c r="I54" s="295"/>
      <c r="J54" s="294"/>
      <c r="K54" s="294"/>
      <c r="L54" s="294"/>
      <c r="M54" s="294"/>
      <c r="N54" s="294"/>
      <c r="O54" s="295"/>
      <c r="P54" s="294"/>
      <c r="Q54" s="294"/>
      <c r="R54" s="294"/>
      <c r="S54" s="295"/>
      <c r="T54" s="294"/>
      <c r="U54" s="294"/>
      <c r="V54" s="294"/>
      <c r="W54" s="295"/>
      <c r="X54" s="294"/>
      <c r="Y54" s="295"/>
      <c r="Z54" s="294"/>
      <c r="AA54" s="295"/>
      <c r="AB54" s="294"/>
      <c r="AC54" s="294"/>
      <c r="AD54" s="294"/>
      <c r="AE54" s="294"/>
    </row>
    <row r="55" spans="1:31" ht="12">
      <c r="A55" s="186" t="s">
        <v>755</v>
      </c>
      <c r="B55" s="113" t="s">
        <v>46</v>
      </c>
      <c r="C55" s="294"/>
      <c r="D55" s="294"/>
      <c r="E55" s="295"/>
      <c r="F55" s="294"/>
      <c r="G55" s="294"/>
      <c r="H55" s="294"/>
      <c r="I55" s="295"/>
      <c r="J55" s="294"/>
      <c r="K55" s="294"/>
      <c r="L55" s="294"/>
      <c r="M55" s="294"/>
      <c r="N55" s="294"/>
      <c r="O55" s="295"/>
      <c r="P55" s="294"/>
      <c r="Q55" s="294"/>
      <c r="R55" s="294"/>
      <c r="S55" s="295"/>
      <c r="T55" s="294"/>
      <c r="U55" s="294"/>
      <c r="V55" s="294"/>
      <c r="W55" s="295"/>
      <c r="X55" s="294"/>
      <c r="Y55" s="295"/>
      <c r="Z55" s="294"/>
      <c r="AA55" s="295"/>
      <c r="AB55" s="294"/>
      <c r="AC55" s="294"/>
      <c r="AD55" s="294"/>
      <c r="AE55" s="294"/>
    </row>
    <row r="56" spans="1:31" ht="12">
      <c r="A56" s="186" t="s">
        <v>759</v>
      </c>
      <c r="B56" s="113" t="s">
        <v>47</v>
      </c>
      <c r="C56" s="294"/>
      <c r="D56" s="294"/>
      <c r="E56" s="295"/>
      <c r="F56" s="294"/>
      <c r="G56" s="294"/>
      <c r="H56" s="294"/>
      <c r="I56" s="295"/>
      <c r="J56" s="294"/>
      <c r="K56" s="294"/>
      <c r="L56" s="294"/>
      <c r="M56" s="294"/>
      <c r="N56" s="294"/>
      <c r="O56" s="295"/>
      <c r="P56" s="294"/>
      <c r="Q56" s="294"/>
      <c r="R56" s="294"/>
      <c r="S56" s="295"/>
      <c r="T56" s="294"/>
      <c r="U56" s="294"/>
      <c r="V56" s="294"/>
      <c r="W56" s="295"/>
      <c r="X56" s="294"/>
      <c r="Y56" s="295"/>
      <c r="Z56" s="294"/>
      <c r="AA56" s="295"/>
      <c r="AB56" s="294"/>
      <c r="AC56" s="294"/>
      <c r="AD56" s="294"/>
      <c r="AE56" s="294"/>
    </row>
    <row r="57" spans="1:31" ht="12">
      <c r="A57" s="186" t="s">
        <v>771</v>
      </c>
      <c r="B57" s="113" t="s">
        <v>48</v>
      </c>
      <c r="C57" s="294"/>
      <c r="D57" s="294"/>
      <c r="E57" s="295"/>
      <c r="F57" s="294"/>
      <c r="G57" s="294"/>
      <c r="H57" s="294"/>
      <c r="I57" s="295"/>
      <c r="J57" s="294"/>
      <c r="K57" s="294"/>
      <c r="L57" s="294"/>
      <c r="M57" s="294"/>
      <c r="N57" s="294"/>
      <c r="O57" s="295"/>
      <c r="P57" s="294"/>
      <c r="Q57" s="294"/>
      <c r="R57" s="294"/>
      <c r="S57" s="295"/>
      <c r="T57" s="294"/>
      <c r="U57" s="294"/>
      <c r="V57" s="294"/>
      <c r="W57" s="295"/>
      <c r="X57" s="294"/>
      <c r="Y57" s="295"/>
      <c r="Z57" s="294"/>
      <c r="AA57" s="295"/>
      <c r="AB57" s="294"/>
      <c r="AC57" s="294"/>
      <c r="AD57" s="294"/>
      <c r="AE57" s="294"/>
    </row>
    <row r="58" spans="1:31" ht="12">
      <c r="A58" s="186" t="s">
        <v>790</v>
      </c>
      <c r="B58" s="113" t="s">
        <v>49</v>
      </c>
      <c r="C58" s="294"/>
      <c r="D58" s="294"/>
      <c r="E58" s="295"/>
      <c r="F58" s="294"/>
      <c r="G58" s="294"/>
      <c r="H58" s="294"/>
      <c r="I58" s="295"/>
      <c r="J58" s="294"/>
      <c r="K58" s="294"/>
      <c r="L58" s="294"/>
      <c r="M58" s="294"/>
      <c r="N58" s="294"/>
      <c r="O58" s="295"/>
      <c r="P58" s="294"/>
      <c r="Q58" s="294"/>
      <c r="R58" s="294"/>
      <c r="S58" s="295"/>
      <c r="T58" s="294"/>
      <c r="U58" s="294"/>
      <c r="V58" s="294"/>
      <c r="W58" s="295"/>
      <c r="X58" s="294"/>
      <c r="Y58" s="295"/>
      <c r="Z58" s="294"/>
      <c r="AA58" s="295"/>
      <c r="AB58" s="294"/>
      <c r="AC58" s="294"/>
      <c r="AD58" s="294"/>
      <c r="AE58" s="294"/>
    </row>
    <row r="59" spans="1:31" ht="12">
      <c r="A59" s="186" t="s">
        <v>848</v>
      </c>
      <c r="B59" s="113" t="s">
        <v>50</v>
      </c>
      <c r="C59" s="294"/>
      <c r="D59" s="294"/>
      <c r="E59" s="295"/>
      <c r="F59" s="294"/>
      <c r="G59" s="294"/>
      <c r="H59" s="294"/>
      <c r="I59" s="295"/>
      <c r="J59" s="294"/>
      <c r="K59" s="294"/>
      <c r="L59" s="294"/>
      <c r="M59" s="294"/>
      <c r="N59" s="294"/>
      <c r="O59" s="295"/>
      <c r="P59" s="294"/>
      <c r="Q59" s="294"/>
      <c r="R59" s="294"/>
      <c r="S59" s="295"/>
      <c r="T59" s="294"/>
      <c r="U59" s="294"/>
      <c r="V59" s="294"/>
      <c r="W59" s="295"/>
      <c r="X59" s="294"/>
      <c r="Y59" s="295"/>
      <c r="Z59" s="294"/>
      <c r="AA59" s="295"/>
      <c r="AB59" s="294"/>
      <c r="AC59" s="294"/>
      <c r="AD59" s="294"/>
      <c r="AE59" s="294"/>
    </row>
    <row r="60" spans="1:31" ht="12">
      <c r="A60" s="186" t="s">
        <v>852</v>
      </c>
      <c r="B60" s="113" t="s">
        <v>51</v>
      </c>
      <c r="C60" s="294"/>
      <c r="D60" s="294"/>
      <c r="E60" s="295"/>
      <c r="F60" s="294"/>
      <c r="G60" s="294"/>
      <c r="H60" s="294"/>
      <c r="I60" s="295"/>
      <c r="J60" s="294"/>
      <c r="K60" s="294"/>
      <c r="L60" s="294"/>
      <c r="M60" s="294"/>
      <c r="N60" s="294"/>
      <c r="O60" s="295"/>
      <c r="P60" s="294"/>
      <c r="Q60" s="294"/>
      <c r="R60" s="294"/>
      <c r="S60" s="295"/>
      <c r="T60" s="294"/>
      <c r="U60" s="294"/>
      <c r="V60" s="294"/>
      <c r="W60" s="295"/>
      <c r="X60" s="294"/>
      <c r="Y60" s="295"/>
      <c r="Z60" s="294"/>
      <c r="AA60" s="295"/>
      <c r="AB60" s="294"/>
      <c r="AC60" s="294"/>
      <c r="AD60" s="294"/>
      <c r="AE60" s="294"/>
    </row>
    <row r="61" spans="1:31" s="270" customFormat="1" ht="12.75" thickBot="1">
      <c r="A61" s="108" t="s">
        <v>383</v>
      </c>
      <c r="B61" s="114" t="s">
        <v>941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</row>
    <row r="62" spans="1:31" ht="12.75" thickTop="1">
      <c r="A62" s="186" t="s">
        <v>399</v>
      </c>
      <c r="B62" s="113" t="s">
        <v>52</v>
      </c>
      <c r="C62" s="294"/>
      <c r="D62" s="294"/>
      <c r="E62" s="295"/>
      <c r="F62" s="294"/>
      <c r="G62" s="294"/>
      <c r="H62" s="294"/>
      <c r="I62" s="295"/>
      <c r="J62" s="294"/>
      <c r="K62" s="294"/>
      <c r="L62" s="294"/>
      <c r="M62" s="294"/>
      <c r="N62" s="294"/>
      <c r="O62" s="295"/>
      <c r="P62" s="294"/>
      <c r="Q62" s="294"/>
      <c r="R62" s="294"/>
      <c r="S62" s="295"/>
      <c r="T62" s="294"/>
      <c r="U62" s="294"/>
      <c r="V62" s="294"/>
      <c r="W62" s="295"/>
      <c r="X62" s="294"/>
      <c r="Y62" s="295"/>
      <c r="Z62" s="294"/>
      <c r="AA62" s="295"/>
      <c r="AB62" s="294"/>
      <c r="AC62" s="294"/>
      <c r="AD62" s="294"/>
      <c r="AE62" s="294"/>
    </row>
    <row r="63" spans="1:31" ht="12">
      <c r="A63" s="186" t="s">
        <v>432</v>
      </c>
      <c r="B63" s="113" t="s">
        <v>53</v>
      </c>
      <c r="C63" s="294"/>
      <c r="D63" s="294"/>
      <c r="E63" s="295"/>
      <c r="F63" s="294"/>
      <c r="G63" s="294"/>
      <c r="H63" s="294"/>
      <c r="I63" s="295"/>
      <c r="J63" s="294"/>
      <c r="K63" s="294"/>
      <c r="L63" s="294"/>
      <c r="M63" s="294"/>
      <c r="N63" s="294"/>
      <c r="O63" s="295"/>
      <c r="P63" s="294"/>
      <c r="Q63" s="294"/>
      <c r="R63" s="294"/>
      <c r="S63" s="295"/>
      <c r="T63" s="294"/>
      <c r="U63" s="294"/>
      <c r="V63" s="294"/>
      <c r="W63" s="295"/>
      <c r="X63" s="294"/>
      <c r="Y63" s="295"/>
      <c r="Z63" s="294"/>
      <c r="AA63" s="295"/>
      <c r="AB63" s="294"/>
      <c r="AC63" s="294"/>
      <c r="AD63" s="294"/>
      <c r="AE63" s="294"/>
    </row>
    <row r="64" spans="1:31" ht="12">
      <c r="A64" s="186" t="s">
        <v>440</v>
      </c>
      <c r="B64" s="113" t="s">
        <v>54</v>
      </c>
      <c r="C64" s="294"/>
      <c r="D64" s="294"/>
      <c r="E64" s="295"/>
      <c r="F64" s="294"/>
      <c r="G64" s="294"/>
      <c r="H64" s="294"/>
      <c r="I64" s="295"/>
      <c r="J64" s="294"/>
      <c r="K64" s="294"/>
      <c r="L64" s="294"/>
      <c r="M64" s="294"/>
      <c r="N64" s="294"/>
      <c r="O64" s="295"/>
      <c r="P64" s="294"/>
      <c r="Q64" s="294"/>
      <c r="R64" s="294"/>
      <c r="S64" s="295"/>
      <c r="T64" s="294"/>
      <c r="U64" s="294"/>
      <c r="V64" s="294"/>
      <c r="W64" s="295"/>
      <c r="X64" s="294"/>
      <c r="Y64" s="295"/>
      <c r="Z64" s="294"/>
      <c r="AA64" s="295"/>
      <c r="AB64" s="294"/>
      <c r="AC64" s="294"/>
      <c r="AD64" s="294"/>
      <c r="AE64" s="294"/>
    </row>
    <row r="65" spans="1:31" ht="12">
      <c r="A65" s="186" t="s">
        <v>476</v>
      </c>
      <c r="B65" s="113" t="s">
        <v>55</v>
      </c>
      <c r="C65" s="294"/>
      <c r="D65" s="294"/>
      <c r="E65" s="295"/>
      <c r="F65" s="294"/>
      <c r="G65" s="294"/>
      <c r="H65" s="294"/>
      <c r="I65" s="295"/>
      <c r="J65" s="294"/>
      <c r="K65" s="294"/>
      <c r="L65" s="294"/>
      <c r="M65" s="294"/>
      <c r="N65" s="294"/>
      <c r="O65" s="295"/>
      <c r="P65" s="294"/>
      <c r="Q65" s="294"/>
      <c r="R65" s="294"/>
      <c r="S65" s="295"/>
      <c r="T65" s="294"/>
      <c r="U65" s="294"/>
      <c r="V65" s="294"/>
      <c r="W65" s="295"/>
      <c r="X65" s="294"/>
      <c r="Y65" s="295"/>
      <c r="Z65" s="294"/>
      <c r="AA65" s="295"/>
      <c r="AB65" s="294"/>
      <c r="AC65" s="294"/>
      <c r="AD65" s="294"/>
      <c r="AE65" s="294"/>
    </row>
    <row r="66" spans="1:31" ht="12">
      <c r="A66" s="186" t="s">
        <v>487</v>
      </c>
      <c r="B66" s="113" t="s">
        <v>56</v>
      </c>
      <c r="C66" s="294"/>
      <c r="D66" s="294"/>
      <c r="E66" s="295"/>
      <c r="F66" s="294"/>
      <c r="G66" s="294"/>
      <c r="H66" s="294"/>
      <c r="I66" s="295"/>
      <c r="J66" s="294"/>
      <c r="K66" s="294"/>
      <c r="L66" s="294"/>
      <c r="M66" s="294"/>
      <c r="N66" s="294"/>
      <c r="O66" s="295"/>
      <c r="P66" s="294"/>
      <c r="Q66" s="294"/>
      <c r="R66" s="294"/>
      <c r="S66" s="295"/>
      <c r="T66" s="294"/>
      <c r="U66" s="294"/>
      <c r="V66" s="294"/>
      <c r="W66" s="295"/>
      <c r="X66" s="294"/>
      <c r="Y66" s="295"/>
      <c r="Z66" s="294"/>
      <c r="AA66" s="295"/>
      <c r="AB66" s="294"/>
      <c r="AC66" s="294"/>
      <c r="AD66" s="294"/>
      <c r="AE66" s="294"/>
    </row>
    <row r="67" spans="1:31" ht="12">
      <c r="A67" s="186" t="s">
        <v>514</v>
      </c>
      <c r="B67" s="113" t="s">
        <v>57</v>
      </c>
      <c r="C67" s="294"/>
      <c r="D67" s="294"/>
      <c r="E67" s="295"/>
      <c r="F67" s="294"/>
      <c r="G67" s="294"/>
      <c r="H67" s="294"/>
      <c r="I67" s="295"/>
      <c r="J67" s="294"/>
      <c r="K67" s="294"/>
      <c r="L67" s="294"/>
      <c r="M67" s="294"/>
      <c r="N67" s="294"/>
      <c r="O67" s="295"/>
      <c r="P67" s="294"/>
      <c r="Q67" s="294"/>
      <c r="R67" s="294"/>
      <c r="S67" s="295"/>
      <c r="T67" s="294"/>
      <c r="U67" s="294"/>
      <c r="V67" s="294"/>
      <c r="W67" s="295"/>
      <c r="X67" s="294"/>
      <c r="Y67" s="295"/>
      <c r="Z67" s="294"/>
      <c r="AA67" s="295"/>
      <c r="AB67" s="294"/>
      <c r="AC67" s="294"/>
      <c r="AD67" s="294"/>
      <c r="AE67" s="294"/>
    </row>
    <row r="68" spans="1:31" ht="12">
      <c r="A68" s="186" t="s">
        <v>522</v>
      </c>
      <c r="B68" s="113" t="s">
        <v>58</v>
      </c>
      <c r="C68" s="294"/>
      <c r="D68" s="294"/>
      <c r="E68" s="295"/>
      <c r="F68" s="294"/>
      <c r="G68" s="294"/>
      <c r="H68" s="294"/>
      <c r="I68" s="295"/>
      <c r="J68" s="294"/>
      <c r="K68" s="294"/>
      <c r="L68" s="294"/>
      <c r="M68" s="294"/>
      <c r="N68" s="294"/>
      <c r="O68" s="295"/>
      <c r="P68" s="294"/>
      <c r="Q68" s="294"/>
      <c r="R68" s="294"/>
      <c r="S68" s="295"/>
      <c r="T68" s="294"/>
      <c r="U68" s="294"/>
      <c r="V68" s="294"/>
      <c r="W68" s="295"/>
      <c r="X68" s="294"/>
      <c r="Y68" s="295"/>
      <c r="Z68" s="294"/>
      <c r="AA68" s="295"/>
      <c r="AB68" s="294"/>
      <c r="AC68" s="294"/>
      <c r="AD68" s="294"/>
      <c r="AE68" s="294"/>
    </row>
    <row r="69" spans="1:31" ht="12">
      <c r="A69" s="186" t="s">
        <v>532</v>
      </c>
      <c r="B69" s="113" t="s">
        <v>59</v>
      </c>
      <c r="C69" s="294"/>
      <c r="D69" s="294"/>
      <c r="E69" s="295"/>
      <c r="F69" s="294"/>
      <c r="G69" s="294"/>
      <c r="H69" s="294"/>
      <c r="I69" s="295"/>
      <c r="J69" s="294"/>
      <c r="K69" s="294"/>
      <c r="L69" s="294"/>
      <c r="M69" s="294"/>
      <c r="N69" s="294"/>
      <c r="O69" s="295"/>
      <c r="P69" s="294"/>
      <c r="Q69" s="294"/>
      <c r="R69" s="294"/>
      <c r="S69" s="295"/>
      <c r="T69" s="294"/>
      <c r="U69" s="294"/>
      <c r="V69" s="294"/>
      <c r="W69" s="295"/>
      <c r="X69" s="294"/>
      <c r="Y69" s="295"/>
      <c r="Z69" s="294"/>
      <c r="AA69" s="295"/>
      <c r="AB69" s="294"/>
      <c r="AC69" s="294"/>
      <c r="AD69" s="294"/>
      <c r="AE69" s="294"/>
    </row>
    <row r="70" spans="1:31" ht="12">
      <c r="A70" s="186" t="s">
        <v>534</v>
      </c>
      <c r="B70" s="113" t="s">
        <v>60</v>
      </c>
      <c r="C70" s="294"/>
      <c r="D70" s="294"/>
      <c r="E70" s="295"/>
      <c r="F70" s="294"/>
      <c r="G70" s="294"/>
      <c r="H70" s="294"/>
      <c r="I70" s="295"/>
      <c r="J70" s="294"/>
      <c r="K70" s="294"/>
      <c r="L70" s="294"/>
      <c r="M70" s="294"/>
      <c r="N70" s="294"/>
      <c r="O70" s="295"/>
      <c r="P70" s="294"/>
      <c r="Q70" s="294"/>
      <c r="R70" s="294"/>
      <c r="S70" s="295"/>
      <c r="T70" s="294"/>
      <c r="U70" s="294"/>
      <c r="V70" s="294"/>
      <c r="W70" s="295"/>
      <c r="X70" s="294"/>
      <c r="Y70" s="295"/>
      <c r="Z70" s="294"/>
      <c r="AA70" s="295"/>
      <c r="AB70" s="294"/>
      <c r="AC70" s="294"/>
      <c r="AD70" s="294"/>
      <c r="AE70" s="294"/>
    </row>
    <row r="71" spans="1:31" ht="12">
      <c r="A71" s="186" t="s">
        <v>573</v>
      </c>
      <c r="B71" s="113" t="s">
        <v>61</v>
      </c>
      <c r="C71" s="294"/>
      <c r="D71" s="294"/>
      <c r="E71" s="295"/>
      <c r="F71" s="294"/>
      <c r="G71" s="294"/>
      <c r="H71" s="294"/>
      <c r="I71" s="295"/>
      <c r="J71" s="294"/>
      <c r="K71" s="294"/>
      <c r="L71" s="294"/>
      <c r="M71" s="294"/>
      <c r="N71" s="294"/>
      <c r="O71" s="295"/>
      <c r="P71" s="294"/>
      <c r="Q71" s="294"/>
      <c r="R71" s="294"/>
      <c r="S71" s="295"/>
      <c r="T71" s="294"/>
      <c r="U71" s="294"/>
      <c r="V71" s="294"/>
      <c r="W71" s="295"/>
      <c r="X71" s="294"/>
      <c r="Y71" s="295"/>
      <c r="Z71" s="294"/>
      <c r="AA71" s="295"/>
      <c r="AB71" s="294"/>
      <c r="AC71" s="294"/>
      <c r="AD71" s="294"/>
      <c r="AE71" s="294"/>
    </row>
    <row r="72" spans="1:31" ht="12">
      <c r="A72" s="186" t="s">
        <v>593</v>
      </c>
      <c r="B72" s="113" t="s">
        <v>62</v>
      </c>
      <c r="C72" s="294"/>
      <c r="D72" s="294"/>
      <c r="E72" s="295"/>
      <c r="F72" s="294"/>
      <c r="G72" s="294"/>
      <c r="H72" s="294"/>
      <c r="I72" s="295"/>
      <c r="J72" s="294"/>
      <c r="K72" s="294"/>
      <c r="L72" s="294"/>
      <c r="M72" s="294"/>
      <c r="N72" s="294"/>
      <c r="O72" s="295"/>
      <c r="P72" s="294"/>
      <c r="Q72" s="294"/>
      <c r="R72" s="294"/>
      <c r="S72" s="295"/>
      <c r="T72" s="294"/>
      <c r="U72" s="294"/>
      <c r="V72" s="294"/>
      <c r="W72" s="295"/>
      <c r="X72" s="294"/>
      <c r="Y72" s="295"/>
      <c r="Z72" s="294"/>
      <c r="AA72" s="295"/>
      <c r="AB72" s="294"/>
      <c r="AC72" s="294"/>
      <c r="AD72" s="294"/>
      <c r="AE72" s="294"/>
    </row>
    <row r="73" spans="1:31" ht="12">
      <c r="A73" s="186" t="s">
        <v>659</v>
      </c>
      <c r="B73" s="113" t="s">
        <v>658</v>
      </c>
      <c r="C73" s="294"/>
      <c r="D73" s="294"/>
      <c r="E73" s="295"/>
      <c r="F73" s="294"/>
      <c r="G73" s="294"/>
      <c r="H73" s="294"/>
      <c r="I73" s="295"/>
      <c r="J73" s="294"/>
      <c r="K73" s="294"/>
      <c r="L73" s="294"/>
      <c r="M73" s="294"/>
      <c r="N73" s="294"/>
      <c r="O73" s="295"/>
      <c r="P73" s="294"/>
      <c r="Q73" s="294"/>
      <c r="R73" s="294"/>
      <c r="S73" s="295"/>
      <c r="T73" s="294"/>
      <c r="U73" s="294"/>
      <c r="V73" s="294"/>
      <c r="W73" s="295"/>
      <c r="X73" s="294"/>
      <c r="Y73" s="295"/>
      <c r="Z73" s="294"/>
      <c r="AA73" s="295"/>
      <c r="AB73" s="294"/>
      <c r="AC73" s="294"/>
      <c r="AD73" s="294"/>
      <c r="AE73" s="294"/>
    </row>
    <row r="74" spans="1:31" ht="12">
      <c r="A74" s="186" t="s">
        <v>670</v>
      </c>
      <c r="B74" s="113" t="s">
        <v>63</v>
      </c>
      <c r="C74" s="294"/>
      <c r="D74" s="294"/>
      <c r="E74" s="295"/>
      <c r="F74" s="294"/>
      <c r="G74" s="294"/>
      <c r="H74" s="294"/>
      <c r="I74" s="295"/>
      <c r="J74" s="294"/>
      <c r="K74" s="294"/>
      <c r="L74" s="294"/>
      <c r="M74" s="294"/>
      <c r="N74" s="294"/>
      <c r="O74" s="295"/>
      <c r="P74" s="294"/>
      <c r="Q74" s="294"/>
      <c r="R74" s="294"/>
      <c r="S74" s="295"/>
      <c r="T74" s="294"/>
      <c r="U74" s="294"/>
      <c r="V74" s="294"/>
      <c r="W74" s="295"/>
      <c r="X74" s="294"/>
      <c r="Y74" s="295"/>
      <c r="Z74" s="294"/>
      <c r="AA74" s="295"/>
      <c r="AB74" s="294"/>
      <c r="AC74" s="294"/>
      <c r="AD74" s="294"/>
      <c r="AE74" s="294"/>
    </row>
    <row r="75" spans="1:31" ht="12">
      <c r="A75" s="186" t="s">
        <v>694</v>
      </c>
      <c r="B75" s="113" t="s">
        <v>64</v>
      </c>
      <c r="C75" s="294"/>
      <c r="D75" s="294"/>
      <c r="E75" s="295"/>
      <c r="F75" s="294"/>
      <c r="G75" s="294"/>
      <c r="H75" s="294"/>
      <c r="I75" s="295"/>
      <c r="J75" s="294"/>
      <c r="K75" s="294"/>
      <c r="L75" s="294"/>
      <c r="M75" s="294"/>
      <c r="N75" s="294"/>
      <c r="O75" s="295"/>
      <c r="P75" s="294"/>
      <c r="Q75" s="294"/>
      <c r="R75" s="294"/>
      <c r="S75" s="295"/>
      <c r="T75" s="294"/>
      <c r="U75" s="294"/>
      <c r="V75" s="294"/>
      <c r="W75" s="295"/>
      <c r="X75" s="294"/>
      <c r="Y75" s="295"/>
      <c r="Z75" s="294"/>
      <c r="AA75" s="295"/>
      <c r="AB75" s="294"/>
      <c r="AC75" s="294"/>
      <c r="AD75" s="294"/>
      <c r="AE75" s="294"/>
    </row>
    <row r="76" spans="1:31" ht="12">
      <c r="A76" s="186" t="s">
        <v>723</v>
      </c>
      <c r="B76" s="113" t="s">
        <v>65</v>
      </c>
      <c r="C76" s="294"/>
      <c r="D76" s="294"/>
      <c r="E76" s="295"/>
      <c r="F76" s="294"/>
      <c r="G76" s="294"/>
      <c r="H76" s="294"/>
      <c r="I76" s="295"/>
      <c r="J76" s="294"/>
      <c r="K76" s="294"/>
      <c r="L76" s="294"/>
      <c r="M76" s="294"/>
      <c r="N76" s="294"/>
      <c r="O76" s="295"/>
      <c r="P76" s="294"/>
      <c r="Q76" s="294"/>
      <c r="R76" s="294"/>
      <c r="S76" s="295"/>
      <c r="T76" s="294"/>
      <c r="U76" s="294"/>
      <c r="V76" s="294"/>
      <c r="W76" s="295"/>
      <c r="X76" s="294"/>
      <c r="Y76" s="295"/>
      <c r="Z76" s="294"/>
      <c r="AA76" s="295"/>
      <c r="AB76" s="294"/>
      <c r="AC76" s="294"/>
      <c r="AD76" s="294"/>
      <c r="AE76" s="294"/>
    </row>
    <row r="77" spans="1:31" ht="12">
      <c r="A77" s="186" t="s">
        <v>748</v>
      </c>
      <c r="B77" s="113" t="s">
        <v>66</v>
      </c>
      <c r="C77" s="294"/>
      <c r="D77" s="294"/>
      <c r="E77" s="295"/>
      <c r="F77" s="294"/>
      <c r="G77" s="294"/>
      <c r="H77" s="294"/>
      <c r="I77" s="295"/>
      <c r="J77" s="294"/>
      <c r="K77" s="294"/>
      <c r="L77" s="294"/>
      <c r="M77" s="294"/>
      <c r="N77" s="294"/>
      <c r="O77" s="295"/>
      <c r="P77" s="294"/>
      <c r="Q77" s="294"/>
      <c r="R77" s="294"/>
      <c r="S77" s="295"/>
      <c r="T77" s="294"/>
      <c r="U77" s="294"/>
      <c r="V77" s="294"/>
      <c r="W77" s="295"/>
      <c r="X77" s="294"/>
      <c r="Y77" s="295"/>
      <c r="Z77" s="294"/>
      <c r="AA77" s="295"/>
      <c r="AB77" s="294"/>
      <c r="AC77" s="294"/>
      <c r="AD77" s="294"/>
      <c r="AE77" s="294"/>
    </row>
    <row r="78" spans="1:31" ht="12">
      <c r="A78" s="186" t="s">
        <v>779</v>
      </c>
      <c r="B78" s="113" t="s">
        <v>67</v>
      </c>
      <c r="C78" s="294"/>
      <c r="D78" s="294"/>
      <c r="E78" s="295"/>
      <c r="F78" s="294"/>
      <c r="G78" s="294"/>
      <c r="H78" s="294"/>
      <c r="I78" s="295"/>
      <c r="J78" s="294"/>
      <c r="K78" s="294"/>
      <c r="L78" s="294"/>
      <c r="M78" s="294"/>
      <c r="N78" s="294"/>
      <c r="O78" s="295"/>
      <c r="P78" s="294"/>
      <c r="Q78" s="294"/>
      <c r="R78" s="294"/>
      <c r="S78" s="295"/>
      <c r="T78" s="294"/>
      <c r="U78" s="294"/>
      <c r="V78" s="294"/>
      <c r="W78" s="295"/>
      <c r="X78" s="294"/>
      <c r="Y78" s="295"/>
      <c r="Z78" s="294"/>
      <c r="AA78" s="295"/>
      <c r="AB78" s="294"/>
      <c r="AC78" s="294"/>
      <c r="AD78" s="294"/>
      <c r="AE78" s="294"/>
    </row>
    <row r="79" spans="1:31" ht="12">
      <c r="A79" s="186" t="s">
        <v>792</v>
      </c>
      <c r="B79" s="113" t="s">
        <v>887</v>
      </c>
      <c r="C79" s="294"/>
      <c r="D79" s="294"/>
      <c r="E79" s="295"/>
      <c r="F79" s="294"/>
      <c r="G79" s="294"/>
      <c r="H79" s="294"/>
      <c r="I79" s="295"/>
      <c r="J79" s="294"/>
      <c r="K79" s="294"/>
      <c r="L79" s="294"/>
      <c r="M79" s="294"/>
      <c r="N79" s="294"/>
      <c r="O79" s="295"/>
      <c r="P79" s="294"/>
      <c r="Q79" s="294"/>
      <c r="R79" s="294"/>
      <c r="S79" s="295"/>
      <c r="T79" s="294"/>
      <c r="U79" s="294"/>
      <c r="V79" s="294"/>
      <c r="W79" s="295"/>
      <c r="X79" s="294"/>
      <c r="Y79" s="295"/>
      <c r="Z79" s="294"/>
      <c r="AA79" s="295"/>
      <c r="AB79" s="294"/>
      <c r="AC79" s="294"/>
      <c r="AD79" s="294"/>
      <c r="AE79" s="294"/>
    </row>
    <row r="80" spans="1:31" ht="12">
      <c r="A80" s="186" t="s">
        <v>799</v>
      </c>
      <c r="B80" s="113" t="s">
        <v>68</v>
      </c>
      <c r="C80" s="294"/>
      <c r="D80" s="294"/>
      <c r="E80" s="295"/>
      <c r="F80" s="294"/>
      <c r="G80" s="294"/>
      <c r="H80" s="294"/>
      <c r="I80" s="295"/>
      <c r="J80" s="294"/>
      <c r="K80" s="294"/>
      <c r="L80" s="294"/>
      <c r="M80" s="294"/>
      <c r="N80" s="294"/>
      <c r="O80" s="295"/>
      <c r="P80" s="294"/>
      <c r="Q80" s="294"/>
      <c r="R80" s="294"/>
      <c r="S80" s="295"/>
      <c r="T80" s="294"/>
      <c r="U80" s="294"/>
      <c r="V80" s="294"/>
      <c r="W80" s="295"/>
      <c r="X80" s="294"/>
      <c r="Y80" s="295"/>
      <c r="Z80" s="294"/>
      <c r="AA80" s="295"/>
      <c r="AB80" s="294"/>
      <c r="AC80" s="294"/>
      <c r="AD80" s="294"/>
      <c r="AE80" s="294"/>
    </row>
    <row r="81" spans="1:31" ht="12">
      <c r="A81" s="186" t="s">
        <v>809</v>
      </c>
      <c r="B81" s="113" t="s">
        <v>69</v>
      </c>
      <c r="C81" s="294"/>
      <c r="D81" s="294"/>
      <c r="E81" s="295"/>
      <c r="F81" s="294"/>
      <c r="G81" s="294"/>
      <c r="H81" s="294"/>
      <c r="I81" s="295"/>
      <c r="J81" s="294"/>
      <c r="K81" s="294"/>
      <c r="L81" s="294"/>
      <c r="M81" s="294"/>
      <c r="N81" s="294"/>
      <c r="O81" s="295"/>
      <c r="P81" s="294"/>
      <c r="Q81" s="294"/>
      <c r="R81" s="294"/>
      <c r="S81" s="295"/>
      <c r="T81" s="294"/>
      <c r="U81" s="294"/>
      <c r="V81" s="294"/>
      <c r="W81" s="295"/>
      <c r="X81" s="294"/>
      <c r="Y81" s="295"/>
      <c r="Z81" s="294"/>
      <c r="AA81" s="295"/>
      <c r="AB81" s="294"/>
      <c r="AC81" s="294"/>
      <c r="AD81" s="294"/>
      <c r="AE81" s="294"/>
    </row>
    <row r="82" spans="1:31" ht="12">
      <c r="A82" s="186" t="s">
        <v>825</v>
      </c>
      <c r="B82" s="113" t="s">
        <v>70</v>
      </c>
      <c r="C82" s="294"/>
      <c r="D82" s="294"/>
      <c r="E82" s="295"/>
      <c r="F82" s="294"/>
      <c r="G82" s="294"/>
      <c r="H82" s="294"/>
      <c r="I82" s="295"/>
      <c r="J82" s="294"/>
      <c r="K82" s="294"/>
      <c r="L82" s="294"/>
      <c r="M82" s="294"/>
      <c r="N82" s="294"/>
      <c r="O82" s="295"/>
      <c r="P82" s="294"/>
      <c r="Q82" s="294"/>
      <c r="R82" s="294"/>
      <c r="S82" s="295"/>
      <c r="T82" s="294"/>
      <c r="U82" s="294"/>
      <c r="V82" s="294"/>
      <c r="W82" s="295"/>
      <c r="X82" s="294"/>
      <c r="Y82" s="295"/>
      <c r="Z82" s="294"/>
      <c r="AA82" s="295"/>
      <c r="AB82" s="294"/>
      <c r="AC82" s="294"/>
      <c r="AD82" s="294"/>
      <c r="AE82" s="294"/>
    </row>
    <row r="83" spans="1:31" ht="12">
      <c r="A83" s="186" t="s">
        <v>835</v>
      </c>
      <c r="B83" s="113" t="s">
        <v>71</v>
      </c>
      <c r="C83" s="294"/>
      <c r="D83" s="294"/>
      <c r="E83" s="295"/>
      <c r="F83" s="294"/>
      <c r="G83" s="294"/>
      <c r="H83" s="294"/>
      <c r="I83" s="295"/>
      <c r="J83" s="294"/>
      <c r="K83" s="294"/>
      <c r="L83" s="294"/>
      <c r="M83" s="294"/>
      <c r="N83" s="294"/>
      <c r="O83" s="295"/>
      <c r="P83" s="294"/>
      <c r="Q83" s="294"/>
      <c r="R83" s="294"/>
      <c r="S83" s="295"/>
      <c r="T83" s="294"/>
      <c r="U83" s="294"/>
      <c r="V83" s="294"/>
      <c r="W83" s="295"/>
      <c r="X83" s="294"/>
      <c r="Y83" s="295"/>
      <c r="Z83" s="294"/>
      <c r="AA83" s="295"/>
      <c r="AB83" s="294"/>
      <c r="AC83" s="294"/>
      <c r="AD83" s="294"/>
      <c r="AE83" s="294"/>
    </row>
    <row r="84" spans="1:31" ht="12">
      <c r="A84" s="186" t="s">
        <v>842</v>
      </c>
      <c r="B84" s="113" t="s">
        <v>72</v>
      </c>
      <c r="C84" s="294"/>
      <c r="D84" s="294"/>
      <c r="E84" s="295"/>
      <c r="F84" s="294"/>
      <c r="G84" s="294"/>
      <c r="H84" s="294"/>
      <c r="I84" s="295"/>
      <c r="J84" s="294"/>
      <c r="K84" s="294"/>
      <c r="L84" s="294"/>
      <c r="M84" s="294"/>
      <c r="N84" s="294"/>
      <c r="O84" s="295"/>
      <c r="P84" s="294"/>
      <c r="Q84" s="294"/>
      <c r="R84" s="294"/>
      <c r="S84" s="295"/>
      <c r="T84" s="294"/>
      <c r="U84" s="294"/>
      <c r="V84" s="294"/>
      <c r="W84" s="295"/>
      <c r="X84" s="294"/>
      <c r="Y84" s="295"/>
      <c r="Z84" s="294"/>
      <c r="AA84" s="295"/>
      <c r="AB84" s="294"/>
      <c r="AC84" s="294"/>
      <c r="AD84" s="294"/>
      <c r="AE84" s="294"/>
    </row>
    <row r="85" spans="1:31" s="270" customFormat="1" ht="12.75" thickBot="1">
      <c r="A85" s="108" t="s">
        <v>384</v>
      </c>
      <c r="B85" s="114" t="s">
        <v>942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</row>
    <row r="86" spans="1:31" ht="12.75" thickTop="1">
      <c r="A86" s="186" t="s">
        <v>398</v>
      </c>
      <c r="B86" s="113" t="s">
        <v>73</v>
      </c>
      <c r="C86" s="294"/>
      <c r="D86" s="294"/>
      <c r="E86" s="295"/>
      <c r="F86" s="294"/>
      <c r="G86" s="294"/>
      <c r="H86" s="294"/>
      <c r="I86" s="295"/>
      <c r="J86" s="294"/>
      <c r="K86" s="294"/>
      <c r="L86" s="294"/>
      <c r="M86" s="294"/>
      <c r="N86" s="294"/>
      <c r="O86" s="295"/>
      <c r="P86" s="294"/>
      <c r="Q86" s="294"/>
      <c r="R86" s="294"/>
      <c r="S86" s="295"/>
      <c r="T86" s="294"/>
      <c r="U86" s="294"/>
      <c r="V86" s="294"/>
      <c r="W86" s="295"/>
      <c r="X86" s="294"/>
      <c r="Y86" s="295"/>
      <c r="Z86" s="294"/>
      <c r="AA86" s="295"/>
      <c r="AB86" s="294"/>
      <c r="AC86" s="294"/>
      <c r="AD86" s="294"/>
      <c r="AE86" s="294"/>
    </row>
    <row r="87" spans="1:31" ht="12">
      <c r="A87" s="186" t="s">
        <v>424</v>
      </c>
      <c r="B87" s="113" t="s">
        <v>888</v>
      </c>
      <c r="C87" s="294"/>
      <c r="D87" s="294"/>
      <c r="E87" s="295"/>
      <c r="F87" s="294"/>
      <c r="G87" s="294"/>
      <c r="H87" s="294"/>
      <c r="I87" s="295"/>
      <c r="J87" s="294"/>
      <c r="K87" s="294"/>
      <c r="L87" s="294"/>
      <c r="M87" s="294"/>
      <c r="N87" s="294"/>
      <c r="O87" s="295"/>
      <c r="P87" s="294"/>
      <c r="Q87" s="294"/>
      <c r="R87" s="294"/>
      <c r="S87" s="295"/>
      <c r="T87" s="294"/>
      <c r="U87" s="294"/>
      <c r="V87" s="294"/>
      <c r="W87" s="295"/>
      <c r="X87" s="294"/>
      <c r="Y87" s="295"/>
      <c r="Z87" s="294"/>
      <c r="AA87" s="295"/>
      <c r="AB87" s="294"/>
      <c r="AC87" s="294"/>
      <c r="AD87" s="294"/>
      <c r="AE87" s="294"/>
    </row>
    <row r="88" spans="1:31" ht="12">
      <c r="A88" s="186" t="s">
        <v>436</v>
      </c>
      <c r="B88" s="212" t="s">
        <v>889</v>
      </c>
      <c r="C88" s="294"/>
      <c r="D88" s="294"/>
      <c r="E88" s="295"/>
      <c r="F88" s="294"/>
      <c r="G88" s="294"/>
      <c r="H88" s="294"/>
      <c r="I88" s="295"/>
      <c r="J88" s="294"/>
      <c r="K88" s="294"/>
      <c r="L88" s="294"/>
      <c r="M88" s="294"/>
      <c r="N88" s="294"/>
      <c r="O88" s="295"/>
      <c r="P88" s="294"/>
      <c r="Q88" s="294"/>
      <c r="R88" s="294"/>
      <c r="S88" s="295"/>
      <c r="T88" s="294"/>
      <c r="U88" s="294"/>
      <c r="V88" s="294"/>
      <c r="W88" s="295"/>
      <c r="X88" s="294"/>
      <c r="Y88" s="295"/>
      <c r="Z88" s="294"/>
      <c r="AA88" s="295"/>
      <c r="AB88" s="294"/>
      <c r="AC88" s="294"/>
      <c r="AD88" s="294"/>
      <c r="AE88" s="294"/>
    </row>
    <row r="89" spans="1:31" ht="12">
      <c r="A89" s="186" t="s">
        <v>437</v>
      </c>
      <c r="B89" s="113" t="s">
        <v>74</v>
      </c>
      <c r="C89" s="294"/>
      <c r="D89" s="294"/>
      <c r="E89" s="295"/>
      <c r="F89" s="294"/>
      <c r="G89" s="294"/>
      <c r="H89" s="294"/>
      <c r="I89" s="295"/>
      <c r="J89" s="294"/>
      <c r="K89" s="294"/>
      <c r="L89" s="294"/>
      <c r="M89" s="294"/>
      <c r="N89" s="294"/>
      <c r="O89" s="295"/>
      <c r="P89" s="294"/>
      <c r="Q89" s="294"/>
      <c r="R89" s="294"/>
      <c r="S89" s="295"/>
      <c r="T89" s="294"/>
      <c r="U89" s="294"/>
      <c r="V89" s="294"/>
      <c r="W89" s="295"/>
      <c r="X89" s="294"/>
      <c r="Y89" s="295"/>
      <c r="Z89" s="294"/>
      <c r="AA89" s="295"/>
      <c r="AB89" s="294"/>
      <c r="AC89" s="294"/>
      <c r="AD89" s="294"/>
      <c r="AE89" s="294"/>
    </row>
    <row r="90" spans="1:31" ht="12">
      <c r="A90" s="186" t="s">
        <v>442</v>
      </c>
      <c r="B90" s="113" t="s">
        <v>75</v>
      </c>
      <c r="C90" s="294"/>
      <c r="D90" s="294"/>
      <c r="E90" s="295"/>
      <c r="F90" s="294"/>
      <c r="G90" s="294"/>
      <c r="H90" s="294"/>
      <c r="I90" s="295"/>
      <c r="J90" s="294"/>
      <c r="K90" s="294"/>
      <c r="L90" s="294"/>
      <c r="M90" s="294"/>
      <c r="N90" s="294"/>
      <c r="O90" s="295"/>
      <c r="P90" s="294"/>
      <c r="Q90" s="294"/>
      <c r="R90" s="294"/>
      <c r="S90" s="295"/>
      <c r="T90" s="294"/>
      <c r="U90" s="294"/>
      <c r="V90" s="294"/>
      <c r="W90" s="295"/>
      <c r="X90" s="294"/>
      <c r="Y90" s="295"/>
      <c r="Z90" s="294"/>
      <c r="AA90" s="295"/>
      <c r="AB90" s="294"/>
      <c r="AC90" s="294"/>
      <c r="AD90" s="294"/>
      <c r="AE90" s="294"/>
    </row>
    <row r="91" spans="1:31" ht="12">
      <c r="A91" s="186" t="s">
        <v>461</v>
      </c>
      <c r="B91" s="113" t="s">
        <v>76</v>
      </c>
      <c r="C91" s="294"/>
      <c r="D91" s="294"/>
      <c r="E91" s="295"/>
      <c r="F91" s="294"/>
      <c r="G91" s="294"/>
      <c r="H91" s="294"/>
      <c r="I91" s="295"/>
      <c r="J91" s="294"/>
      <c r="K91" s="294"/>
      <c r="L91" s="294"/>
      <c r="M91" s="294"/>
      <c r="N91" s="294"/>
      <c r="O91" s="295"/>
      <c r="P91" s="294"/>
      <c r="Q91" s="294"/>
      <c r="R91" s="294"/>
      <c r="S91" s="295"/>
      <c r="T91" s="294"/>
      <c r="U91" s="294"/>
      <c r="V91" s="294"/>
      <c r="W91" s="295"/>
      <c r="X91" s="294"/>
      <c r="Y91" s="295"/>
      <c r="Z91" s="294"/>
      <c r="AA91" s="295"/>
      <c r="AB91" s="294"/>
      <c r="AC91" s="294"/>
      <c r="AD91" s="294"/>
      <c r="AE91" s="294"/>
    </row>
    <row r="92" spans="1:31" ht="12">
      <c r="A92" s="186" t="s">
        <v>462</v>
      </c>
      <c r="B92" s="113" t="s">
        <v>77</v>
      </c>
      <c r="C92" s="294"/>
      <c r="D92" s="294"/>
      <c r="E92" s="295"/>
      <c r="F92" s="294"/>
      <c r="G92" s="294"/>
      <c r="H92" s="294"/>
      <c r="I92" s="295"/>
      <c r="J92" s="294"/>
      <c r="K92" s="294"/>
      <c r="L92" s="294"/>
      <c r="M92" s="294"/>
      <c r="N92" s="294"/>
      <c r="O92" s="295"/>
      <c r="P92" s="294"/>
      <c r="Q92" s="294"/>
      <c r="R92" s="294"/>
      <c r="S92" s="295"/>
      <c r="T92" s="294"/>
      <c r="U92" s="294"/>
      <c r="V92" s="294"/>
      <c r="W92" s="295"/>
      <c r="X92" s="294"/>
      <c r="Y92" s="295"/>
      <c r="Z92" s="294"/>
      <c r="AA92" s="295"/>
      <c r="AB92" s="294"/>
      <c r="AC92" s="294"/>
      <c r="AD92" s="294"/>
      <c r="AE92" s="294"/>
    </row>
    <row r="93" spans="1:31" ht="12">
      <c r="A93" s="186" t="s">
        <v>471</v>
      </c>
      <c r="B93" s="113" t="s">
        <v>78</v>
      </c>
      <c r="C93" s="294"/>
      <c r="D93" s="294"/>
      <c r="E93" s="295"/>
      <c r="F93" s="294"/>
      <c r="G93" s="294"/>
      <c r="H93" s="294"/>
      <c r="I93" s="295"/>
      <c r="J93" s="294"/>
      <c r="K93" s="294"/>
      <c r="L93" s="294"/>
      <c r="M93" s="294"/>
      <c r="N93" s="294"/>
      <c r="O93" s="295"/>
      <c r="P93" s="294"/>
      <c r="Q93" s="294"/>
      <c r="R93" s="294"/>
      <c r="S93" s="295"/>
      <c r="T93" s="294"/>
      <c r="U93" s="294"/>
      <c r="V93" s="294"/>
      <c r="W93" s="295"/>
      <c r="X93" s="294"/>
      <c r="Y93" s="295"/>
      <c r="Z93" s="294"/>
      <c r="AA93" s="295"/>
      <c r="AB93" s="294"/>
      <c r="AC93" s="294"/>
      <c r="AD93" s="294"/>
      <c r="AE93" s="294"/>
    </row>
    <row r="94" spans="1:31" ht="12">
      <c r="A94" s="186" t="s">
        <v>485</v>
      </c>
      <c r="B94" s="113" t="s">
        <v>79</v>
      </c>
      <c r="C94" s="294"/>
      <c r="D94" s="294"/>
      <c r="E94" s="295"/>
      <c r="F94" s="294"/>
      <c r="G94" s="294"/>
      <c r="H94" s="294"/>
      <c r="I94" s="295"/>
      <c r="J94" s="294"/>
      <c r="K94" s="294"/>
      <c r="L94" s="294"/>
      <c r="M94" s="294"/>
      <c r="N94" s="294"/>
      <c r="O94" s="295"/>
      <c r="P94" s="294"/>
      <c r="Q94" s="294"/>
      <c r="R94" s="294"/>
      <c r="S94" s="295"/>
      <c r="T94" s="294"/>
      <c r="U94" s="294"/>
      <c r="V94" s="294"/>
      <c r="W94" s="295"/>
      <c r="X94" s="294"/>
      <c r="Y94" s="295"/>
      <c r="Z94" s="294"/>
      <c r="AA94" s="295"/>
      <c r="AB94" s="294"/>
      <c r="AC94" s="294"/>
      <c r="AD94" s="294"/>
      <c r="AE94" s="294"/>
    </row>
    <row r="95" spans="1:31" ht="12">
      <c r="A95" s="186" t="s">
        <v>490</v>
      </c>
      <c r="B95" s="113" t="s">
        <v>80</v>
      </c>
      <c r="C95" s="294"/>
      <c r="D95" s="294"/>
      <c r="E95" s="295"/>
      <c r="F95" s="294"/>
      <c r="G95" s="294"/>
      <c r="H95" s="294"/>
      <c r="I95" s="295"/>
      <c r="J95" s="294"/>
      <c r="K95" s="294"/>
      <c r="L95" s="294"/>
      <c r="M95" s="294"/>
      <c r="N95" s="294"/>
      <c r="O95" s="295"/>
      <c r="P95" s="294"/>
      <c r="Q95" s="294"/>
      <c r="R95" s="294"/>
      <c r="S95" s="295"/>
      <c r="T95" s="294"/>
      <c r="U95" s="294"/>
      <c r="V95" s="294"/>
      <c r="W95" s="295"/>
      <c r="X95" s="294"/>
      <c r="Y95" s="295"/>
      <c r="Z95" s="294"/>
      <c r="AA95" s="295"/>
      <c r="AB95" s="294"/>
      <c r="AC95" s="294"/>
      <c r="AD95" s="294"/>
      <c r="AE95" s="294"/>
    </row>
    <row r="96" spans="1:31" ht="12">
      <c r="A96" s="186" t="s">
        <v>498</v>
      </c>
      <c r="B96" s="113" t="s">
        <v>497</v>
      </c>
      <c r="C96" s="294"/>
      <c r="D96" s="294"/>
      <c r="E96" s="295"/>
      <c r="F96" s="294"/>
      <c r="G96" s="294"/>
      <c r="H96" s="294"/>
      <c r="I96" s="295"/>
      <c r="J96" s="294"/>
      <c r="K96" s="294"/>
      <c r="L96" s="294"/>
      <c r="M96" s="294"/>
      <c r="N96" s="294"/>
      <c r="O96" s="295"/>
      <c r="P96" s="294"/>
      <c r="Q96" s="294"/>
      <c r="R96" s="294"/>
      <c r="S96" s="295"/>
      <c r="T96" s="294"/>
      <c r="U96" s="294"/>
      <c r="V96" s="294"/>
      <c r="W96" s="295"/>
      <c r="X96" s="294"/>
      <c r="Y96" s="295"/>
      <c r="Z96" s="294"/>
      <c r="AA96" s="295"/>
      <c r="AB96" s="294"/>
      <c r="AC96" s="294"/>
      <c r="AD96" s="294"/>
      <c r="AE96" s="294"/>
    </row>
    <row r="97" spans="1:31" ht="12">
      <c r="A97" s="186" t="s">
        <v>503</v>
      </c>
      <c r="B97" s="113" t="s">
        <v>502</v>
      </c>
      <c r="C97" s="294"/>
      <c r="D97" s="294"/>
      <c r="E97" s="295"/>
      <c r="F97" s="294"/>
      <c r="G97" s="294"/>
      <c r="H97" s="294"/>
      <c r="I97" s="295"/>
      <c r="J97" s="294"/>
      <c r="K97" s="294"/>
      <c r="L97" s="294"/>
      <c r="M97" s="294"/>
      <c r="N97" s="294"/>
      <c r="O97" s="295"/>
      <c r="P97" s="294"/>
      <c r="Q97" s="294"/>
      <c r="R97" s="294"/>
      <c r="S97" s="295"/>
      <c r="T97" s="294"/>
      <c r="U97" s="294"/>
      <c r="V97" s="294"/>
      <c r="W97" s="295"/>
      <c r="X97" s="294"/>
      <c r="Y97" s="295"/>
      <c r="Z97" s="294"/>
      <c r="AA97" s="295"/>
      <c r="AB97" s="294"/>
      <c r="AC97" s="294"/>
      <c r="AD97" s="294"/>
      <c r="AE97" s="294"/>
    </row>
    <row r="98" spans="1:31" ht="12">
      <c r="A98" s="186" t="s">
        <v>511</v>
      </c>
      <c r="B98" s="113" t="s">
        <v>81</v>
      </c>
      <c r="C98" s="294"/>
      <c r="D98" s="294"/>
      <c r="E98" s="295"/>
      <c r="F98" s="294"/>
      <c r="G98" s="294"/>
      <c r="H98" s="294"/>
      <c r="I98" s="295"/>
      <c r="J98" s="294"/>
      <c r="K98" s="294"/>
      <c r="L98" s="294"/>
      <c r="M98" s="294"/>
      <c r="N98" s="294"/>
      <c r="O98" s="295"/>
      <c r="P98" s="294"/>
      <c r="Q98" s="294"/>
      <c r="R98" s="294"/>
      <c r="S98" s="295"/>
      <c r="T98" s="294"/>
      <c r="U98" s="294"/>
      <c r="V98" s="294"/>
      <c r="W98" s="295"/>
      <c r="X98" s="294"/>
      <c r="Y98" s="295"/>
      <c r="Z98" s="294"/>
      <c r="AA98" s="295"/>
      <c r="AB98" s="294"/>
      <c r="AC98" s="294"/>
      <c r="AD98" s="294"/>
      <c r="AE98" s="294"/>
    </row>
    <row r="99" spans="1:31" ht="12">
      <c r="A99" s="186" t="s">
        <v>551</v>
      </c>
      <c r="B99" s="113" t="s">
        <v>82</v>
      </c>
      <c r="C99" s="294"/>
      <c r="D99" s="294"/>
      <c r="E99" s="295"/>
      <c r="F99" s="294"/>
      <c r="G99" s="294"/>
      <c r="H99" s="294"/>
      <c r="I99" s="295"/>
      <c r="J99" s="294"/>
      <c r="K99" s="294"/>
      <c r="L99" s="294"/>
      <c r="M99" s="294"/>
      <c r="N99" s="294"/>
      <c r="O99" s="295"/>
      <c r="P99" s="294"/>
      <c r="Q99" s="294"/>
      <c r="R99" s="294"/>
      <c r="S99" s="295"/>
      <c r="T99" s="294"/>
      <c r="U99" s="294"/>
      <c r="V99" s="294"/>
      <c r="W99" s="295"/>
      <c r="X99" s="294"/>
      <c r="Y99" s="295"/>
      <c r="Z99" s="294"/>
      <c r="AA99" s="295"/>
      <c r="AB99" s="294"/>
      <c r="AC99" s="294"/>
      <c r="AD99" s="294"/>
      <c r="AE99" s="294"/>
    </row>
    <row r="100" spans="1:31" ht="12">
      <c r="A100" s="186" t="s">
        <v>555</v>
      </c>
      <c r="B100" s="113" t="s">
        <v>890</v>
      </c>
      <c r="C100" s="294"/>
      <c r="D100" s="294"/>
      <c r="E100" s="295"/>
      <c r="F100" s="294"/>
      <c r="G100" s="294"/>
      <c r="H100" s="294"/>
      <c r="I100" s="295"/>
      <c r="J100" s="294"/>
      <c r="K100" s="294"/>
      <c r="L100" s="294"/>
      <c r="M100" s="294"/>
      <c r="N100" s="294"/>
      <c r="O100" s="295"/>
      <c r="P100" s="294"/>
      <c r="Q100" s="294"/>
      <c r="R100" s="294"/>
      <c r="S100" s="295"/>
      <c r="T100" s="294"/>
      <c r="U100" s="294"/>
      <c r="V100" s="294"/>
      <c r="W100" s="295"/>
      <c r="X100" s="294"/>
      <c r="Y100" s="295"/>
      <c r="Z100" s="294"/>
      <c r="AA100" s="295"/>
      <c r="AB100" s="294"/>
      <c r="AC100" s="294"/>
      <c r="AD100" s="294"/>
      <c r="AE100" s="294"/>
    </row>
    <row r="101" spans="1:31" ht="12">
      <c r="A101" s="186" t="s">
        <v>572</v>
      </c>
      <c r="B101" s="113" t="s">
        <v>83</v>
      </c>
      <c r="C101" s="294"/>
      <c r="D101" s="294"/>
      <c r="E101" s="295"/>
      <c r="F101" s="294"/>
      <c r="G101" s="294"/>
      <c r="H101" s="294"/>
      <c r="I101" s="295"/>
      <c r="J101" s="294"/>
      <c r="K101" s="294"/>
      <c r="L101" s="294"/>
      <c r="M101" s="294"/>
      <c r="N101" s="294"/>
      <c r="O101" s="295"/>
      <c r="P101" s="294"/>
      <c r="Q101" s="294"/>
      <c r="R101" s="294"/>
      <c r="S101" s="295"/>
      <c r="T101" s="294"/>
      <c r="U101" s="294"/>
      <c r="V101" s="294"/>
      <c r="W101" s="295"/>
      <c r="X101" s="294"/>
      <c r="Y101" s="295"/>
      <c r="Z101" s="294"/>
      <c r="AA101" s="295"/>
      <c r="AB101" s="294"/>
      <c r="AC101" s="294"/>
      <c r="AD101" s="294"/>
      <c r="AE101" s="294"/>
    </row>
    <row r="102" spans="1:31" ht="12">
      <c r="A102" s="186" t="s">
        <v>584</v>
      </c>
      <c r="B102" s="212" t="s">
        <v>891</v>
      </c>
      <c r="C102" s="294"/>
      <c r="D102" s="294"/>
      <c r="E102" s="295"/>
      <c r="F102" s="294"/>
      <c r="G102" s="294"/>
      <c r="H102" s="294"/>
      <c r="I102" s="295"/>
      <c r="J102" s="294"/>
      <c r="K102" s="294"/>
      <c r="L102" s="294"/>
      <c r="M102" s="294"/>
      <c r="N102" s="294"/>
      <c r="O102" s="295"/>
      <c r="P102" s="294"/>
      <c r="Q102" s="294"/>
      <c r="R102" s="294"/>
      <c r="S102" s="295"/>
      <c r="T102" s="294"/>
      <c r="U102" s="294"/>
      <c r="V102" s="294"/>
      <c r="W102" s="295"/>
      <c r="X102" s="294"/>
      <c r="Y102" s="295"/>
      <c r="Z102" s="294"/>
      <c r="AA102" s="295"/>
      <c r="AB102" s="294"/>
      <c r="AC102" s="294"/>
      <c r="AD102" s="294"/>
      <c r="AE102" s="294"/>
    </row>
    <row r="103" spans="1:31" ht="12">
      <c r="A103" s="186" t="s">
        <v>608</v>
      </c>
      <c r="B103" s="113" t="s">
        <v>84</v>
      </c>
      <c r="C103" s="294"/>
      <c r="D103" s="294"/>
      <c r="E103" s="295"/>
      <c r="F103" s="294"/>
      <c r="G103" s="294"/>
      <c r="H103" s="294"/>
      <c r="I103" s="295"/>
      <c r="J103" s="294"/>
      <c r="K103" s="294"/>
      <c r="L103" s="294"/>
      <c r="M103" s="294"/>
      <c r="N103" s="294"/>
      <c r="O103" s="295"/>
      <c r="P103" s="294"/>
      <c r="Q103" s="294"/>
      <c r="R103" s="294"/>
      <c r="S103" s="295"/>
      <c r="T103" s="294"/>
      <c r="U103" s="294"/>
      <c r="V103" s="294"/>
      <c r="W103" s="295"/>
      <c r="X103" s="294"/>
      <c r="Y103" s="295"/>
      <c r="Z103" s="294"/>
      <c r="AA103" s="295"/>
      <c r="AB103" s="294"/>
      <c r="AC103" s="294"/>
      <c r="AD103" s="294"/>
      <c r="AE103" s="294"/>
    </row>
    <row r="104" spans="1:31" ht="12">
      <c r="A104" s="186" t="s">
        <v>623</v>
      </c>
      <c r="B104" s="113" t="s">
        <v>85</v>
      </c>
      <c r="C104" s="294"/>
      <c r="D104" s="294"/>
      <c r="E104" s="295"/>
      <c r="F104" s="294"/>
      <c r="G104" s="294"/>
      <c r="H104" s="294"/>
      <c r="I104" s="295"/>
      <c r="J104" s="294"/>
      <c r="K104" s="294"/>
      <c r="L104" s="294"/>
      <c r="M104" s="294"/>
      <c r="N104" s="294"/>
      <c r="O104" s="295"/>
      <c r="P104" s="294"/>
      <c r="Q104" s="294"/>
      <c r="R104" s="294"/>
      <c r="S104" s="295"/>
      <c r="T104" s="294"/>
      <c r="U104" s="294"/>
      <c r="V104" s="294"/>
      <c r="W104" s="295"/>
      <c r="X104" s="294"/>
      <c r="Y104" s="295"/>
      <c r="Z104" s="294"/>
      <c r="AA104" s="295"/>
      <c r="AB104" s="294"/>
      <c r="AC104" s="294"/>
      <c r="AD104" s="294"/>
      <c r="AE104" s="294"/>
    </row>
    <row r="105" spans="1:31" ht="12">
      <c r="A105" s="186" t="s">
        <v>625</v>
      </c>
      <c r="B105" s="113" t="s">
        <v>86</v>
      </c>
      <c r="C105" s="294"/>
      <c r="D105" s="294"/>
      <c r="E105" s="295"/>
      <c r="F105" s="294"/>
      <c r="G105" s="294"/>
      <c r="H105" s="294"/>
      <c r="I105" s="295"/>
      <c r="J105" s="294"/>
      <c r="K105" s="294"/>
      <c r="L105" s="294"/>
      <c r="M105" s="294"/>
      <c r="N105" s="294"/>
      <c r="O105" s="295"/>
      <c r="P105" s="294"/>
      <c r="Q105" s="294"/>
      <c r="R105" s="294"/>
      <c r="S105" s="295"/>
      <c r="T105" s="294"/>
      <c r="U105" s="294"/>
      <c r="V105" s="294"/>
      <c r="W105" s="295"/>
      <c r="X105" s="294"/>
      <c r="Y105" s="295"/>
      <c r="Z105" s="294"/>
      <c r="AA105" s="295"/>
      <c r="AB105" s="294"/>
      <c r="AC105" s="294"/>
      <c r="AD105" s="294"/>
      <c r="AE105" s="294"/>
    </row>
    <row r="106" spans="1:31" ht="12">
      <c r="A106" s="186" t="s">
        <v>638</v>
      </c>
      <c r="B106" s="113" t="s">
        <v>87</v>
      </c>
      <c r="C106" s="294"/>
      <c r="D106" s="294"/>
      <c r="E106" s="295"/>
      <c r="F106" s="294"/>
      <c r="G106" s="294"/>
      <c r="H106" s="294"/>
      <c r="I106" s="295"/>
      <c r="J106" s="294"/>
      <c r="K106" s="294"/>
      <c r="L106" s="294"/>
      <c r="M106" s="294"/>
      <c r="N106" s="294"/>
      <c r="O106" s="295"/>
      <c r="P106" s="294"/>
      <c r="Q106" s="294"/>
      <c r="R106" s="294"/>
      <c r="S106" s="295"/>
      <c r="T106" s="294"/>
      <c r="U106" s="294"/>
      <c r="V106" s="294"/>
      <c r="W106" s="295"/>
      <c r="X106" s="294"/>
      <c r="Y106" s="295"/>
      <c r="Z106" s="294"/>
      <c r="AA106" s="295"/>
      <c r="AB106" s="294"/>
      <c r="AC106" s="294"/>
      <c r="AD106" s="294"/>
      <c r="AE106" s="294"/>
    </row>
    <row r="107" spans="1:31" ht="12">
      <c r="A107" s="186" t="s">
        <v>640</v>
      </c>
      <c r="B107" s="113" t="s">
        <v>88</v>
      </c>
      <c r="C107" s="294"/>
      <c r="D107" s="294"/>
      <c r="E107" s="295"/>
      <c r="F107" s="294"/>
      <c r="G107" s="294"/>
      <c r="H107" s="294"/>
      <c r="I107" s="295"/>
      <c r="J107" s="294"/>
      <c r="K107" s="294"/>
      <c r="L107" s="294"/>
      <c r="M107" s="294"/>
      <c r="N107" s="294"/>
      <c r="O107" s="295"/>
      <c r="P107" s="294"/>
      <c r="Q107" s="294"/>
      <c r="R107" s="294"/>
      <c r="S107" s="295"/>
      <c r="T107" s="294"/>
      <c r="U107" s="294"/>
      <c r="V107" s="294"/>
      <c r="W107" s="295"/>
      <c r="X107" s="294"/>
      <c r="Y107" s="295"/>
      <c r="Z107" s="294"/>
      <c r="AA107" s="295"/>
      <c r="AB107" s="294"/>
      <c r="AC107" s="294"/>
      <c r="AD107" s="294"/>
      <c r="AE107" s="294"/>
    </row>
    <row r="108" spans="1:31" ht="12">
      <c r="A108" s="186" t="s">
        <v>646</v>
      </c>
      <c r="B108" s="113" t="s">
        <v>89</v>
      </c>
      <c r="C108" s="294"/>
      <c r="D108" s="294"/>
      <c r="E108" s="295"/>
      <c r="F108" s="294"/>
      <c r="G108" s="294"/>
      <c r="H108" s="294"/>
      <c r="I108" s="295"/>
      <c r="J108" s="294"/>
      <c r="K108" s="294"/>
      <c r="L108" s="294"/>
      <c r="M108" s="294"/>
      <c r="N108" s="294"/>
      <c r="O108" s="295"/>
      <c r="P108" s="294"/>
      <c r="Q108" s="294"/>
      <c r="R108" s="294"/>
      <c r="S108" s="295"/>
      <c r="T108" s="294"/>
      <c r="U108" s="294"/>
      <c r="V108" s="294"/>
      <c r="W108" s="295"/>
      <c r="X108" s="294"/>
      <c r="Y108" s="295"/>
      <c r="Z108" s="294"/>
      <c r="AA108" s="295"/>
      <c r="AB108" s="294"/>
      <c r="AC108" s="294"/>
      <c r="AD108" s="294"/>
      <c r="AE108" s="294"/>
    </row>
    <row r="109" spans="1:31" ht="12">
      <c r="A109" s="186" t="s">
        <v>703</v>
      </c>
      <c r="B109" s="113" t="s">
        <v>90</v>
      </c>
      <c r="C109" s="294"/>
      <c r="D109" s="294"/>
      <c r="E109" s="295"/>
      <c r="F109" s="294"/>
      <c r="G109" s="294"/>
      <c r="H109" s="294"/>
      <c r="I109" s="295"/>
      <c r="J109" s="294"/>
      <c r="K109" s="294"/>
      <c r="L109" s="294"/>
      <c r="M109" s="294"/>
      <c r="N109" s="294"/>
      <c r="O109" s="295"/>
      <c r="P109" s="294"/>
      <c r="Q109" s="294"/>
      <c r="R109" s="294"/>
      <c r="S109" s="295"/>
      <c r="T109" s="294"/>
      <c r="U109" s="294"/>
      <c r="V109" s="294"/>
      <c r="W109" s="295"/>
      <c r="X109" s="294"/>
      <c r="Y109" s="295"/>
      <c r="Z109" s="294"/>
      <c r="AA109" s="295"/>
      <c r="AB109" s="294"/>
      <c r="AC109" s="294"/>
      <c r="AD109" s="294"/>
      <c r="AE109" s="294"/>
    </row>
    <row r="110" spans="1:31" ht="12">
      <c r="A110" s="186" t="s">
        <v>710</v>
      </c>
      <c r="B110" s="113" t="s">
        <v>91</v>
      </c>
      <c r="C110" s="294"/>
      <c r="D110" s="294"/>
      <c r="E110" s="295"/>
      <c r="F110" s="294"/>
      <c r="G110" s="294"/>
      <c r="H110" s="294"/>
      <c r="I110" s="295"/>
      <c r="J110" s="294"/>
      <c r="K110" s="294"/>
      <c r="L110" s="294"/>
      <c r="M110" s="294"/>
      <c r="N110" s="294"/>
      <c r="O110" s="295"/>
      <c r="P110" s="294"/>
      <c r="Q110" s="294"/>
      <c r="R110" s="294"/>
      <c r="S110" s="295"/>
      <c r="T110" s="294"/>
      <c r="U110" s="294"/>
      <c r="V110" s="294"/>
      <c r="W110" s="295"/>
      <c r="X110" s="294"/>
      <c r="Y110" s="295"/>
      <c r="Z110" s="294"/>
      <c r="AA110" s="295"/>
      <c r="AB110" s="294"/>
      <c r="AC110" s="294"/>
      <c r="AD110" s="294"/>
      <c r="AE110" s="294"/>
    </row>
    <row r="111" spans="1:31" ht="12">
      <c r="A111" s="186" t="s">
        <v>719</v>
      </c>
      <c r="B111" s="113" t="s">
        <v>92</v>
      </c>
      <c r="C111" s="294"/>
      <c r="D111" s="294"/>
      <c r="E111" s="295"/>
      <c r="F111" s="294"/>
      <c r="G111" s="294"/>
      <c r="H111" s="294"/>
      <c r="I111" s="295"/>
      <c r="J111" s="294"/>
      <c r="K111" s="294"/>
      <c r="L111" s="294"/>
      <c r="M111" s="294"/>
      <c r="N111" s="294"/>
      <c r="O111" s="295"/>
      <c r="P111" s="294"/>
      <c r="Q111" s="294"/>
      <c r="R111" s="294"/>
      <c r="S111" s="295"/>
      <c r="T111" s="294"/>
      <c r="U111" s="294"/>
      <c r="V111" s="294"/>
      <c r="W111" s="295"/>
      <c r="X111" s="294"/>
      <c r="Y111" s="295"/>
      <c r="Z111" s="294"/>
      <c r="AA111" s="295"/>
      <c r="AB111" s="294"/>
      <c r="AC111" s="294"/>
      <c r="AD111" s="294"/>
      <c r="AE111" s="294"/>
    </row>
    <row r="112" spans="1:31" ht="12">
      <c r="A112" s="186" t="s">
        <v>729</v>
      </c>
      <c r="B112" s="113" t="s">
        <v>93</v>
      </c>
      <c r="C112" s="294"/>
      <c r="D112" s="294"/>
      <c r="E112" s="295"/>
      <c r="F112" s="294"/>
      <c r="G112" s="294"/>
      <c r="H112" s="294"/>
      <c r="I112" s="295"/>
      <c r="J112" s="294"/>
      <c r="K112" s="294"/>
      <c r="L112" s="294"/>
      <c r="M112" s="294"/>
      <c r="N112" s="294"/>
      <c r="O112" s="295"/>
      <c r="P112" s="294"/>
      <c r="Q112" s="294"/>
      <c r="R112" s="294"/>
      <c r="S112" s="295"/>
      <c r="T112" s="294"/>
      <c r="U112" s="294"/>
      <c r="V112" s="294"/>
      <c r="W112" s="295"/>
      <c r="X112" s="294"/>
      <c r="Y112" s="295"/>
      <c r="Z112" s="294"/>
      <c r="AA112" s="295"/>
      <c r="AB112" s="294"/>
      <c r="AC112" s="294"/>
      <c r="AD112" s="294"/>
      <c r="AE112" s="294"/>
    </row>
    <row r="113" spans="1:31" ht="12">
      <c r="A113" s="186" t="s">
        <v>732</v>
      </c>
      <c r="B113" s="113" t="s">
        <v>94</v>
      </c>
      <c r="C113" s="294"/>
      <c r="D113" s="294"/>
      <c r="E113" s="295"/>
      <c r="F113" s="294"/>
      <c r="G113" s="294"/>
      <c r="H113" s="294"/>
      <c r="I113" s="295"/>
      <c r="J113" s="294"/>
      <c r="K113" s="294"/>
      <c r="L113" s="294"/>
      <c r="M113" s="294"/>
      <c r="N113" s="294"/>
      <c r="O113" s="295"/>
      <c r="P113" s="294"/>
      <c r="Q113" s="294"/>
      <c r="R113" s="294"/>
      <c r="S113" s="295"/>
      <c r="T113" s="294"/>
      <c r="U113" s="294"/>
      <c r="V113" s="294"/>
      <c r="W113" s="295"/>
      <c r="X113" s="294"/>
      <c r="Y113" s="295"/>
      <c r="Z113" s="294"/>
      <c r="AA113" s="295"/>
      <c r="AB113" s="294"/>
      <c r="AC113" s="294"/>
      <c r="AD113" s="294"/>
      <c r="AE113" s="294"/>
    </row>
    <row r="114" spans="1:31" ht="12">
      <c r="A114" s="186" t="s">
        <v>734</v>
      </c>
      <c r="B114" s="113" t="s">
        <v>95</v>
      </c>
      <c r="C114" s="294"/>
      <c r="D114" s="294"/>
      <c r="E114" s="295"/>
      <c r="F114" s="294"/>
      <c r="G114" s="294"/>
      <c r="H114" s="294"/>
      <c r="I114" s="295"/>
      <c r="J114" s="294"/>
      <c r="K114" s="294"/>
      <c r="L114" s="294"/>
      <c r="M114" s="294"/>
      <c r="N114" s="294"/>
      <c r="O114" s="295"/>
      <c r="P114" s="294"/>
      <c r="Q114" s="294"/>
      <c r="R114" s="294"/>
      <c r="S114" s="295"/>
      <c r="T114" s="294"/>
      <c r="U114" s="294"/>
      <c r="V114" s="294"/>
      <c r="W114" s="295"/>
      <c r="X114" s="294"/>
      <c r="Y114" s="295"/>
      <c r="Z114" s="294"/>
      <c r="AA114" s="295"/>
      <c r="AB114" s="294"/>
      <c r="AC114" s="294"/>
      <c r="AD114" s="294"/>
      <c r="AE114" s="294"/>
    </row>
    <row r="115" spans="1:31" ht="12">
      <c r="A115" s="186" t="s">
        <v>743</v>
      </c>
      <c r="B115" s="113" t="s">
        <v>96</v>
      </c>
      <c r="C115" s="294"/>
      <c r="D115" s="294"/>
      <c r="E115" s="295"/>
      <c r="F115" s="294"/>
      <c r="G115" s="294"/>
      <c r="H115" s="294"/>
      <c r="I115" s="295"/>
      <c r="J115" s="294"/>
      <c r="K115" s="294"/>
      <c r="L115" s="294"/>
      <c r="M115" s="294"/>
      <c r="N115" s="294"/>
      <c r="O115" s="295"/>
      <c r="P115" s="294"/>
      <c r="Q115" s="294"/>
      <c r="R115" s="294"/>
      <c r="S115" s="295"/>
      <c r="T115" s="294"/>
      <c r="U115" s="294"/>
      <c r="V115" s="294"/>
      <c r="W115" s="295"/>
      <c r="X115" s="294"/>
      <c r="Y115" s="295"/>
      <c r="Z115" s="294"/>
      <c r="AA115" s="295"/>
      <c r="AB115" s="294"/>
      <c r="AC115" s="294"/>
      <c r="AD115" s="294"/>
      <c r="AE115" s="294"/>
    </row>
    <row r="116" spans="1:31" ht="12">
      <c r="A116" s="186" t="s">
        <v>750</v>
      </c>
      <c r="B116" s="113" t="s">
        <v>97</v>
      </c>
      <c r="C116" s="294"/>
      <c r="D116" s="294"/>
      <c r="E116" s="295"/>
      <c r="F116" s="294"/>
      <c r="G116" s="294"/>
      <c r="H116" s="294"/>
      <c r="I116" s="295"/>
      <c r="J116" s="294"/>
      <c r="K116" s="294"/>
      <c r="L116" s="294"/>
      <c r="M116" s="294"/>
      <c r="N116" s="294"/>
      <c r="O116" s="295"/>
      <c r="P116" s="294"/>
      <c r="Q116" s="294"/>
      <c r="R116" s="294"/>
      <c r="S116" s="295"/>
      <c r="T116" s="294"/>
      <c r="U116" s="294"/>
      <c r="V116" s="294"/>
      <c r="W116" s="295"/>
      <c r="X116" s="294"/>
      <c r="Y116" s="295"/>
      <c r="Z116" s="294"/>
      <c r="AA116" s="295"/>
      <c r="AB116" s="294"/>
      <c r="AC116" s="294"/>
      <c r="AD116" s="294"/>
      <c r="AE116" s="294"/>
    </row>
    <row r="117" spans="1:31" ht="12">
      <c r="A117" s="186" t="s">
        <v>770</v>
      </c>
      <c r="B117" s="113" t="s">
        <v>98</v>
      </c>
      <c r="C117" s="294"/>
      <c r="D117" s="294"/>
      <c r="E117" s="295"/>
      <c r="F117" s="294"/>
      <c r="G117" s="294"/>
      <c r="H117" s="294"/>
      <c r="I117" s="295"/>
      <c r="J117" s="294"/>
      <c r="K117" s="294"/>
      <c r="L117" s="294"/>
      <c r="M117" s="294"/>
      <c r="N117" s="294"/>
      <c r="O117" s="295"/>
      <c r="P117" s="294"/>
      <c r="Q117" s="294"/>
      <c r="R117" s="294"/>
      <c r="S117" s="295"/>
      <c r="T117" s="294"/>
      <c r="U117" s="294"/>
      <c r="V117" s="294"/>
      <c r="W117" s="295"/>
      <c r="X117" s="294"/>
      <c r="Y117" s="295"/>
      <c r="Z117" s="294"/>
      <c r="AA117" s="295"/>
      <c r="AB117" s="294"/>
      <c r="AC117" s="294"/>
      <c r="AD117" s="294"/>
      <c r="AE117" s="294"/>
    </row>
    <row r="118" spans="1:31" ht="12">
      <c r="A118" s="186" t="s">
        <v>775</v>
      </c>
      <c r="B118" s="113" t="s">
        <v>99</v>
      </c>
      <c r="C118" s="294"/>
      <c r="D118" s="294"/>
      <c r="E118" s="295"/>
      <c r="F118" s="294"/>
      <c r="G118" s="294"/>
      <c r="H118" s="294"/>
      <c r="I118" s="295"/>
      <c r="J118" s="294"/>
      <c r="K118" s="294"/>
      <c r="L118" s="294"/>
      <c r="M118" s="294"/>
      <c r="N118" s="294"/>
      <c r="O118" s="295"/>
      <c r="P118" s="294"/>
      <c r="Q118" s="294"/>
      <c r="R118" s="294"/>
      <c r="S118" s="295"/>
      <c r="T118" s="294"/>
      <c r="U118" s="294"/>
      <c r="V118" s="294"/>
      <c r="W118" s="295"/>
      <c r="X118" s="294"/>
      <c r="Y118" s="295"/>
      <c r="Z118" s="294"/>
      <c r="AA118" s="295"/>
      <c r="AB118" s="294"/>
      <c r="AC118" s="294"/>
      <c r="AD118" s="294"/>
      <c r="AE118" s="294"/>
    </row>
    <row r="119" spans="1:31" ht="12">
      <c r="A119" s="186" t="s">
        <v>786</v>
      </c>
      <c r="B119" s="113" t="s">
        <v>100</v>
      </c>
      <c r="C119" s="294"/>
      <c r="D119" s="294"/>
      <c r="E119" s="295"/>
      <c r="F119" s="294"/>
      <c r="G119" s="294"/>
      <c r="H119" s="294"/>
      <c r="I119" s="295"/>
      <c r="J119" s="294"/>
      <c r="K119" s="294"/>
      <c r="L119" s="294"/>
      <c r="M119" s="294"/>
      <c r="N119" s="294"/>
      <c r="O119" s="295"/>
      <c r="P119" s="294"/>
      <c r="Q119" s="294"/>
      <c r="R119" s="294"/>
      <c r="S119" s="295"/>
      <c r="T119" s="294"/>
      <c r="U119" s="294"/>
      <c r="V119" s="294"/>
      <c r="W119" s="295"/>
      <c r="X119" s="294"/>
      <c r="Y119" s="295"/>
      <c r="Z119" s="294"/>
      <c r="AA119" s="295"/>
      <c r="AB119" s="294"/>
      <c r="AC119" s="294"/>
      <c r="AD119" s="294"/>
      <c r="AE119" s="294"/>
    </row>
    <row r="120" spans="1:31" ht="12">
      <c r="A120" s="186" t="s">
        <v>791</v>
      </c>
      <c r="B120" s="113" t="s">
        <v>101</v>
      </c>
      <c r="C120" s="294"/>
      <c r="D120" s="294"/>
      <c r="E120" s="295"/>
      <c r="F120" s="294"/>
      <c r="G120" s="294"/>
      <c r="H120" s="294"/>
      <c r="I120" s="295"/>
      <c r="J120" s="294"/>
      <c r="K120" s="294"/>
      <c r="L120" s="294"/>
      <c r="M120" s="294"/>
      <c r="N120" s="294"/>
      <c r="O120" s="295"/>
      <c r="P120" s="294"/>
      <c r="Q120" s="294"/>
      <c r="R120" s="294"/>
      <c r="S120" s="295"/>
      <c r="T120" s="294"/>
      <c r="U120" s="294"/>
      <c r="V120" s="294"/>
      <c r="W120" s="295"/>
      <c r="X120" s="294"/>
      <c r="Y120" s="295"/>
      <c r="Z120" s="294"/>
      <c r="AA120" s="295"/>
      <c r="AB120" s="294"/>
      <c r="AC120" s="294"/>
      <c r="AD120" s="294"/>
      <c r="AE120" s="294"/>
    </row>
    <row r="121" spans="1:31" ht="12">
      <c r="A121" s="186" t="s">
        <v>805</v>
      </c>
      <c r="B121" s="113" t="s">
        <v>102</v>
      </c>
      <c r="C121" s="294"/>
      <c r="D121" s="294"/>
      <c r="E121" s="295"/>
      <c r="F121" s="294"/>
      <c r="G121" s="294"/>
      <c r="H121" s="294"/>
      <c r="I121" s="295"/>
      <c r="J121" s="294"/>
      <c r="K121" s="294"/>
      <c r="L121" s="294"/>
      <c r="M121" s="294"/>
      <c r="N121" s="294"/>
      <c r="O121" s="295"/>
      <c r="P121" s="294"/>
      <c r="Q121" s="294"/>
      <c r="R121" s="294"/>
      <c r="S121" s="295"/>
      <c r="T121" s="294"/>
      <c r="U121" s="294"/>
      <c r="V121" s="294"/>
      <c r="W121" s="295"/>
      <c r="X121" s="294"/>
      <c r="Y121" s="295"/>
      <c r="Z121" s="294"/>
      <c r="AA121" s="295"/>
      <c r="AB121" s="294"/>
      <c r="AC121" s="294"/>
      <c r="AD121" s="294"/>
      <c r="AE121" s="294"/>
    </row>
    <row r="122" spans="1:31" ht="12">
      <c r="A122" s="186" t="s">
        <v>823</v>
      </c>
      <c r="B122" s="113" t="s">
        <v>103</v>
      </c>
      <c r="C122" s="294"/>
      <c r="D122" s="294"/>
      <c r="E122" s="295"/>
      <c r="F122" s="294"/>
      <c r="G122" s="294"/>
      <c r="H122" s="294"/>
      <c r="I122" s="295"/>
      <c r="J122" s="294"/>
      <c r="K122" s="294"/>
      <c r="L122" s="294"/>
      <c r="M122" s="294"/>
      <c r="N122" s="294"/>
      <c r="O122" s="295"/>
      <c r="P122" s="294"/>
      <c r="Q122" s="294"/>
      <c r="R122" s="294"/>
      <c r="S122" s="295"/>
      <c r="T122" s="294"/>
      <c r="U122" s="294"/>
      <c r="V122" s="294"/>
      <c r="W122" s="295"/>
      <c r="X122" s="294"/>
      <c r="Y122" s="295"/>
      <c r="Z122" s="294"/>
      <c r="AA122" s="295"/>
      <c r="AB122" s="294"/>
      <c r="AC122" s="294"/>
      <c r="AD122" s="294"/>
      <c r="AE122" s="294"/>
    </row>
    <row r="123" spans="1:31" ht="12">
      <c r="A123" s="186" t="s">
        <v>830</v>
      </c>
      <c r="B123" s="113" t="s">
        <v>892</v>
      </c>
      <c r="C123" s="294"/>
      <c r="D123" s="294"/>
      <c r="E123" s="295"/>
      <c r="F123" s="294"/>
      <c r="G123" s="294"/>
      <c r="H123" s="294"/>
      <c r="I123" s="295"/>
      <c r="J123" s="294"/>
      <c r="K123" s="294"/>
      <c r="L123" s="294"/>
      <c r="M123" s="294"/>
      <c r="N123" s="294"/>
      <c r="O123" s="295"/>
      <c r="P123" s="294"/>
      <c r="Q123" s="294"/>
      <c r="R123" s="294"/>
      <c r="S123" s="295"/>
      <c r="T123" s="294"/>
      <c r="U123" s="294"/>
      <c r="V123" s="294"/>
      <c r="W123" s="295"/>
      <c r="X123" s="294"/>
      <c r="Y123" s="295"/>
      <c r="Z123" s="294"/>
      <c r="AA123" s="295"/>
      <c r="AB123" s="294"/>
      <c r="AC123" s="294"/>
      <c r="AD123" s="294"/>
      <c r="AE123" s="294"/>
    </row>
    <row r="124" spans="1:31" ht="12">
      <c r="A124" s="186" t="s">
        <v>836</v>
      </c>
      <c r="B124" s="113" t="s">
        <v>104</v>
      </c>
      <c r="C124" s="294"/>
      <c r="D124" s="294"/>
      <c r="E124" s="295"/>
      <c r="F124" s="294"/>
      <c r="G124" s="294"/>
      <c r="H124" s="294"/>
      <c r="I124" s="295"/>
      <c r="J124" s="294"/>
      <c r="K124" s="294"/>
      <c r="L124" s="294"/>
      <c r="M124" s="294"/>
      <c r="N124" s="294"/>
      <c r="O124" s="295"/>
      <c r="P124" s="294"/>
      <c r="Q124" s="294"/>
      <c r="R124" s="294"/>
      <c r="S124" s="295"/>
      <c r="T124" s="294"/>
      <c r="U124" s="294"/>
      <c r="V124" s="294"/>
      <c r="W124" s="295"/>
      <c r="X124" s="294"/>
      <c r="Y124" s="295"/>
      <c r="Z124" s="294"/>
      <c r="AA124" s="295"/>
      <c r="AB124" s="294"/>
      <c r="AC124" s="294"/>
      <c r="AD124" s="294"/>
      <c r="AE124" s="294"/>
    </row>
    <row r="125" spans="1:31" ht="12">
      <c r="A125" s="186" t="s">
        <v>850</v>
      </c>
      <c r="B125" s="113" t="s">
        <v>849</v>
      </c>
      <c r="C125" s="294"/>
      <c r="D125" s="294"/>
      <c r="E125" s="295"/>
      <c r="F125" s="294"/>
      <c r="G125" s="294"/>
      <c r="H125" s="294"/>
      <c r="I125" s="295"/>
      <c r="J125" s="294"/>
      <c r="K125" s="294"/>
      <c r="L125" s="294"/>
      <c r="M125" s="294"/>
      <c r="N125" s="294"/>
      <c r="O125" s="295"/>
      <c r="P125" s="294"/>
      <c r="Q125" s="294"/>
      <c r="R125" s="294"/>
      <c r="S125" s="295"/>
      <c r="T125" s="294"/>
      <c r="U125" s="294"/>
      <c r="V125" s="294"/>
      <c r="W125" s="295"/>
      <c r="X125" s="294"/>
      <c r="Y125" s="295"/>
      <c r="Z125" s="294"/>
      <c r="AA125" s="295"/>
      <c r="AB125" s="294"/>
      <c r="AC125" s="294"/>
      <c r="AD125" s="294"/>
      <c r="AE125" s="294"/>
    </row>
    <row r="126" spans="1:31" ht="12">
      <c r="A126" s="186" t="s">
        <v>858</v>
      </c>
      <c r="B126" s="113" t="s">
        <v>105</v>
      </c>
      <c r="C126" s="294"/>
      <c r="D126" s="294"/>
      <c r="E126" s="295"/>
      <c r="F126" s="294"/>
      <c r="G126" s="294"/>
      <c r="H126" s="294"/>
      <c r="I126" s="295"/>
      <c r="J126" s="294"/>
      <c r="K126" s="294"/>
      <c r="L126" s="294"/>
      <c r="M126" s="294"/>
      <c r="N126" s="294"/>
      <c r="O126" s="295"/>
      <c r="P126" s="294"/>
      <c r="Q126" s="294"/>
      <c r="R126" s="294"/>
      <c r="S126" s="295"/>
      <c r="T126" s="294"/>
      <c r="U126" s="294"/>
      <c r="V126" s="294"/>
      <c r="W126" s="295"/>
      <c r="X126" s="294"/>
      <c r="Y126" s="295"/>
      <c r="Z126" s="294"/>
      <c r="AA126" s="295"/>
      <c r="AB126" s="294"/>
      <c r="AC126" s="294"/>
      <c r="AD126" s="294"/>
      <c r="AE126" s="294"/>
    </row>
    <row r="127" spans="1:31" ht="12">
      <c r="A127" s="186" t="s">
        <v>861</v>
      </c>
      <c r="B127" s="113" t="s">
        <v>106</v>
      </c>
      <c r="C127" s="294"/>
      <c r="D127" s="294"/>
      <c r="E127" s="295"/>
      <c r="F127" s="294"/>
      <c r="G127" s="294"/>
      <c r="H127" s="294"/>
      <c r="I127" s="295"/>
      <c r="J127" s="294"/>
      <c r="K127" s="294"/>
      <c r="L127" s="294"/>
      <c r="M127" s="294"/>
      <c r="N127" s="294"/>
      <c r="O127" s="295"/>
      <c r="P127" s="294"/>
      <c r="Q127" s="294"/>
      <c r="R127" s="294"/>
      <c r="S127" s="295"/>
      <c r="T127" s="294"/>
      <c r="U127" s="294"/>
      <c r="V127" s="294"/>
      <c r="W127" s="295"/>
      <c r="X127" s="294"/>
      <c r="Y127" s="295"/>
      <c r="Z127" s="294"/>
      <c r="AA127" s="295"/>
      <c r="AB127" s="294"/>
      <c r="AC127" s="294"/>
      <c r="AD127" s="294"/>
      <c r="AE127" s="294"/>
    </row>
    <row r="128" spans="1:31" ht="12">
      <c r="A128" s="186" t="s">
        <v>870</v>
      </c>
      <c r="B128" s="113" t="s">
        <v>107</v>
      </c>
      <c r="C128" s="294"/>
      <c r="D128" s="294"/>
      <c r="E128" s="295"/>
      <c r="F128" s="294"/>
      <c r="G128" s="294"/>
      <c r="H128" s="294"/>
      <c r="I128" s="295"/>
      <c r="J128" s="294"/>
      <c r="K128" s="294"/>
      <c r="L128" s="294"/>
      <c r="M128" s="294"/>
      <c r="N128" s="294"/>
      <c r="O128" s="295"/>
      <c r="P128" s="294"/>
      <c r="Q128" s="294"/>
      <c r="R128" s="294"/>
      <c r="S128" s="295"/>
      <c r="T128" s="294"/>
      <c r="U128" s="294"/>
      <c r="V128" s="294"/>
      <c r="W128" s="295"/>
      <c r="X128" s="294"/>
      <c r="Y128" s="295"/>
      <c r="Z128" s="294"/>
      <c r="AA128" s="295"/>
      <c r="AB128" s="294"/>
      <c r="AC128" s="294"/>
      <c r="AD128" s="294"/>
      <c r="AE128" s="294"/>
    </row>
    <row r="129" spans="1:31" s="270" customFormat="1" ht="12.75" thickBot="1">
      <c r="A129" s="108" t="s">
        <v>385</v>
      </c>
      <c r="B129" s="114" t="s">
        <v>943</v>
      </c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</row>
    <row r="130" spans="1:31" ht="12.75" thickTop="1">
      <c r="A130" s="186" t="s">
        <v>423</v>
      </c>
      <c r="B130" s="113" t="s">
        <v>108</v>
      </c>
      <c r="C130" s="294"/>
      <c r="D130" s="294"/>
      <c r="E130" s="295"/>
      <c r="F130" s="294"/>
      <c r="G130" s="294"/>
      <c r="H130" s="294"/>
      <c r="I130" s="295"/>
      <c r="J130" s="294"/>
      <c r="K130" s="294"/>
      <c r="L130" s="294"/>
      <c r="M130" s="294"/>
      <c r="N130" s="294"/>
      <c r="O130" s="295"/>
      <c r="P130" s="294"/>
      <c r="Q130" s="294"/>
      <c r="R130" s="294"/>
      <c r="S130" s="295"/>
      <c r="T130" s="294"/>
      <c r="U130" s="294"/>
      <c r="V130" s="294"/>
      <c r="W130" s="295"/>
      <c r="X130" s="294"/>
      <c r="Y130" s="295"/>
      <c r="Z130" s="294"/>
      <c r="AA130" s="295"/>
      <c r="AB130" s="294"/>
      <c r="AC130" s="294"/>
      <c r="AD130" s="294"/>
      <c r="AE130" s="294"/>
    </row>
    <row r="131" spans="1:31" ht="12">
      <c r="A131" s="186" t="s">
        <v>446</v>
      </c>
      <c r="B131" s="113" t="s">
        <v>109</v>
      </c>
      <c r="C131" s="294"/>
      <c r="D131" s="294"/>
      <c r="E131" s="295"/>
      <c r="F131" s="294"/>
      <c r="G131" s="294"/>
      <c r="H131" s="294"/>
      <c r="I131" s="295"/>
      <c r="J131" s="294"/>
      <c r="K131" s="294"/>
      <c r="L131" s="294"/>
      <c r="M131" s="294"/>
      <c r="N131" s="294"/>
      <c r="O131" s="295"/>
      <c r="P131" s="294"/>
      <c r="Q131" s="294"/>
      <c r="R131" s="294"/>
      <c r="S131" s="295"/>
      <c r="T131" s="294"/>
      <c r="U131" s="294"/>
      <c r="V131" s="294"/>
      <c r="W131" s="295"/>
      <c r="X131" s="294"/>
      <c r="Y131" s="295"/>
      <c r="Z131" s="294"/>
      <c r="AA131" s="295"/>
      <c r="AB131" s="294"/>
      <c r="AC131" s="294"/>
      <c r="AD131" s="294"/>
      <c r="AE131" s="294"/>
    </row>
    <row r="132" spans="1:31" ht="12">
      <c r="A132" s="186" t="s">
        <v>464</v>
      </c>
      <c r="B132" s="113" t="s">
        <v>110</v>
      </c>
      <c r="C132" s="294"/>
      <c r="D132" s="294"/>
      <c r="E132" s="295"/>
      <c r="F132" s="294"/>
      <c r="G132" s="294"/>
      <c r="H132" s="294"/>
      <c r="I132" s="295"/>
      <c r="J132" s="294"/>
      <c r="K132" s="294"/>
      <c r="L132" s="294"/>
      <c r="M132" s="294"/>
      <c r="N132" s="294"/>
      <c r="O132" s="295"/>
      <c r="P132" s="294"/>
      <c r="Q132" s="294"/>
      <c r="R132" s="294"/>
      <c r="S132" s="295"/>
      <c r="T132" s="294"/>
      <c r="U132" s="294"/>
      <c r="V132" s="294"/>
      <c r="W132" s="295"/>
      <c r="X132" s="294"/>
      <c r="Y132" s="295"/>
      <c r="Z132" s="294"/>
      <c r="AA132" s="295"/>
      <c r="AB132" s="294"/>
      <c r="AC132" s="294"/>
      <c r="AD132" s="294"/>
      <c r="AE132" s="294"/>
    </row>
    <row r="133" spans="1:31" ht="12">
      <c r="A133" s="186" t="s">
        <v>509</v>
      </c>
      <c r="B133" s="113" t="s">
        <v>111</v>
      </c>
      <c r="C133" s="294"/>
      <c r="D133" s="294"/>
      <c r="E133" s="295"/>
      <c r="F133" s="294"/>
      <c r="G133" s="294"/>
      <c r="H133" s="294"/>
      <c r="I133" s="295"/>
      <c r="J133" s="294"/>
      <c r="K133" s="294"/>
      <c r="L133" s="294"/>
      <c r="M133" s="294"/>
      <c r="N133" s="294"/>
      <c r="O133" s="295"/>
      <c r="P133" s="294"/>
      <c r="Q133" s="294"/>
      <c r="R133" s="294"/>
      <c r="S133" s="295"/>
      <c r="T133" s="294"/>
      <c r="U133" s="294"/>
      <c r="V133" s="294"/>
      <c r="W133" s="295"/>
      <c r="X133" s="294"/>
      <c r="Y133" s="295"/>
      <c r="Z133" s="294"/>
      <c r="AA133" s="295"/>
      <c r="AB133" s="294"/>
      <c r="AC133" s="294"/>
      <c r="AD133" s="294"/>
      <c r="AE133" s="294"/>
    </row>
    <row r="134" spans="1:31" ht="12">
      <c r="A134" s="186" t="s">
        <v>523</v>
      </c>
      <c r="B134" s="113" t="s">
        <v>112</v>
      </c>
      <c r="C134" s="294"/>
      <c r="D134" s="294"/>
      <c r="E134" s="295"/>
      <c r="F134" s="294"/>
      <c r="G134" s="294"/>
      <c r="H134" s="294"/>
      <c r="I134" s="295"/>
      <c r="J134" s="294"/>
      <c r="K134" s="294"/>
      <c r="L134" s="294"/>
      <c r="M134" s="294"/>
      <c r="N134" s="294"/>
      <c r="O134" s="295"/>
      <c r="P134" s="294"/>
      <c r="Q134" s="294"/>
      <c r="R134" s="294"/>
      <c r="S134" s="295"/>
      <c r="T134" s="294"/>
      <c r="U134" s="294"/>
      <c r="V134" s="294"/>
      <c r="W134" s="295"/>
      <c r="X134" s="294"/>
      <c r="Y134" s="295"/>
      <c r="Z134" s="294"/>
      <c r="AA134" s="295"/>
      <c r="AB134" s="294"/>
      <c r="AC134" s="294"/>
      <c r="AD134" s="294"/>
      <c r="AE134" s="294"/>
    </row>
    <row r="135" spans="1:31" ht="12">
      <c r="A135" s="186" t="s">
        <v>547</v>
      </c>
      <c r="B135" s="113" t="s">
        <v>546</v>
      </c>
      <c r="C135" s="294"/>
      <c r="D135" s="294"/>
      <c r="E135" s="295"/>
      <c r="F135" s="294"/>
      <c r="G135" s="294"/>
      <c r="H135" s="294"/>
      <c r="I135" s="295"/>
      <c r="J135" s="294"/>
      <c r="K135" s="294"/>
      <c r="L135" s="294"/>
      <c r="M135" s="294"/>
      <c r="N135" s="294"/>
      <c r="O135" s="295"/>
      <c r="P135" s="294"/>
      <c r="Q135" s="294"/>
      <c r="R135" s="294"/>
      <c r="S135" s="295"/>
      <c r="T135" s="294"/>
      <c r="U135" s="294"/>
      <c r="V135" s="294"/>
      <c r="W135" s="295"/>
      <c r="X135" s="294"/>
      <c r="Y135" s="295"/>
      <c r="Z135" s="294"/>
      <c r="AA135" s="295"/>
      <c r="AB135" s="294"/>
      <c r="AC135" s="294"/>
      <c r="AD135" s="294"/>
      <c r="AE135" s="294"/>
    </row>
    <row r="136" spans="1:31" ht="12">
      <c r="A136" s="186" t="s">
        <v>585</v>
      </c>
      <c r="B136" s="113" t="s">
        <v>113</v>
      </c>
      <c r="C136" s="294"/>
      <c r="D136" s="294"/>
      <c r="E136" s="295"/>
      <c r="F136" s="294"/>
      <c r="G136" s="294"/>
      <c r="H136" s="294"/>
      <c r="I136" s="295"/>
      <c r="J136" s="294"/>
      <c r="K136" s="294"/>
      <c r="L136" s="294"/>
      <c r="M136" s="294"/>
      <c r="N136" s="294"/>
      <c r="O136" s="295"/>
      <c r="P136" s="294"/>
      <c r="Q136" s="294"/>
      <c r="R136" s="294"/>
      <c r="S136" s="295"/>
      <c r="T136" s="294"/>
      <c r="U136" s="294"/>
      <c r="V136" s="294"/>
      <c r="W136" s="295"/>
      <c r="X136" s="294"/>
      <c r="Y136" s="295"/>
      <c r="Z136" s="294"/>
      <c r="AA136" s="295"/>
      <c r="AB136" s="294"/>
      <c r="AC136" s="294"/>
      <c r="AD136" s="294"/>
      <c r="AE136" s="294"/>
    </row>
    <row r="137" spans="1:31" ht="12">
      <c r="A137" s="186" t="s">
        <v>590</v>
      </c>
      <c r="B137" s="113" t="s">
        <v>114</v>
      </c>
      <c r="C137" s="294"/>
      <c r="D137" s="294"/>
      <c r="E137" s="295"/>
      <c r="F137" s="294"/>
      <c r="G137" s="294"/>
      <c r="H137" s="294"/>
      <c r="I137" s="295"/>
      <c r="J137" s="294"/>
      <c r="K137" s="294"/>
      <c r="L137" s="294"/>
      <c r="M137" s="294"/>
      <c r="N137" s="294"/>
      <c r="O137" s="295"/>
      <c r="P137" s="294"/>
      <c r="Q137" s="294"/>
      <c r="R137" s="294"/>
      <c r="S137" s="295"/>
      <c r="T137" s="294"/>
      <c r="U137" s="294"/>
      <c r="V137" s="294"/>
      <c r="W137" s="295"/>
      <c r="X137" s="294"/>
      <c r="Y137" s="295"/>
      <c r="Z137" s="294"/>
      <c r="AA137" s="295"/>
      <c r="AB137" s="294"/>
      <c r="AC137" s="294"/>
      <c r="AD137" s="294"/>
      <c r="AE137" s="294"/>
    </row>
    <row r="138" spans="1:31" ht="12">
      <c r="A138" s="186" t="s">
        <v>620</v>
      </c>
      <c r="B138" s="212" t="s">
        <v>893</v>
      </c>
      <c r="C138" s="294"/>
      <c r="D138" s="294"/>
      <c r="E138" s="295"/>
      <c r="F138" s="294"/>
      <c r="G138" s="294"/>
      <c r="H138" s="294"/>
      <c r="I138" s="295"/>
      <c r="J138" s="294"/>
      <c r="K138" s="294"/>
      <c r="L138" s="294"/>
      <c r="M138" s="294"/>
      <c r="N138" s="294"/>
      <c r="O138" s="295"/>
      <c r="P138" s="294"/>
      <c r="Q138" s="294"/>
      <c r="R138" s="294"/>
      <c r="S138" s="295"/>
      <c r="T138" s="294"/>
      <c r="U138" s="294"/>
      <c r="V138" s="294"/>
      <c r="W138" s="295"/>
      <c r="X138" s="294"/>
      <c r="Y138" s="295"/>
      <c r="Z138" s="294"/>
      <c r="AA138" s="295"/>
      <c r="AB138" s="294"/>
      <c r="AC138" s="294"/>
      <c r="AD138" s="294"/>
      <c r="AE138" s="294"/>
    </row>
    <row r="139" spans="1:31" ht="12">
      <c r="A139" s="186" t="s">
        <v>622</v>
      </c>
      <c r="B139" s="113" t="s">
        <v>115</v>
      </c>
      <c r="C139" s="294"/>
      <c r="D139" s="294"/>
      <c r="E139" s="295"/>
      <c r="F139" s="294"/>
      <c r="G139" s="294"/>
      <c r="H139" s="294"/>
      <c r="I139" s="295"/>
      <c r="J139" s="294"/>
      <c r="K139" s="294"/>
      <c r="L139" s="294"/>
      <c r="M139" s="294"/>
      <c r="N139" s="294"/>
      <c r="O139" s="295"/>
      <c r="P139" s="294"/>
      <c r="Q139" s="294"/>
      <c r="R139" s="294"/>
      <c r="S139" s="295"/>
      <c r="T139" s="294"/>
      <c r="U139" s="294"/>
      <c r="V139" s="294"/>
      <c r="W139" s="295"/>
      <c r="X139" s="294"/>
      <c r="Y139" s="295"/>
      <c r="Z139" s="294"/>
      <c r="AA139" s="295"/>
      <c r="AB139" s="294"/>
      <c r="AC139" s="294"/>
      <c r="AD139" s="294"/>
      <c r="AE139" s="294"/>
    </row>
    <row r="140" spans="1:31" ht="12">
      <c r="A140" s="186" t="s">
        <v>628</v>
      </c>
      <c r="B140" s="113" t="s">
        <v>116</v>
      </c>
      <c r="C140" s="294"/>
      <c r="D140" s="294"/>
      <c r="E140" s="295"/>
      <c r="F140" s="294"/>
      <c r="G140" s="294"/>
      <c r="H140" s="294"/>
      <c r="I140" s="295"/>
      <c r="J140" s="294"/>
      <c r="K140" s="294"/>
      <c r="L140" s="294"/>
      <c r="M140" s="294"/>
      <c r="N140" s="294"/>
      <c r="O140" s="295"/>
      <c r="P140" s="294"/>
      <c r="Q140" s="294"/>
      <c r="R140" s="294"/>
      <c r="S140" s="295"/>
      <c r="T140" s="294"/>
      <c r="U140" s="294"/>
      <c r="V140" s="294"/>
      <c r="W140" s="295"/>
      <c r="X140" s="294"/>
      <c r="Y140" s="295"/>
      <c r="Z140" s="294"/>
      <c r="AA140" s="295"/>
      <c r="AB140" s="294"/>
      <c r="AC140" s="294"/>
      <c r="AD140" s="294"/>
      <c r="AE140" s="294"/>
    </row>
    <row r="141" spans="1:31" ht="12">
      <c r="A141" s="186" t="s">
        <v>686</v>
      </c>
      <c r="B141" s="113" t="s">
        <v>685</v>
      </c>
      <c r="C141" s="294"/>
      <c r="D141" s="294"/>
      <c r="E141" s="295"/>
      <c r="F141" s="294"/>
      <c r="G141" s="294"/>
      <c r="H141" s="294"/>
      <c r="I141" s="295"/>
      <c r="J141" s="294"/>
      <c r="K141" s="294"/>
      <c r="L141" s="294"/>
      <c r="M141" s="294"/>
      <c r="N141" s="294"/>
      <c r="O141" s="295"/>
      <c r="P141" s="294"/>
      <c r="Q141" s="294"/>
      <c r="R141" s="294"/>
      <c r="S141" s="295"/>
      <c r="T141" s="294"/>
      <c r="U141" s="294"/>
      <c r="V141" s="294"/>
      <c r="W141" s="295"/>
      <c r="X141" s="294"/>
      <c r="Y141" s="295"/>
      <c r="Z141" s="294"/>
      <c r="AA141" s="295"/>
      <c r="AB141" s="294"/>
      <c r="AC141" s="294"/>
      <c r="AD141" s="294"/>
      <c r="AE141" s="294"/>
    </row>
    <row r="142" spans="1:31" ht="12">
      <c r="A142" s="186" t="s">
        <v>690</v>
      </c>
      <c r="B142" s="113" t="s">
        <v>894</v>
      </c>
      <c r="C142" s="294"/>
      <c r="D142" s="294"/>
      <c r="E142" s="295"/>
      <c r="F142" s="294"/>
      <c r="G142" s="294"/>
      <c r="H142" s="294"/>
      <c r="I142" s="295"/>
      <c r="J142" s="294"/>
      <c r="K142" s="294"/>
      <c r="L142" s="294"/>
      <c r="M142" s="294"/>
      <c r="N142" s="294"/>
      <c r="O142" s="295"/>
      <c r="P142" s="294"/>
      <c r="Q142" s="294"/>
      <c r="R142" s="294"/>
      <c r="S142" s="295"/>
      <c r="T142" s="294"/>
      <c r="U142" s="294"/>
      <c r="V142" s="294"/>
      <c r="W142" s="295"/>
      <c r="X142" s="294"/>
      <c r="Y142" s="295"/>
      <c r="Z142" s="294"/>
      <c r="AA142" s="295"/>
      <c r="AB142" s="294"/>
      <c r="AC142" s="294"/>
      <c r="AD142" s="294"/>
      <c r="AE142" s="294"/>
    </row>
    <row r="143" spans="1:31" ht="12">
      <c r="A143" s="186" t="s">
        <v>731</v>
      </c>
      <c r="B143" s="113" t="s">
        <v>117</v>
      </c>
      <c r="C143" s="294"/>
      <c r="D143" s="294"/>
      <c r="E143" s="295"/>
      <c r="F143" s="294"/>
      <c r="G143" s="294"/>
      <c r="H143" s="294"/>
      <c r="I143" s="295"/>
      <c r="J143" s="294"/>
      <c r="K143" s="294"/>
      <c r="L143" s="294"/>
      <c r="M143" s="294"/>
      <c r="N143" s="294"/>
      <c r="O143" s="295"/>
      <c r="P143" s="294"/>
      <c r="Q143" s="294"/>
      <c r="R143" s="294"/>
      <c r="S143" s="295"/>
      <c r="T143" s="294"/>
      <c r="U143" s="294"/>
      <c r="V143" s="294"/>
      <c r="W143" s="295"/>
      <c r="X143" s="294"/>
      <c r="Y143" s="295"/>
      <c r="Z143" s="294"/>
      <c r="AA143" s="295"/>
      <c r="AB143" s="294"/>
      <c r="AC143" s="294"/>
      <c r="AD143" s="294"/>
      <c r="AE143" s="294"/>
    </row>
    <row r="144" spans="1:31" ht="12">
      <c r="A144" s="186" t="s">
        <v>736</v>
      </c>
      <c r="B144" s="113" t="s">
        <v>118</v>
      </c>
      <c r="C144" s="294"/>
      <c r="D144" s="294"/>
      <c r="E144" s="295"/>
      <c r="F144" s="294"/>
      <c r="G144" s="294"/>
      <c r="H144" s="294"/>
      <c r="I144" s="295"/>
      <c r="J144" s="294"/>
      <c r="K144" s="294"/>
      <c r="L144" s="294"/>
      <c r="M144" s="294"/>
      <c r="N144" s="294"/>
      <c r="O144" s="295"/>
      <c r="P144" s="294"/>
      <c r="Q144" s="294"/>
      <c r="R144" s="294"/>
      <c r="S144" s="295"/>
      <c r="T144" s="294"/>
      <c r="U144" s="294"/>
      <c r="V144" s="294"/>
      <c r="W144" s="295"/>
      <c r="X144" s="294"/>
      <c r="Y144" s="295"/>
      <c r="Z144" s="294"/>
      <c r="AA144" s="295"/>
      <c r="AB144" s="294"/>
      <c r="AC144" s="294"/>
      <c r="AD144" s="294"/>
      <c r="AE144" s="294"/>
    </row>
    <row r="145" spans="1:31" ht="12">
      <c r="A145" s="186" t="s">
        <v>742</v>
      </c>
      <c r="B145" s="113" t="s">
        <v>119</v>
      </c>
      <c r="C145" s="294"/>
      <c r="D145" s="294"/>
      <c r="E145" s="295"/>
      <c r="F145" s="294"/>
      <c r="G145" s="294"/>
      <c r="H145" s="294"/>
      <c r="I145" s="295"/>
      <c r="J145" s="294"/>
      <c r="K145" s="294"/>
      <c r="L145" s="294"/>
      <c r="M145" s="294"/>
      <c r="N145" s="294"/>
      <c r="O145" s="295"/>
      <c r="P145" s="294"/>
      <c r="Q145" s="294"/>
      <c r="R145" s="294"/>
      <c r="S145" s="295"/>
      <c r="T145" s="294"/>
      <c r="U145" s="294"/>
      <c r="V145" s="294"/>
      <c r="W145" s="295"/>
      <c r="X145" s="294"/>
      <c r="Y145" s="295"/>
      <c r="Z145" s="294"/>
      <c r="AA145" s="295"/>
      <c r="AB145" s="294"/>
      <c r="AC145" s="294"/>
      <c r="AD145" s="294"/>
      <c r="AE145" s="294"/>
    </row>
    <row r="146" spans="1:31" ht="12">
      <c r="A146" s="186" t="s">
        <v>746</v>
      </c>
      <c r="B146" s="113" t="s">
        <v>120</v>
      </c>
      <c r="C146" s="294"/>
      <c r="D146" s="294"/>
      <c r="E146" s="295"/>
      <c r="F146" s="294"/>
      <c r="G146" s="294"/>
      <c r="H146" s="294"/>
      <c r="I146" s="295"/>
      <c r="J146" s="294"/>
      <c r="K146" s="294"/>
      <c r="L146" s="294"/>
      <c r="M146" s="294"/>
      <c r="N146" s="294"/>
      <c r="O146" s="295"/>
      <c r="P146" s="294"/>
      <c r="Q146" s="294"/>
      <c r="R146" s="294"/>
      <c r="S146" s="295"/>
      <c r="T146" s="294"/>
      <c r="U146" s="294"/>
      <c r="V146" s="294"/>
      <c r="W146" s="295"/>
      <c r="X146" s="294"/>
      <c r="Y146" s="295"/>
      <c r="Z146" s="294"/>
      <c r="AA146" s="295"/>
      <c r="AB146" s="294"/>
      <c r="AC146" s="294"/>
      <c r="AD146" s="294"/>
      <c r="AE146" s="294"/>
    </row>
    <row r="147" spans="1:31" ht="12">
      <c r="A147" s="186" t="s">
        <v>751</v>
      </c>
      <c r="B147" s="113" t="s">
        <v>121</v>
      </c>
      <c r="C147" s="294"/>
      <c r="D147" s="294"/>
      <c r="E147" s="295"/>
      <c r="F147" s="294"/>
      <c r="G147" s="294"/>
      <c r="H147" s="294"/>
      <c r="I147" s="295"/>
      <c r="J147" s="294"/>
      <c r="K147" s="294"/>
      <c r="L147" s="294"/>
      <c r="M147" s="294"/>
      <c r="N147" s="294"/>
      <c r="O147" s="295"/>
      <c r="P147" s="294"/>
      <c r="Q147" s="294"/>
      <c r="R147" s="294"/>
      <c r="S147" s="295"/>
      <c r="T147" s="294"/>
      <c r="U147" s="294"/>
      <c r="V147" s="294"/>
      <c r="W147" s="295"/>
      <c r="X147" s="294"/>
      <c r="Y147" s="295"/>
      <c r="Z147" s="294"/>
      <c r="AA147" s="295"/>
      <c r="AB147" s="294"/>
      <c r="AC147" s="294"/>
      <c r="AD147" s="294"/>
      <c r="AE147" s="294"/>
    </row>
    <row r="148" spans="1:31" ht="12">
      <c r="A148" s="186" t="s">
        <v>753</v>
      </c>
      <c r="B148" s="113" t="s">
        <v>122</v>
      </c>
      <c r="C148" s="294"/>
      <c r="D148" s="294"/>
      <c r="E148" s="295"/>
      <c r="F148" s="294"/>
      <c r="G148" s="294"/>
      <c r="H148" s="294"/>
      <c r="I148" s="295"/>
      <c r="J148" s="294"/>
      <c r="K148" s="294"/>
      <c r="L148" s="294"/>
      <c r="M148" s="294"/>
      <c r="N148" s="294"/>
      <c r="O148" s="295"/>
      <c r="P148" s="294"/>
      <c r="Q148" s="294"/>
      <c r="R148" s="294"/>
      <c r="S148" s="295"/>
      <c r="T148" s="294"/>
      <c r="U148" s="294"/>
      <c r="V148" s="294"/>
      <c r="W148" s="295"/>
      <c r="X148" s="294"/>
      <c r="Y148" s="295"/>
      <c r="Z148" s="294"/>
      <c r="AA148" s="295"/>
      <c r="AB148" s="294"/>
      <c r="AC148" s="294"/>
      <c r="AD148" s="294"/>
      <c r="AE148" s="294"/>
    </row>
    <row r="149" spans="1:31" ht="12">
      <c r="A149" s="186" t="s">
        <v>831</v>
      </c>
      <c r="B149" s="113" t="s">
        <v>123</v>
      </c>
      <c r="C149" s="294"/>
      <c r="D149" s="294"/>
      <c r="E149" s="295"/>
      <c r="F149" s="294"/>
      <c r="G149" s="294"/>
      <c r="H149" s="294"/>
      <c r="I149" s="295"/>
      <c r="J149" s="294"/>
      <c r="K149" s="294"/>
      <c r="L149" s="294"/>
      <c r="M149" s="294"/>
      <c r="N149" s="294"/>
      <c r="O149" s="295"/>
      <c r="P149" s="294"/>
      <c r="Q149" s="294"/>
      <c r="R149" s="294"/>
      <c r="S149" s="295"/>
      <c r="T149" s="294"/>
      <c r="U149" s="294"/>
      <c r="V149" s="294"/>
      <c r="W149" s="295"/>
      <c r="X149" s="294"/>
      <c r="Y149" s="295"/>
      <c r="Z149" s="294"/>
      <c r="AA149" s="295"/>
      <c r="AB149" s="294"/>
      <c r="AC149" s="294"/>
      <c r="AD149" s="294"/>
      <c r="AE149" s="294"/>
    </row>
    <row r="150" spans="1:31" ht="12">
      <c r="A150" s="186" t="s">
        <v>872</v>
      </c>
      <c r="B150" s="113" t="s">
        <v>124</v>
      </c>
      <c r="C150" s="294"/>
      <c r="D150" s="294"/>
      <c r="E150" s="295"/>
      <c r="F150" s="294"/>
      <c r="G150" s="294"/>
      <c r="H150" s="294"/>
      <c r="I150" s="295"/>
      <c r="J150" s="294"/>
      <c r="K150" s="294"/>
      <c r="L150" s="294"/>
      <c r="M150" s="294"/>
      <c r="N150" s="294"/>
      <c r="O150" s="295"/>
      <c r="P150" s="294"/>
      <c r="Q150" s="294"/>
      <c r="R150" s="294"/>
      <c r="S150" s="295"/>
      <c r="T150" s="294"/>
      <c r="U150" s="294"/>
      <c r="V150" s="294"/>
      <c r="W150" s="295"/>
      <c r="X150" s="294"/>
      <c r="Y150" s="295"/>
      <c r="Z150" s="294"/>
      <c r="AA150" s="295"/>
      <c r="AB150" s="294"/>
      <c r="AC150" s="294"/>
      <c r="AD150" s="294"/>
      <c r="AE150" s="294"/>
    </row>
    <row r="151" spans="1:31" s="270" customFormat="1" ht="12.75" thickBot="1">
      <c r="A151" s="108" t="s">
        <v>387</v>
      </c>
      <c r="B151" s="114" t="s">
        <v>944</v>
      </c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</row>
    <row r="152" spans="1:31" ht="12.75" thickTop="1">
      <c r="A152" s="186" t="s">
        <v>400</v>
      </c>
      <c r="B152" s="113" t="s">
        <v>125</v>
      </c>
      <c r="C152" s="294"/>
      <c r="D152" s="294"/>
      <c r="E152" s="295"/>
      <c r="F152" s="294"/>
      <c r="G152" s="294"/>
      <c r="H152" s="294"/>
      <c r="I152" s="295"/>
      <c r="J152" s="294"/>
      <c r="K152" s="294"/>
      <c r="L152" s="294"/>
      <c r="M152" s="294"/>
      <c r="N152" s="294"/>
      <c r="O152" s="295"/>
      <c r="P152" s="294"/>
      <c r="Q152" s="294"/>
      <c r="R152" s="294"/>
      <c r="S152" s="295"/>
      <c r="T152" s="294"/>
      <c r="U152" s="294"/>
      <c r="V152" s="294"/>
      <c r="W152" s="295"/>
      <c r="X152" s="294"/>
      <c r="Y152" s="295"/>
      <c r="Z152" s="294"/>
      <c r="AA152" s="295"/>
      <c r="AB152" s="294"/>
      <c r="AC152" s="294"/>
      <c r="AD152" s="294"/>
      <c r="AE152" s="294"/>
    </row>
    <row r="153" spans="1:31" ht="12">
      <c r="A153" s="186" t="s">
        <v>410</v>
      </c>
      <c r="B153" s="113" t="s">
        <v>126</v>
      </c>
      <c r="C153" s="294"/>
      <c r="D153" s="294"/>
      <c r="E153" s="295"/>
      <c r="F153" s="294"/>
      <c r="G153" s="294"/>
      <c r="H153" s="294"/>
      <c r="I153" s="295"/>
      <c r="J153" s="294"/>
      <c r="K153" s="294"/>
      <c r="L153" s="294"/>
      <c r="M153" s="294"/>
      <c r="N153" s="294"/>
      <c r="O153" s="295"/>
      <c r="P153" s="294"/>
      <c r="Q153" s="294"/>
      <c r="R153" s="294"/>
      <c r="S153" s="295"/>
      <c r="T153" s="294"/>
      <c r="U153" s="294"/>
      <c r="V153" s="294"/>
      <c r="W153" s="295"/>
      <c r="X153" s="294"/>
      <c r="Y153" s="295"/>
      <c r="Z153" s="294"/>
      <c r="AA153" s="295"/>
      <c r="AB153" s="294"/>
      <c r="AC153" s="294"/>
      <c r="AD153" s="294"/>
      <c r="AE153" s="294"/>
    </row>
    <row r="154" spans="1:31" ht="12">
      <c r="A154" s="186" t="s">
        <v>427</v>
      </c>
      <c r="B154" s="113" t="s">
        <v>895</v>
      </c>
      <c r="C154" s="294"/>
      <c r="D154" s="294"/>
      <c r="E154" s="295"/>
      <c r="F154" s="294"/>
      <c r="G154" s="294"/>
      <c r="H154" s="294"/>
      <c r="I154" s="295"/>
      <c r="J154" s="294"/>
      <c r="K154" s="294"/>
      <c r="L154" s="294"/>
      <c r="M154" s="294"/>
      <c r="N154" s="294"/>
      <c r="O154" s="295"/>
      <c r="P154" s="294"/>
      <c r="Q154" s="294"/>
      <c r="R154" s="294"/>
      <c r="S154" s="295"/>
      <c r="T154" s="294"/>
      <c r="U154" s="294"/>
      <c r="V154" s="294"/>
      <c r="W154" s="295"/>
      <c r="X154" s="294"/>
      <c r="Y154" s="295"/>
      <c r="Z154" s="294"/>
      <c r="AA154" s="295"/>
      <c r="AB154" s="294"/>
      <c r="AC154" s="294"/>
      <c r="AD154" s="294"/>
      <c r="AE154" s="294"/>
    </row>
    <row r="155" spans="1:31" ht="12">
      <c r="A155" s="186" t="s">
        <v>435</v>
      </c>
      <c r="B155" s="113" t="s">
        <v>127</v>
      </c>
      <c r="C155" s="294"/>
      <c r="D155" s="294"/>
      <c r="E155" s="295"/>
      <c r="F155" s="294"/>
      <c r="G155" s="294"/>
      <c r="H155" s="294"/>
      <c r="I155" s="295"/>
      <c r="J155" s="294"/>
      <c r="K155" s="294"/>
      <c r="L155" s="294"/>
      <c r="M155" s="294"/>
      <c r="N155" s="294"/>
      <c r="O155" s="295"/>
      <c r="P155" s="294"/>
      <c r="Q155" s="294"/>
      <c r="R155" s="294"/>
      <c r="S155" s="295"/>
      <c r="T155" s="294"/>
      <c r="U155" s="294"/>
      <c r="V155" s="294"/>
      <c r="W155" s="295"/>
      <c r="X155" s="294"/>
      <c r="Y155" s="295"/>
      <c r="Z155" s="294"/>
      <c r="AA155" s="295"/>
      <c r="AB155" s="294"/>
      <c r="AC155" s="294"/>
      <c r="AD155" s="294"/>
      <c r="AE155" s="294"/>
    </row>
    <row r="156" spans="1:31" ht="12">
      <c r="A156" s="186" t="s">
        <v>441</v>
      </c>
      <c r="B156" s="113" t="s">
        <v>128</v>
      </c>
      <c r="C156" s="294"/>
      <c r="D156" s="294"/>
      <c r="E156" s="295"/>
      <c r="F156" s="294"/>
      <c r="G156" s="294"/>
      <c r="H156" s="294"/>
      <c r="I156" s="295"/>
      <c r="J156" s="294"/>
      <c r="K156" s="294"/>
      <c r="L156" s="294"/>
      <c r="M156" s="294"/>
      <c r="N156" s="294"/>
      <c r="O156" s="295"/>
      <c r="P156" s="294"/>
      <c r="Q156" s="294"/>
      <c r="R156" s="294"/>
      <c r="S156" s="295"/>
      <c r="T156" s="294"/>
      <c r="U156" s="294"/>
      <c r="V156" s="294"/>
      <c r="W156" s="295"/>
      <c r="X156" s="294"/>
      <c r="Y156" s="295"/>
      <c r="Z156" s="294"/>
      <c r="AA156" s="295"/>
      <c r="AB156" s="294"/>
      <c r="AC156" s="294"/>
      <c r="AD156" s="294"/>
      <c r="AE156" s="294"/>
    </row>
    <row r="157" spans="1:31" ht="12">
      <c r="A157" s="186" t="s">
        <v>443</v>
      </c>
      <c r="B157" s="113" t="s">
        <v>129</v>
      </c>
      <c r="C157" s="294"/>
      <c r="D157" s="294"/>
      <c r="E157" s="295"/>
      <c r="F157" s="294"/>
      <c r="G157" s="294"/>
      <c r="H157" s="294"/>
      <c r="I157" s="295"/>
      <c r="J157" s="294"/>
      <c r="K157" s="294"/>
      <c r="L157" s="294"/>
      <c r="M157" s="294"/>
      <c r="N157" s="294"/>
      <c r="O157" s="295"/>
      <c r="P157" s="294"/>
      <c r="Q157" s="294"/>
      <c r="R157" s="294"/>
      <c r="S157" s="295"/>
      <c r="T157" s="294"/>
      <c r="U157" s="294"/>
      <c r="V157" s="294"/>
      <c r="W157" s="295"/>
      <c r="X157" s="294"/>
      <c r="Y157" s="295"/>
      <c r="Z157" s="294"/>
      <c r="AA157" s="295"/>
      <c r="AB157" s="294"/>
      <c r="AC157" s="294"/>
      <c r="AD157" s="294"/>
      <c r="AE157" s="294"/>
    </row>
    <row r="158" spans="1:31" ht="12">
      <c r="A158" s="186" t="s">
        <v>460</v>
      </c>
      <c r="B158" s="113" t="s">
        <v>130</v>
      </c>
      <c r="C158" s="294"/>
      <c r="D158" s="294"/>
      <c r="E158" s="295"/>
      <c r="F158" s="294"/>
      <c r="G158" s="294"/>
      <c r="H158" s="294"/>
      <c r="I158" s="295"/>
      <c r="J158" s="294"/>
      <c r="K158" s="294"/>
      <c r="L158" s="294"/>
      <c r="M158" s="294"/>
      <c r="N158" s="294"/>
      <c r="O158" s="295"/>
      <c r="P158" s="294"/>
      <c r="Q158" s="294"/>
      <c r="R158" s="294"/>
      <c r="S158" s="295"/>
      <c r="T158" s="294"/>
      <c r="U158" s="294"/>
      <c r="V158" s="294"/>
      <c r="W158" s="295"/>
      <c r="X158" s="294"/>
      <c r="Y158" s="295"/>
      <c r="Z158" s="294"/>
      <c r="AA158" s="295"/>
      <c r="AB158" s="294"/>
      <c r="AC158" s="294"/>
      <c r="AD158" s="294"/>
      <c r="AE158" s="294"/>
    </row>
    <row r="159" spans="1:31" ht="12">
      <c r="A159" s="186" t="s">
        <v>481</v>
      </c>
      <c r="B159" s="113" t="s">
        <v>131</v>
      </c>
      <c r="C159" s="294"/>
      <c r="D159" s="294"/>
      <c r="E159" s="295"/>
      <c r="F159" s="294"/>
      <c r="G159" s="294"/>
      <c r="H159" s="294"/>
      <c r="I159" s="295"/>
      <c r="J159" s="294"/>
      <c r="K159" s="294"/>
      <c r="L159" s="294"/>
      <c r="M159" s="294"/>
      <c r="N159" s="294"/>
      <c r="O159" s="295"/>
      <c r="P159" s="294"/>
      <c r="Q159" s="294"/>
      <c r="R159" s="294"/>
      <c r="S159" s="295"/>
      <c r="T159" s="294"/>
      <c r="U159" s="294"/>
      <c r="V159" s="294"/>
      <c r="W159" s="295"/>
      <c r="X159" s="294"/>
      <c r="Y159" s="295"/>
      <c r="Z159" s="294"/>
      <c r="AA159" s="295"/>
      <c r="AB159" s="294"/>
      <c r="AC159" s="294"/>
      <c r="AD159" s="294"/>
      <c r="AE159" s="294"/>
    </row>
    <row r="160" spans="1:31" ht="12">
      <c r="A160" s="186" t="s">
        <v>486</v>
      </c>
      <c r="B160" s="113" t="s">
        <v>132</v>
      </c>
      <c r="C160" s="294"/>
      <c r="D160" s="294"/>
      <c r="E160" s="295"/>
      <c r="F160" s="294"/>
      <c r="G160" s="294"/>
      <c r="H160" s="294"/>
      <c r="I160" s="295"/>
      <c r="J160" s="294"/>
      <c r="K160" s="294"/>
      <c r="L160" s="294"/>
      <c r="M160" s="294"/>
      <c r="N160" s="294"/>
      <c r="O160" s="295"/>
      <c r="P160" s="294"/>
      <c r="Q160" s="294"/>
      <c r="R160" s="294"/>
      <c r="S160" s="295"/>
      <c r="T160" s="294"/>
      <c r="U160" s="294"/>
      <c r="V160" s="294"/>
      <c r="W160" s="295"/>
      <c r="X160" s="294"/>
      <c r="Y160" s="295"/>
      <c r="Z160" s="294"/>
      <c r="AA160" s="295"/>
      <c r="AB160" s="294"/>
      <c r="AC160" s="294"/>
      <c r="AD160" s="294"/>
      <c r="AE160" s="294"/>
    </row>
    <row r="161" spans="1:31" ht="12">
      <c r="A161" s="186" t="s">
        <v>504</v>
      </c>
      <c r="B161" s="113" t="s">
        <v>896</v>
      </c>
      <c r="C161" s="294"/>
      <c r="D161" s="294"/>
      <c r="E161" s="295"/>
      <c r="F161" s="294"/>
      <c r="G161" s="294"/>
      <c r="H161" s="294"/>
      <c r="I161" s="295"/>
      <c r="J161" s="294"/>
      <c r="K161" s="294"/>
      <c r="L161" s="294"/>
      <c r="M161" s="294"/>
      <c r="N161" s="294"/>
      <c r="O161" s="295"/>
      <c r="P161" s="294"/>
      <c r="Q161" s="294"/>
      <c r="R161" s="294"/>
      <c r="S161" s="295"/>
      <c r="T161" s="294"/>
      <c r="U161" s="294"/>
      <c r="V161" s="294"/>
      <c r="W161" s="295"/>
      <c r="X161" s="294"/>
      <c r="Y161" s="295"/>
      <c r="Z161" s="294"/>
      <c r="AA161" s="295"/>
      <c r="AB161" s="294"/>
      <c r="AC161" s="294"/>
      <c r="AD161" s="294"/>
      <c r="AE161" s="294"/>
    </row>
    <row r="162" spans="1:31" ht="12">
      <c r="A162" s="186" t="s">
        <v>516</v>
      </c>
      <c r="B162" s="113" t="s">
        <v>133</v>
      </c>
      <c r="C162" s="294"/>
      <c r="D162" s="294"/>
      <c r="E162" s="295"/>
      <c r="F162" s="294"/>
      <c r="G162" s="294"/>
      <c r="H162" s="294"/>
      <c r="I162" s="295"/>
      <c r="J162" s="294"/>
      <c r="K162" s="294"/>
      <c r="L162" s="294"/>
      <c r="M162" s="294"/>
      <c r="N162" s="294"/>
      <c r="O162" s="295"/>
      <c r="P162" s="294"/>
      <c r="Q162" s="294"/>
      <c r="R162" s="294"/>
      <c r="S162" s="295"/>
      <c r="T162" s="294"/>
      <c r="U162" s="294"/>
      <c r="V162" s="294"/>
      <c r="W162" s="295"/>
      <c r="X162" s="294"/>
      <c r="Y162" s="295"/>
      <c r="Z162" s="294"/>
      <c r="AA162" s="295"/>
      <c r="AB162" s="294"/>
      <c r="AC162" s="294"/>
      <c r="AD162" s="294"/>
      <c r="AE162" s="294"/>
    </row>
    <row r="163" spans="1:31" ht="12">
      <c r="A163" s="186" t="s">
        <v>518</v>
      </c>
      <c r="B163" s="113" t="s">
        <v>134</v>
      </c>
      <c r="C163" s="294"/>
      <c r="D163" s="294"/>
      <c r="E163" s="295"/>
      <c r="F163" s="294"/>
      <c r="G163" s="294"/>
      <c r="H163" s="294"/>
      <c r="I163" s="295"/>
      <c r="J163" s="294"/>
      <c r="K163" s="294"/>
      <c r="L163" s="294"/>
      <c r="M163" s="294"/>
      <c r="N163" s="294"/>
      <c r="O163" s="295"/>
      <c r="P163" s="294"/>
      <c r="Q163" s="294"/>
      <c r="R163" s="294"/>
      <c r="S163" s="295"/>
      <c r="T163" s="294"/>
      <c r="U163" s="294"/>
      <c r="V163" s="294"/>
      <c r="W163" s="295"/>
      <c r="X163" s="294"/>
      <c r="Y163" s="295"/>
      <c r="Z163" s="294"/>
      <c r="AA163" s="295"/>
      <c r="AB163" s="294"/>
      <c r="AC163" s="294"/>
      <c r="AD163" s="294"/>
      <c r="AE163" s="294"/>
    </row>
    <row r="164" spans="1:31" ht="12">
      <c r="A164" s="186" t="s">
        <v>519</v>
      </c>
      <c r="B164" s="113" t="s">
        <v>135</v>
      </c>
      <c r="C164" s="294"/>
      <c r="D164" s="294"/>
      <c r="E164" s="295"/>
      <c r="F164" s="294"/>
      <c r="G164" s="294"/>
      <c r="H164" s="294"/>
      <c r="I164" s="295"/>
      <c r="J164" s="294"/>
      <c r="K164" s="294"/>
      <c r="L164" s="294"/>
      <c r="M164" s="294"/>
      <c r="N164" s="294"/>
      <c r="O164" s="295"/>
      <c r="P164" s="294"/>
      <c r="Q164" s="294"/>
      <c r="R164" s="294"/>
      <c r="S164" s="295"/>
      <c r="T164" s="294"/>
      <c r="U164" s="294"/>
      <c r="V164" s="294"/>
      <c r="W164" s="295"/>
      <c r="X164" s="294"/>
      <c r="Y164" s="295"/>
      <c r="Z164" s="294"/>
      <c r="AA164" s="295"/>
      <c r="AB164" s="294"/>
      <c r="AC164" s="294"/>
      <c r="AD164" s="294"/>
      <c r="AE164" s="294"/>
    </row>
    <row r="165" spans="1:31" ht="12">
      <c r="A165" s="186" t="s">
        <v>542</v>
      </c>
      <c r="B165" s="113" t="s">
        <v>136</v>
      </c>
      <c r="C165" s="294"/>
      <c r="D165" s="294"/>
      <c r="E165" s="295"/>
      <c r="F165" s="294"/>
      <c r="G165" s="294"/>
      <c r="H165" s="294"/>
      <c r="I165" s="295"/>
      <c r="J165" s="294"/>
      <c r="K165" s="294"/>
      <c r="L165" s="294"/>
      <c r="M165" s="294"/>
      <c r="N165" s="294"/>
      <c r="O165" s="295"/>
      <c r="P165" s="294"/>
      <c r="Q165" s="294"/>
      <c r="R165" s="294"/>
      <c r="S165" s="295"/>
      <c r="T165" s="294"/>
      <c r="U165" s="294"/>
      <c r="V165" s="294"/>
      <c r="W165" s="295"/>
      <c r="X165" s="294"/>
      <c r="Y165" s="295"/>
      <c r="Z165" s="294"/>
      <c r="AA165" s="295"/>
      <c r="AB165" s="294"/>
      <c r="AC165" s="294"/>
      <c r="AD165" s="294"/>
      <c r="AE165" s="294"/>
    </row>
    <row r="166" spans="1:31" ht="12">
      <c r="A166" s="186" t="s">
        <v>544</v>
      </c>
      <c r="B166" s="113" t="s">
        <v>137</v>
      </c>
      <c r="C166" s="294"/>
      <c r="D166" s="294"/>
      <c r="E166" s="295"/>
      <c r="F166" s="294"/>
      <c r="G166" s="294"/>
      <c r="H166" s="294"/>
      <c r="I166" s="295"/>
      <c r="J166" s="294"/>
      <c r="K166" s="294"/>
      <c r="L166" s="294"/>
      <c r="M166" s="294"/>
      <c r="N166" s="294"/>
      <c r="O166" s="295"/>
      <c r="P166" s="294"/>
      <c r="Q166" s="294"/>
      <c r="R166" s="294"/>
      <c r="S166" s="295"/>
      <c r="T166" s="294"/>
      <c r="U166" s="294"/>
      <c r="V166" s="294"/>
      <c r="W166" s="295"/>
      <c r="X166" s="294"/>
      <c r="Y166" s="295"/>
      <c r="Z166" s="294"/>
      <c r="AA166" s="295"/>
      <c r="AB166" s="294"/>
      <c r="AC166" s="294"/>
      <c r="AD166" s="294"/>
      <c r="AE166" s="294"/>
    </row>
    <row r="167" spans="1:31" ht="12">
      <c r="A167" s="186" t="s">
        <v>561</v>
      </c>
      <c r="B167" s="113" t="s">
        <v>138</v>
      </c>
      <c r="C167" s="294"/>
      <c r="D167" s="294"/>
      <c r="E167" s="295"/>
      <c r="F167" s="294"/>
      <c r="G167" s="294"/>
      <c r="H167" s="294"/>
      <c r="I167" s="295"/>
      <c r="J167" s="294"/>
      <c r="K167" s="294"/>
      <c r="L167" s="294"/>
      <c r="M167" s="294"/>
      <c r="N167" s="294"/>
      <c r="O167" s="295"/>
      <c r="P167" s="294"/>
      <c r="Q167" s="294"/>
      <c r="R167" s="294"/>
      <c r="S167" s="295"/>
      <c r="T167" s="294"/>
      <c r="U167" s="294"/>
      <c r="V167" s="294"/>
      <c r="W167" s="295"/>
      <c r="X167" s="294"/>
      <c r="Y167" s="295"/>
      <c r="Z167" s="294"/>
      <c r="AA167" s="295"/>
      <c r="AB167" s="294"/>
      <c r="AC167" s="294"/>
      <c r="AD167" s="294"/>
      <c r="AE167" s="294"/>
    </row>
    <row r="168" spans="1:31" ht="12">
      <c r="A168" s="186" t="s">
        <v>574</v>
      </c>
      <c r="B168" s="113" t="s">
        <v>139</v>
      </c>
      <c r="C168" s="294"/>
      <c r="D168" s="294"/>
      <c r="E168" s="295"/>
      <c r="F168" s="294"/>
      <c r="G168" s="294"/>
      <c r="H168" s="294"/>
      <c r="I168" s="295"/>
      <c r="J168" s="294"/>
      <c r="K168" s="294"/>
      <c r="L168" s="294"/>
      <c r="M168" s="294"/>
      <c r="N168" s="294"/>
      <c r="O168" s="295"/>
      <c r="P168" s="294"/>
      <c r="Q168" s="294"/>
      <c r="R168" s="294"/>
      <c r="S168" s="295"/>
      <c r="T168" s="294"/>
      <c r="U168" s="294"/>
      <c r="V168" s="294"/>
      <c r="W168" s="295"/>
      <c r="X168" s="294"/>
      <c r="Y168" s="295"/>
      <c r="Z168" s="294"/>
      <c r="AA168" s="295"/>
      <c r="AB168" s="294"/>
      <c r="AC168" s="294"/>
      <c r="AD168" s="294"/>
      <c r="AE168" s="294"/>
    </row>
    <row r="169" spans="1:31" ht="12">
      <c r="A169" s="186" t="s">
        <v>587</v>
      </c>
      <c r="B169" s="113" t="s">
        <v>140</v>
      </c>
      <c r="C169" s="294"/>
      <c r="D169" s="294"/>
      <c r="E169" s="295"/>
      <c r="F169" s="294"/>
      <c r="G169" s="294"/>
      <c r="H169" s="294"/>
      <c r="I169" s="295"/>
      <c r="J169" s="294"/>
      <c r="K169" s="294"/>
      <c r="L169" s="294"/>
      <c r="M169" s="294"/>
      <c r="N169" s="294"/>
      <c r="O169" s="295"/>
      <c r="P169" s="294"/>
      <c r="Q169" s="294"/>
      <c r="R169" s="294"/>
      <c r="S169" s="295"/>
      <c r="T169" s="294"/>
      <c r="U169" s="294"/>
      <c r="V169" s="294"/>
      <c r="W169" s="295"/>
      <c r="X169" s="294"/>
      <c r="Y169" s="295"/>
      <c r="Z169" s="294"/>
      <c r="AA169" s="295"/>
      <c r="AB169" s="294"/>
      <c r="AC169" s="294"/>
      <c r="AD169" s="294"/>
      <c r="AE169" s="294"/>
    </row>
    <row r="170" spans="1:31" ht="12">
      <c r="A170" s="186" t="s">
        <v>599</v>
      </c>
      <c r="B170" s="113" t="s">
        <v>141</v>
      </c>
      <c r="C170" s="294"/>
      <c r="D170" s="294"/>
      <c r="E170" s="295"/>
      <c r="F170" s="294"/>
      <c r="G170" s="294"/>
      <c r="H170" s="294"/>
      <c r="I170" s="295"/>
      <c r="J170" s="294"/>
      <c r="K170" s="294"/>
      <c r="L170" s="294"/>
      <c r="M170" s="294"/>
      <c r="N170" s="294"/>
      <c r="O170" s="295"/>
      <c r="P170" s="294"/>
      <c r="Q170" s="294"/>
      <c r="R170" s="294"/>
      <c r="S170" s="295"/>
      <c r="T170" s="294"/>
      <c r="U170" s="294"/>
      <c r="V170" s="294"/>
      <c r="W170" s="295"/>
      <c r="X170" s="294"/>
      <c r="Y170" s="295"/>
      <c r="Z170" s="294"/>
      <c r="AA170" s="295"/>
      <c r="AB170" s="294"/>
      <c r="AC170" s="294"/>
      <c r="AD170" s="294"/>
      <c r="AE170" s="294"/>
    </row>
    <row r="171" spans="1:31" ht="12">
      <c r="A171" s="186" t="s">
        <v>603</v>
      </c>
      <c r="B171" s="113" t="s">
        <v>142</v>
      </c>
      <c r="C171" s="294"/>
      <c r="D171" s="294"/>
      <c r="E171" s="295"/>
      <c r="F171" s="294"/>
      <c r="G171" s="294"/>
      <c r="H171" s="294"/>
      <c r="I171" s="295"/>
      <c r="J171" s="294"/>
      <c r="K171" s="294"/>
      <c r="L171" s="294"/>
      <c r="M171" s="294"/>
      <c r="N171" s="294"/>
      <c r="O171" s="295"/>
      <c r="P171" s="294"/>
      <c r="Q171" s="294"/>
      <c r="R171" s="294"/>
      <c r="S171" s="295"/>
      <c r="T171" s="294"/>
      <c r="U171" s="294"/>
      <c r="V171" s="294"/>
      <c r="W171" s="295"/>
      <c r="X171" s="294"/>
      <c r="Y171" s="295"/>
      <c r="Z171" s="294"/>
      <c r="AA171" s="295"/>
      <c r="AB171" s="294"/>
      <c r="AC171" s="294"/>
      <c r="AD171" s="294"/>
      <c r="AE171" s="294"/>
    </row>
    <row r="172" spans="1:31" ht="12">
      <c r="A172" s="186" t="s">
        <v>618</v>
      </c>
      <c r="B172" s="113" t="s">
        <v>143</v>
      </c>
      <c r="C172" s="294"/>
      <c r="D172" s="294"/>
      <c r="E172" s="295"/>
      <c r="F172" s="294"/>
      <c r="G172" s="294"/>
      <c r="H172" s="294"/>
      <c r="I172" s="295"/>
      <c r="J172" s="294"/>
      <c r="K172" s="294"/>
      <c r="L172" s="294"/>
      <c r="M172" s="294"/>
      <c r="N172" s="294"/>
      <c r="O172" s="295"/>
      <c r="P172" s="294"/>
      <c r="Q172" s="294"/>
      <c r="R172" s="294"/>
      <c r="S172" s="295"/>
      <c r="T172" s="294"/>
      <c r="U172" s="294"/>
      <c r="V172" s="294"/>
      <c r="W172" s="295"/>
      <c r="X172" s="294"/>
      <c r="Y172" s="295"/>
      <c r="Z172" s="294"/>
      <c r="AA172" s="295"/>
      <c r="AB172" s="294"/>
      <c r="AC172" s="294"/>
      <c r="AD172" s="294"/>
      <c r="AE172" s="294"/>
    </row>
    <row r="173" spans="1:31" ht="12">
      <c r="A173" s="186" t="s">
        <v>629</v>
      </c>
      <c r="B173" s="113" t="s">
        <v>144</v>
      </c>
      <c r="C173" s="294"/>
      <c r="D173" s="294"/>
      <c r="E173" s="295"/>
      <c r="F173" s="294"/>
      <c r="G173" s="294"/>
      <c r="H173" s="294"/>
      <c r="I173" s="295"/>
      <c r="J173" s="294"/>
      <c r="K173" s="294"/>
      <c r="L173" s="294"/>
      <c r="M173" s="294"/>
      <c r="N173" s="294"/>
      <c r="O173" s="295"/>
      <c r="P173" s="294"/>
      <c r="Q173" s="294"/>
      <c r="R173" s="294"/>
      <c r="S173" s="295"/>
      <c r="T173" s="294"/>
      <c r="U173" s="294"/>
      <c r="V173" s="294"/>
      <c r="W173" s="295"/>
      <c r="X173" s="294"/>
      <c r="Y173" s="295"/>
      <c r="Z173" s="294"/>
      <c r="AA173" s="295"/>
      <c r="AB173" s="294"/>
      <c r="AC173" s="294"/>
      <c r="AD173" s="294"/>
      <c r="AE173" s="294"/>
    </row>
    <row r="174" spans="1:31" ht="12">
      <c r="A174" s="186" t="s">
        <v>635</v>
      </c>
      <c r="B174" s="113" t="s">
        <v>145</v>
      </c>
      <c r="C174" s="294"/>
      <c r="D174" s="294"/>
      <c r="E174" s="295"/>
      <c r="F174" s="294"/>
      <c r="G174" s="294"/>
      <c r="H174" s="294"/>
      <c r="I174" s="295"/>
      <c r="J174" s="294"/>
      <c r="K174" s="294"/>
      <c r="L174" s="294"/>
      <c r="M174" s="294"/>
      <c r="N174" s="294"/>
      <c r="O174" s="295"/>
      <c r="P174" s="294"/>
      <c r="Q174" s="294"/>
      <c r="R174" s="294"/>
      <c r="S174" s="295"/>
      <c r="T174" s="294"/>
      <c r="U174" s="294"/>
      <c r="V174" s="294"/>
      <c r="W174" s="295"/>
      <c r="X174" s="294"/>
      <c r="Y174" s="295"/>
      <c r="Z174" s="294"/>
      <c r="AA174" s="295"/>
      <c r="AB174" s="294"/>
      <c r="AC174" s="294"/>
      <c r="AD174" s="294"/>
      <c r="AE174" s="294"/>
    </row>
    <row r="175" spans="1:31" ht="12">
      <c r="A175" s="186" t="s">
        <v>647</v>
      </c>
      <c r="B175" s="113" t="s">
        <v>146</v>
      </c>
      <c r="C175" s="294"/>
      <c r="D175" s="294"/>
      <c r="E175" s="295"/>
      <c r="F175" s="294"/>
      <c r="G175" s="294"/>
      <c r="H175" s="294"/>
      <c r="I175" s="295"/>
      <c r="J175" s="294"/>
      <c r="K175" s="294"/>
      <c r="L175" s="294"/>
      <c r="M175" s="294"/>
      <c r="N175" s="294"/>
      <c r="O175" s="295"/>
      <c r="P175" s="294"/>
      <c r="Q175" s="294"/>
      <c r="R175" s="294"/>
      <c r="S175" s="295"/>
      <c r="T175" s="294"/>
      <c r="U175" s="294"/>
      <c r="V175" s="294"/>
      <c r="W175" s="295"/>
      <c r="X175" s="294"/>
      <c r="Y175" s="295"/>
      <c r="Z175" s="294"/>
      <c r="AA175" s="295"/>
      <c r="AB175" s="294"/>
      <c r="AC175" s="294"/>
      <c r="AD175" s="294"/>
      <c r="AE175" s="294"/>
    </row>
    <row r="176" spans="1:31" ht="12">
      <c r="A176" s="186" t="s">
        <v>650</v>
      </c>
      <c r="B176" s="113" t="s">
        <v>147</v>
      </c>
      <c r="C176" s="294"/>
      <c r="D176" s="294"/>
      <c r="E176" s="295"/>
      <c r="F176" s="294"/>
      <c r="G176" s="294"/>
      <c r="H176" s="294"/>
      <c r="I176" s="295"/>
      <c r="J176" s="294"/>
      <c r="K176" s="294"/>
      <c r="L176" s="294"/>
      <c r="M176" s="294"/>
      <c r="N176" s="294"/>
      <c r="O176" s="295"/>
      <c r="P176" s="294"/>
      <c r="Q176" s="294"/>
      <c r="R176" s="294"/>
      <c r="S176" s="295"/>
      <c r="T176" s="294"/>
      <c r="U176" s="294"/>
      <c r="V176" s="294"/>
      <c r="W176" s="295"/>
      <c r="X176" s="294"/>
      <c r="Y176" s="295"/>
      <c r="Z176" s="294"/>
      <c r="AA176" s="295"/>
      <c r="AB176" s="294"/>
      <c r="AC176" s="294"/>
      <c r="AD176" s="294"/>
      <c r="AE176" s="294"/>
    </row>
    <row r="177" spans="1:31" ht="12">
      <c r="A177" s="186" t="s">
        <v>669</v>
      </c>
      <c r="B177" s="113" t="s">
        <v>148</v>
      </c>
      <c r="C177" s="294"/>
      <c r="D177" s="294"/>
      <c r="E177" s="295"/>
      <c r="F177" s="294"/>
      <c r="G177" s="294"/>
      <c r="H177" s="294"/>
      <c r="I177" s="295"/>
      <c r="J177" s="294"/>
      <c r="K177" s="294"/>
      <c r="L177" s="294"/>
      <c r="M177" s="294"/>
      <c r="N177" s="294"/>
      <c r="O177" s="295"/>
      <c r="P177" s="294"/>
      <c r="Q177" s="294"/>
      <c r="R177" s="294"/>
      <c r="S177" s="295"/>
      <c r="T177" s="294"/>
      <c r="U177" s="294"/>
      <c r="V177" s="294"/>
      <c r="W177" s="295"/>
      <c r="X177" s="294"/>
      <c r="Y177" s="295"/>
      <c r="Z177" s="294"/>
      <c r="AA177" s="295"/>
      <c r="AB177" s="294"/>
      <c r="AC177" s="294"/>
      <c r="AD177" s="294"/>
      <c r="AE177" s="294"/>
    </row>
    <row r="178" spans="1:31" ht="12">
      <c r="A178" s="186" t="s">
        <v>684</v>
      </c>
      <c r="B178" s="113" t="s">
        <v>149</v>
      </c>
      <c r="C178" s="294"/>
      <c r="D178" s="294"/>
      <c r="E178" s="295"/>
      <c r="F178" s="294"/>
      <c r="G178" s="294"/>
      <c r="H178" s="294"/>
      <c r="I178" s="295"/>
      <c r="J178" s="294"/>
      <c r="K178" s="294"/>
      <c r="L178" s="294"/>
      <c r="M178" s="294"/>
      <c r="N178" s="294"/>
      <c r="O178" s="295"/>
      <c r="P178" s="294"/>
      <c r="Q178" s="294"/>
      <c r="R178" s="294"/>
      <c r="S178" s="295"/>
      <c r="T178" s="294"/>
      <c r="U178" s="294"/>
      <c r="V178" s="294"/>
      <c r="W178" s="295"/>
      <c r="X178" s="294"/>
      <c r="Y178" s="295"/>
      <c r="Z178" s="294"/>
      <c r="AA178" s="295"/>
      <c r="AB178" s="294"/>
      <c r="AC178" s="294"/>
      <c r="AD178" s="294"/>
      <c r="AE178" s="294"/>
    </row>
    <row r="179" spans="1:31" ht="12">
      <c r="A179" s="186" t="s">
        <v>688</v>
      </c>
      <c r="B179" s="113" t="s">
        <v>150</v>
      </c>
      <c r="C179" s="294"/>
      <c r="D179" s="294"/>
      <c r="E179" s="295"/>
      <c r="F179" s="294"/>
      <c r="G179" s="294"/>
      <c r="H179" s="294"/>
      <c r="I179" s="295"/>
      <c r="J179" s="294"/>
      <c r="K179" s="294"/>
      <c r="L179" s="294"/>
      <c r="M179" s="294"/>
      <c r="N179" s="294"/>
      <c r="O179" s="295"/>
      <c r="P179" s="294"/>
      <c r="Q179" s="294"/>
      <c r="R179" s="294"/>
      <c r="S179" s="295"/>
      <c r="T179" s="294"/>
      <c r="U179" s="294"/>
      <c r="V179" s="294"/>
      <c r="W179" s="295"/>
      <c r="X179" s="294"/>
      <c r="Y179" s="295"/>
      <c r="Z179" s="294"/>
      <c r="AA179" s="295"/>
      <c r="AB179" s="294"/>
      <c r="AC179" s="294"/>
      <c r="AD179" s="294"/>
      <c r="AE179" s="294"/>
    </row>
    <row r="180" spans="1:31" ht="12">
      <c r="A180" s="186" t="s">
        <v>696</v>
      </c>
      <c r="B180" s="113" t="s">
        <v>151</v>
      </c>
      <c r="C180" s="294"/>
      <c r="D180" s="294"/>
      <c r="E180" s="295"/>
      <c r="F180" s="294"/>
      <c r="G180" s="294"/>
      <c r="H180" s="294"/>
      <c r="I180" s="295"/>
      <c r="J180" s="294"/>
      <c r="K180" s="294"/>
      <c r="L180" s="294"/>
      <c r="M180" s="294"/>
      <c r="N180" s="294"/>
      <c r="O180" s="295"/>
      <c r="P180" s="294"/>
      <c r="Q180" s="294"/>
      <c r="R180" s="294"/>
      <c r="S180" s="295"/>
      <c r="T180" s="294"/>
      <c r="U180" s="294"/>
      <c r="V180" s="294"/>
      <c r="W180" s="295"/>
      <c r="X180" s="294"/>
      <c r="Y180" s="295"/>
      <c r="Z180" s="294"/>
      <c r="AA180" s="295"/>
      <c r="AB180" s="294"/>
      <c r="AC180" s="294"/>
      <c r="AD180" s="294"/>
      <c r="AE180" s="294"/>
    </row>
    <row r="181" spans="1:31" ht="12">
      <c r="A181" s="186" t="s">
        <v>698</v>
      </c>
      <c r="B181" s="113" t="s">
        <v>152</v>
      </c>
      <c r="C181" s="294"/>
      <c r="D181" s="294"/>
      <c r="E181" s="295"/>
      <c r="F181" s="294"/>
      <c r="G181" s="294"/>
      <c r="H181" s="294"/>
      <c r="I181" s="295"/>
      <c r="J181" s="294"/>
      <c r="K181" s="294"/>
      <c r="L181" s="294"/>
      <c r="M181" s="294"/>
      <c r="N181" s="294"/>
      <c r="O181" s="295"/>
      <c r="P181" s="294"/>
      <c r="Q181" s="294"/>
      <c r="R181" s="294"/>
      <c r="S181" s="295"/>
      <c r="T181" s="294"/>
      <c r="U181" s="294"/>
      <c r="V181" s="294"/>
      <c r="W181" s="295"/>
      <c r="X181" s="294"/>
      <c r="Y181" s="295"/>
      <c r="Z181" s="294"/>
      <c r="AA181" s="295"/>
      <c r="AB181" s="294"/>
      <c r="AC181" s="294"/>
      <c r="AD181" s="294"/>
      <c r="AE181" s="294"/>
    </row>
    <row r="182" spans="1:31" ht="12">
      <c r="A182" s="186" t="s">
        <v>700</v>
      </c>
      <c r="B182" s="113" t="s">
        <v>153</v>
      </c>
      <c r="C182" s="294"/>
      <c r="D182" s="294"/>
      <c r="E182" s="295"/>
      <c r="F182" s="294"/>
      <c r="G182" s="294"/>
      <c r="H182" s="294"/>
      <c r="I182" s="295"/>
      <c r="J182" s="294"/>
      <c r="K182" s="294"/>
      <c r="L182" s="294"/>
      <c r="M182" s="294"/>
      <c r="N182" s="294"/>
      <c r="O182" s="295"/>
      <c r="P182" s="294"/>
      <c r="Q182" s="294"/>
      <c r="R182" s="294"/>
      <c r="S182" s="295"/>
      <c r="T182" s="294"/>
      <c r="U182" s="294"/>
      <c r="V182" s="294"/>
      <c r="W182" s="295"/>
      <c r="X182" s="294"/>
      <c r="Y182" s="295"/>
      <c r="Z182" s="294"/>
      <c r="AA182" s="295"/>
      <c r="AB182" s="294"/>
      <c r="AC182" s="294"/>
      <c r="AD182" s="294"/>
      <c r="AE182" s="294"/>
    </row>
    <row r="183" spans="1:31" ht="12">
      <c r="A183" s="186" t="s">
        <v>702</v>
      </c>
      <c r="B183" s="113" t="s">
        <v>154</v>
      </c>
      <c r="C183" s="294"/>
      <c r="D183" s="294"/>
      <c r="E183" s="295"/>
      <c r="F183" s="294"/>
      <c r="G183" s="294"/>
      <c r="H183" s="294"/>
      <c r="I183" s="295"/>
      <c r="J183" s="294"/>
      <c r="K183" s="294"/>
      <c r="L183" s="294"/>
      <c r="M183" s="294"/>
      <c r="N183" s="294"/>
      <c r="O183" s="295"/>
      <c r="P183" s="294"/>
      <c r="Q183" s="294"/>
      <c r="R183" s="294"/>
      <c r="S183" s="295"/>
      <c r="T183" s="294"/>
      <c r="U183" s="294"/>
      <c r="V183" s="294"/>
      <c r="W183" s="295"/>
      <c r="X183" s="294"/>
      <c r="Y183" s="295"/>
      <c r="Z183" s="294"/>
      <c r="AA183" s="295"/>
      <c r="AB183" s="294"/>
      <c r="AC183" s="294"/>
      <c r="AD183" s="294"/>
      <c r="AE183" s="294"/>
    </row>
    <row r="184" spans="1:31" ht="12">
      <c r="A184" s="186" t="s">
        <v>739</v>
      </c>
      <c r="B184" s="113" t="s">
        <v>155</v>
      </c>
      <c r="C184" s="294"/>
      <c r="D184" s="294"/>
      <c r="E184" s="295"/>
      <c r="F184" s="294"/>
      <c r="G184" s="294"/>
      <c r="H184" s="294"/>
      <c r="I184" s="295"/>
      <c r="J184" s="294"/>
      <c r="K184" s="294"/>
      <c r="L184" s="294"/>
      <c r="M184" s="294"/>
      <c r="N184" s="294"/>
      <c r="O184" s="295"/>
      <c r="P184" s="294"/>
      <c r="Q184" s="294"/>
      <c r="R184" s="294"/>
      <c r="S184" s="295"/>
      <c r="T184" s="294"/>
      <c r="U184" s="294"/>
      <c r="V184" s="294"/>
      <c r="W184" s="295"/>
      <c r="X184" s="294"/>
      <c r="Y184" s="295"/>
      <c r="Z184" s="294"/>
      <c r="AA184" s="295"/>
      <c r="AB184" s="294"/>
      <c r="AC184" s="294"/>
      <c r="AD184" s="294"/>
      <c r="AE184" s="294"/>
    </row>
    <row r="185" spans="1:31" ht="12">
      <c r="A185" s="186" t="s">
        <v>741</v>
      </c>
      <c r="B185" s="113" t="s">
        <v>156</v>
      </c>
      <c r="C185" s="294"/>
      <c r="D185" s="294"/>
      <c r="E185" s="295"/>
      <c r="F185" s="294"/>
      <c r="G185" s="294"/>
      <c r="H185" s="294"/>
      <c r="I185" s="295"/>
      <c r="J185" s="294"/>
      <c r="K185" s="294"/>
      <c r="L185" s="294"/>
      <c r="M185" s="294"/>
      <c r="N185" s="294"/>
      <c r="O185" s="295"/>
      <c r="P185" s="294"/>
      <c r="Q185" s="294"/>
      <c r="R185" s="294"/>
      <c r="S185" s="295"/>
      <c r="T185" s="294"/>
      <c r="U185" s="294"/>
      <c r="V185" s="294"/>
      <c r="W185" s="295"/>
      <c r="X185" s="294"/>
      <c r="Y185" s="295"/>
      <c r="Z185" s="294"/>
      <c r="AA185" s="295"/>
      <c r="AB185" s="294"/>
      <c r="AC185" s="294"/>
      <c r="AD185" s="294"/>
      <c r="AE185" s="294"/>
    </row>
    <row r="186" spans="1:31" ht="12">
      <c r="A186" s="186" t="s">
        <v>763</v>
      </c>
      <c r="B186" s="113" t="s">
        <v>157</v>
      </c>
      <c r="C186" s="294"/>
      <c r="D186" s="294"/>
      <c r="E186" s="295"/>
      <c r="F186" s="294"/>
      <c r="G186" s="294"/>
      <c r="H186" s="294"/>
      <c r="I186" s="295"/>
      <c r="J186" s="294"/>
      <c r="K186" s="294"/>
      <c r="L186" s="294"/>
      <c r="M186" s="294"/>
      <c r="N186" s="294"/>
      <c r="O186" s="295"/>
      <c r="P186" s="294"/>
      <c r="Q186" s="294"/>
      <c r="R186" s="294"/>
      <c r="S186" s="295"/>
      <c r="T186" s="294"/>
      <c r="U186" s="294"/>
      <c r="V186" s="294"/>
      <c r="W186" s="295"/>
      <c r="X186" s="294"/>
      <c r="Y186" s="295"/>
      <c r="Z186" s="294"/>
      <c r="AA186" s="295"/>
      <c r="AB186" s="294"/>
      <c r="AC186" s="294"/>
      <c r="AD186" s="294"/>
      <c r="AE186" s="294"/>
    </row>
    <row r="187" spans="1:31" ht="12">
      <c r="A187" s="186" t="s">
        <v>768</v>
      </c>
      <c r="B187" s="113" t="s">
        <v>767</v>
      </c>
      <c r="C187" s="294"/>
      <c r="D187" s="294"/>
      <c r="E187" s="295"/>
      <c r="F187" s="294"/>
      <c r="G187" s="294"/>
      <c r="H187" s="294"/>
      <c r="I187" s="295"/>
      <c r="J187" s="294"/>
      <c r="K187" s="294"/>
      <c r="L187" s="294"/>
      <c r="M187" s="294"/>
      <c r="N187" s="294"/>
      <c r="O187" s="295"/>
      <c r="P187" s="294"/>
      <c r="Q187" s="294"/>
      <c r="R187" s="294"/>
      <c r="S187" s="295"/>
      <c r="T187" s="294"/>
      <c r="U187" s="294"/>
      <c r="V187" s="294"/>
      <c r="W187" s="295"/>
      <c r="X187" s="294"/>
      <c r="Y187" s="295"/>
      <c r="Z187" s="294"/>
      <c r="AA187" s="295"/>
      <c r="AB187" s="294"/>
      <c r="AC187" s="294"/>
      <c r="AD187" s="294"/>
      <c r="AE187" s="294"/>
    </row>
    <row r="188" spans="1:31" ht="12">
      <c r="A188" s="186" t="s">
        <v>769</v>
      </c>
      <c r="B188" s="113" t="s">
        <v>158</v>
      </c>
      <c r="C188" s="294"/>
      <c r="D188" s="294"/>
      <c r="E188" s="295"/>
      <c r="F188" s="294"/>
      <c r="G188" s="294"/>
      <c r="H188" s="294"/>
      <c r="I188" s="295"/>
      <c r="J188" s="294"/>
      <c r="K188" s="294"/>
      <c r="L188" s="294"/>
      <c r="M188" s="294"/>
      <c r="N188" s="294"/>
      <c r="O188" s="295"/>
      <c r="P188" s="294"/>
      <c r="Q188" s="294"/>
      <c r="R188" s="294"/>
      <c r="S188" s="295"/>
      <c r="T188" s="294"/>
      <c r="U188" s="294"/>
      <c r="V188" s="294"/>
      <c r="W188" s="295"/>
      <c r="X188" s="294"/>
      <c r="Y188" s="295"/>
      <c r="Z188" s="294"/>
      <c r="AA188" s="295"/>
      <c r="AB188" s="294"/>
      <c r="AC188" s="294"/>
      <c r="AD188" s="294"/>
      <c r="AE188" s="294"/>
    </row>
    <row r="189" spans="1:31" ht="12">
      <c r="A189" s="186" t="s">
        <v>773</v>
      </c>
      <c r="B189" s="113" t="s">
        <v>159</v>
      </c>
      <c r="C189" s="294"/>
      <c r="D189" s="294"/>
      <c r="E189" s="295"/>
      <c r="F189" s="294"/>
      <c r="G189" s="294"/>
      <c r="H189" s="294"/>
      <c r="I189" s="295"/>
      <c r="J189" s="294"/>
      <c r="K189" s="294"/>
      <c r="L189" s="294"/>
      <c r="M189" s="294"/>
      <c r="N189" s="294"/>
      <c r="O189" s="295"/>
      <c r="P189" s="294"/>
      <c r="Q189" s="294"/>
      <c r="R189" s="294"/>
      <c r="S189" s="295"/>
      <c r="T189" s="294"/>
      <c r="U189" s="294"/>
      <c r="V189" s="294"/>
      <c r="W189" s="295"/>
      <c r="X189" s="294"/>
      <c r="Y189" s="295"/>
      <c r="Z189" s="294"/>
      <c r="AA189" s="295"/>
      <c r="AB189" s="294"/>
      <c r="AC189" s="294"/>
      <c r="AD189" s="294"/>
      <c r="AE189" s="294"/>
    </row>
    <row r="190" spans="1:31" ht="12">
      <c r="A190" s="186" t="s">
        <v>843</v>
      </c>
      <c r="B190" s="113" t="s">
        <v>160</v>
      </c>
      <c r="C190" s="294"/>
      <c r="D190" s="294"/>
      <c r="E190" s="295"/>
      <c r="F190" s="294"/>
      <c r="G190" s="294"/>
      <c r="H190" s="294"/>
      <c r="I190" s="295"/>
      <c r="J190" s="294"/>
      <c r="K190" s="294"/>
      <c r="L190" s="294"/>
      <c r="M190" s="294"/>
      <c r="N190" s="294"/>
      <c r="O190" s="295"/>
      <c r="P190" s="294"/>
      <c r="Q190" s="294"/>
      <c r="R190" s="294"/>
      <c r="S190" s="295"/>
      <c r="T190" s="294"/>
      <c r="U190" s="294"/>
      <c r="V190" s="294"/>
      <c r="W190" s="295"/>
      <c r="X190" s="294"/>
      <c r="Y190" s="295"/>
      <c r="Z190" s="294"/>
      <c r="AA190" s="295"/>
      <c r="AB190" s="294"/>
      <c r="AC190" s="294"/>
      <c r="AD190" s="294"/>
      <c r="AE190" s="294"/>
    </row>
    <row r="191" spans="1:31" ht="12">
      <c r="A191" s="186" t="s">
        <v>851</v>
      </c>
      <c r="B191" s="113" t="s">
        <v>161</v>
      </c>
      <c r="C191" s="294"/>
      <c r="D191" s="294"/>
      <c r="E191" s="295"/>
      <c r="F191" s="294"/>
      <c r="G191" s="294"/>
      <c r="H191" s="294"/>
      <c r="I191" s="295"/>
      <c r="J191" s="294"/>
      <c r="K191" s="294"/>
      <c r="L191" s="294"/>
      <c r="M191" s="294"/>
      <c r="N191" s="294"/>
      <c r="O191" s="295"/>
      <c r="P191" s="294"/>
      <c r="Q191" s="294"/>
      <c r="R191" s="294"/>
      <c r="S191" s="295"/>
      <c r="T191" s="294"/>
      <c r="U191" s="294"/>
      <c r="V191" s="294"/>
      <c r="W191" s="295"/>
      <c r="X191" s="294"/>
      <c r="Y191" s="295"/>
      <c r="Z191" s="294"/>
      <c r="AA191" s="295"/>
      <c r="AB191" s="294"/>
      <c r="AC191" s="294"/>
      <c r="AD191" s="294"/>
      <c r="AE191" s="294"/>
    </row>
    <row r="192" spans="1:31" s="270" customFormat="1" ht="12.75" thickBot="1">
      <c r="A192" s="108" t="s">
        <v>388</v>
      </c>
      <c r="B192" s="114" t="s">
        <v>945</v>
      </c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</row>
    <row r="193" spans="1:31" ht="12.75" thickTop="1">
      <c r="A193" s="186" t="s">
        <v>434</v>
      </c>
      <c r="B193" s="113" t="s">
        <v>162</v>
      </c>
      <c r="C193" s="294"/>
      <c r="D193" s="294"/>
      <c r="E193" s="295"/>
      <c r="F193" s="294"/>
      <c r="G193" s="294"/>
      <c r="H193" s="294"/>
      <c r="I193" s="295"/>
      <c r="J193" s="294"/>
      <c r="K193" s="294"/>
      <c r="L193" s="294"/>
      <c r="M193" s="294"/>
      <c r="N193" s="294"/>
      <c r="O193" s="295"/>
      <c r="P193" s="294"/>
      <c r="Q193" s="294"/>
      <c r="R193" s="294"/>
      <c r="S193" s="295"/>
      <c r="T193" s="294"/>
      <c r="U193" s="294"/>
      <c r="V193" s="294"/>
      <c r="W193" s="295"/>
      <c r="X193" s="294"/>
      <c r="Y193" s="295"/>
      <c r="Z193" s="294"/>
      <c r="AA193" s="295"/>
      <c r="AB193" s="294"/>
      <c r="AC193" s="294"/>
      <c r="AD193" s="294"/>
      <c r="AE193" s="294"/>
    </row>
    <row r="194" spans="1:31" ht="12">
      <c r="A194" s="186" t="s">
        <v>452</v>
      </c>
      <c r="B194" s="113" t="s">
        <v>163</v>
      </c>
      <c r="C194" s="294"/>
      <c r="D194" s="294"/>
      <c r="E194" s="295"/>
      <c r="F194" s="294"/>
      <c r="G194" s="294"/>
      <c r="H194" s="294"/>
      <c r="I194" s="295"/>
      <c r="J194" s="294"/>
      <c r="K194" s="294"/>
      <c r="L194" s="294"/>
      <c r="M194" s="294"/>
      <c r="N194" s="294"/>
      <c r="O194" s="295"/>
      <c r="P194" s="294"/>
      <c r="Q194" s="294"/>
      <c r="R194" s="294"/>
      <c r="S194" s="295"/>
      <c r="T194" s="294"/>
      <c r="U194" s="294"/>
      <c r="V194" s="294"/>
      <c r="W194" s="295"/>
      <c r="X194" s="294"/>
      <c r="Y194" s="295"/>
      <c r="Z194" s="294"/>
      <c r="AA194" s="295"/>
      <c r="AB194" s="294"/>
      <c r="AC194" s="294"/>
      <c r="AD194" s="294"/>
      <c r="AE194" s="294"/>
    </row>
    <row r="195" spans="1:31" ht="12">
      <c r="A195" s="186" t="s">
        <v>457</v>
      </c>
      <c r="B195" s="113" t="s">
        <v>164</v>
      </c>
      <c r="C195" s="294"/>
      <c r="D195" s="294"/>
      <c r="E195" s="295"/>
      <c r="F195" s="294"/>
      <c r="G195" s="294"/>
      <c r="H195" s="294"/>
      <c r="I195" s="295"/>
      <c r="J195" s="294"/>
      <c r="K195" s="294"/>
      <c r="L195" s="294"/>
      <c r="M195" s="294"/>
      <c r="N195" s="294"/>
      <c r="O195" s="295"/>
      <c r="P195" s="294"/>
      <c r="Q195" s="294"/>
      <c r="R195" s="294"/>
      <c r="S195" s="295"/>
      <c r="T195" s="294"/>
      <c r="U195" s="294"/>
      <c r="V195" s="294"/>
      <c r="W195" s="295"/>
      <c r="X195" s="294"/>
      <c r="Y195" s="295"/>
      <c r="Z195" s="294"/>
      <c r="AA195" s="295"/>
      <c r="AB195" s="294"/>
      <c r="AC195" s="294"/>
      <c r="AD195" s="294"/>
      <c r="AE195" s="294"/>
    </row>
    <row r="196" spans="1:31" ht="12">
      <c r="A196" s="186" t="s">
        <v>467</v>
      </c>
      <c r="B196" s="113" t="s">
        <v>165</v>
      </c>
      <c r="C196" s="294"/>
      <c r="D196" s="294"/>
      <c r="E196" s="295"/>
      <c r="F196" s="294"/>
      <c r="G196" s="294"/>
      <c r="H196" s="294"/>
      <c r="I196" s="295"/>
      <c r="J196" s="294"/>
      <c r="K196" s="294"/>
      <c r="L196" s="294"/>
      <c r="M196" s="294"/>
      <c r="N196" s="294"/>
      <c r="O196" s="295"/>
      <c r="P196" s="294"/>
      <c r="Q196" s="294"/>
      <c r="R196" s="294"/>
      <c r="S196" s="295"/>
      <c r="T196" s="294"/>
      <c r="U196" s="294"/>
      <c r="V196" s="294"/>
      <c r="W196" s="295"/>
      <c r="X196" s="294"/>
      <c r="Y196" s="295"/>
      <c r="Z196" s="294"/>
      <c r="AA196" s="295"/>
      <c r="AB196" s="294"/>
      <c r="AC196" s="294"/>
      <c r="AD196" s="294"/>
      <c r="AE196" s="294"/>
    </row>
    <row r="197" spans="1:31" ht="12">
      <c r="A197" s="186" t="s">
        <v>506</v>
      </c>
      <c r="B197" s="113" t="s">
        <v>166</v>
      </c>
      <c r="C197" s="294"/>
      <c r="D197" s="294"/>
      <c r="E197" s="295"/>
      <c r="F197" s="294"/>
      <c r="G197" s="294"/>
      <c r="H197" s="294"/>
      <c r="I197" s="295"/>
      <c r="J197" s="294"/>
      <c r="K197" s="294"/>
      <c r="L197" s="294"/>
      <c r="M197" s="294"/>
      <c r="N197" s="294"/>
      <c r="O197" s="295"/>
      <c r="P197" s="294"/>
      <c r="Q197" s="294"/>
      <c r="R197" s="294"/>
      <c r="S197" s="295"/>
      <c r="T197" s="294"/>
      <c r="U197" s="294"/>
      <c r="V197" s="294"/>
      <c r="W197" s="295"/>
      <c r="X197" s="294"/>
      <c r="Y197" s="295"/>
      <c r="Z197" s="294"/>
      <c r="AA197" s="295"/>
      <c r="AB197" s="294"/>
      <c r="AC197" s="294"/>
      <c r="AD197" s="294"/>
      <c r="AE197" s="294"/>
    </row>
    <row r="198" spans="1:31" ht="12">
      <c r="A198" s="186" t="s">
        <v>527</v>
      </c>
      <c r="B198" s="113" t="s">
        <v>167</v>
      </c>
      <c r="C198" s="294"/>
      <c r="D198" s="294"/>
      <c r="E198" s="295"/>
      <c r="F198" s="294"/>
      <c r="G198" s="294"/>
      <c r="H198" s="294"/>
      <c r="I198" s="295"/>
      <c r="J198" s="294"/>
      <c r="K198" s="294"/>
      <c r="L198" s="294"/>
      <c r="M198" s="294"/>
      <c r="N198" s="294"/>
      <c r="O198" s="295"/>
      <c r="P198" s="294"/>
      <c r="Q198" s="294"/>
      <c r="R198" s="294"/>
      <c r="S198" s="295"/>
      <c r="T198" s="294"/>
      <c r="U198" s="294"/>
      <c r="V198" s="294"/>
      <c r="W198" s="295"/>
      <c r="X198" s="294"/>
      <c r="Y198" s="295"/>
      <c r="Z198" s="294"/>
      <c r="AA198" s="295"/>
      <c r="AB198" s="294"/>
      <c r="AC198" s="294"/>
      <c r="AD198" s="294"/>
      <c r="AE198" s="294"/>
    </row>
    <row r="199" spans="1:31" ht="12">
      <c r="A199" s="186" t="s">
        <v>548</v>
      </c>
      <c r="B199" s="113" t="s">
        <v>168</v>
      </c>
      <c r="C199" s="294"/>
      <c r="D199" s="294"/>
      <c r="E199" s="295"/>
      <c r="F199" s="294"/>
      <c r="G199" s="294"/>
      <c r="H199" s="294"/>
      <c r="I199" s="295"/>
      <c r="J199" s="294"/>
      <c r="K199" s="294"/>
      <c r="L199" s="294"/>
      <c r="M199" s="294"/>
      <c r="N199" s="294"/>
      <c r="O199" s="295"/>
      <c r="P199" s="294"/>
      <c r="Q199" s="294"/>
      <c r="R199" s="294"/>
      <c r="S199" s="295"/>
      <c r="T199" s="294"/>
      <c r="U199" s="294"/>
      <c r="V199" s="294"/>
      <c r="W199" s="295"/>
      <c r="X199" s="294"/>
      <c r="Y199" s="295"/>
      <c r="Z199" s="294"/>
      <c r="AA199" s="295"/>
      <c r="AB199" s="294"/>
      <c r="AC199" s="294"/>
      <c r="AD199" s="294"/>
      <c r="AE199" s="294"/>
    </row>
    <row r="200" spans="1:31" ht="12">
      <c r="A200" s="186" t="s">
        <v>597</v>
      </c>
      <c r="B200" s="113" t="s">
        <v>169</v>
      </c>
      <c r="C200" s="294"/>
      <c r="D200" s="294"/>
      <c r="E200" s="295"/>
      <c r="F200" s="294"/>
      <c r="G200" s="294"/>
      <c r="H200" s="294"/>
      <c r="I200" s="295"/>
      <c r="J200" s="294"/>
      <c r="K200" s="294"/>
      <c r="L200" s="294"/>
      <c r="M200" s="294"/>
      <c r="N200" s="294"/>
      <c r="O200" s="295"/>
      <c r="P200" s="294"/>
      <c r="Q200" s="294"/>
      <c r="R200" s="294"/>
      <c r="S200" s="295"/>
      <c r="T200" s="294"/>
      <c r="U200" s="294"/>
      <c r="V200" s="294"/>
      <c r="W200" s="295"/>
      <c r="X200" s="294"/>
      <c r="Y200" s="295"/>
      <c r="Z200" s="294"/>
      <c r="AA200" s="295"/>
      <c r="AB200" s="294"/>
      <c r="AC200" s="294"/>
      <c r="AD200" s="294"/>
      <c r="AE200" s="294"/>
    </row>
    <row r="201" spans="1:31" ht="12">
      <c r="A201" s="186" t="s">
        <v>632</v>
      </c>
      <c r="B201" s="113" t="s">
        <v>170</v>
      </c>
      <c r="C201" s="294"/>
      <c r="D201" s="294"/>
      <c r="E201" s="295"/>
      <c r="F201" s="294"/>
      <c r="G201" s="294"/>
      <c r="H201" s="294"/>
      <c r="I201" s="295"/>
      <c r="J201" s="294"/>
      <c r="K201" s="294"/>
      <c r="L201" s="294"/>
      <c r="M201" s="294"/>
      <c r="N201" s="294"/>
      <c r="O201" s="295"/>
      <c r="P201" s="294"/>
      <c r="Q201" s="294"/>
      <c r="R201" s="294"/>
      <c r="S201" s="295"/>
      <c r="T201" s="294"/>
      <c r="U201" s="294"/>
      <c r="V201" s="294"/>
      <c r="W201" s="295"/>
      <c r="X201" s="294"/>
      <c r="Y201" s="295"/>
      <c r="Z201" s="294"/>
      <c r="AA201" s="295"/>
      <c r="AB201" s="294"/>
      <c r="AC201" s="294"/>
      <c r="AD201" s="294"/>
      <c r="AE201" s="294"/>
    </row>
    <row r="202" spans="1:31" ht="12">
      <c r="A202" s="186" t="s">
        <v>645</v>
      </c>
      <c r="B202" s="113" t="s">
        <v>171</v>
      </c>
      <c r="C202" s="294"/>
      <c r="D202" s="294"/>
      <c r="E202" s="295"/>
      <c r="F202" s="294"/>
      <c r="G202" s="294"/>
      <c r="H202" s="294"/>
      <c r="I202" s="295"/>
      <c r="J202" s="294"/>
      <c r="K202" s="294"/>
      <c r="L202" s="294"/>
      <c r="M202" s="294"/>
      <c r="N202" s="294"/>
      <c r="O202" s="295"/>
      <c r="P202" s="294"/>
      <c r="Q202" s="294"/>
      <c r="R202" s="294"/>
      <c r="S202" s="295"/>
      <c r="T202" s="294"/>
      <c r="U202" s="294"/>
      <c r="V202" s="294"/>
      <c r="W202" s="295"/>
      <c r="X202" s="294"/>
      <c r="Y202" s="295"/>
      <c r="Z202" s="294"/>
      <c r="AA202" s="295"/>
      <c r="AB202" s="294"/>
      <c r="AC202" s="294"/>
      <c r="AD202" s="294"/>
      <c r="AE202" s="294"/>
    </row>
    <row r="203" spans="1:31" ht="12">
      <c r="A203" s="186" t="s">
        <v>671</v>
      </c>
      <c r="B203" s="113" t="s">
        <v>172</v>
      </c>
      <c r="C203" s="294"/>
      <c r="D203" s="294"/>
      <c r="E203" s="295"/>
      <c r="F203" s="294"/>
      <c r="G203" s="294"/>
      <c r="H203" s="294"/>
      <c r="I203" s="295"/>
      <c r="J203" s="294"/>
      <c r="K203" s="294"/>
      <c r="L203" s="294"/>
      <c r="M203" s="294"/>
      <c r="N203" s="294"/>
      <c r="O203" s="295"/>
      <c r="P203" s="294"/>
      <c r="Q203" s="294"/>
      <c r="R203" s="294"/>
      <c r="S203" s="295"/>
      <c r="T203" s="294"/>
      <c r="U203" s="294"/>
      <c r="V203" s="294"/>
      <c r="W203" s="295"/>
      <c r="X203" s="294"/>
      <c r="Y203" s="295"/>
      <c r="Z203" s="294"/>
      <c r="AA203" s="295"/>
      <c r="AB203" s="294"/>
      <c r="AC203" s="294"/>
      <c r="AD203" s="294"/>
      <c r="AE203" s="294"/>
    </row>
    <row r="204" spans="1:31" ht="12">
      <c r="A204" s="186" t="s">
        <v>692</v>
      </c>
      <c r="B204" s="113" t="s">
        <v>173</v>
      </c>
      <c r="C204" s="294"/>
      <c r="D204" s="294"/>
      <c r="E204" s="295"/>
      <c r="F204" s="294"/>
      <c r="G204" s="294"/>
      <c r="H204" s="294"/>
      <c r="I204" s="295"/>
      <c r="J204" s="294"/>
      <c r="K204" s="294"/>
      <c r="L204" s="294"/>
      <c r="M204" s="294"/>
      <c r="N204" s="294"/>
      <c r="O204" s="295"/>
      <c r="P204" s="294"/>
      <c r="Q204" s="294"/>
      <c r="R204" s="294"/>
      <c r="S204" s="295"/>
      <c r="T204" s="294"/>
      <c r="U204" s="294"/>
      <c r="V204" s="294"/>
      <c r="W204" s="295"/>
      <c r="X204" s="294"/>
      <c r="Y204" s="295"/>
      <c r="Z204" s="294"/>
      <c r="AA204" s="295"/>
      <c r="AB204" s="294"/>
      <c r="AC204" s="294"/>
      <c r="AD204" s="294"/>
      <c r="AE204" s="294"/>
    </row>
    <row r="205" spans="1:31" ht="12">
      <c r="A205" s="186" t="s">
        <v>695</v>
      </c>
      <c r="B205" s="113" t="s">
        <v>174</v>
      </c>
      <c r="C205" s="294"/>
      <c r="D205" s="294"/>
      <c r="E205" s="295"/>
      <c r="F205" s="294"/>
      <c r="G205" s="294"/>
      <c r="H205" s="294"/>
      <c r="I205" s="295"/>
      <c r="J205" s="294"/>
      <c r="K205" s="294"/>
      <c r="L205" s="294"/>
      <c r="M205" s="294"/>
      <c r="N205" s="294"/>
      <c r="O205" s="295"/>
      <c r="P205" s="294"/>
      <c r="Q205" s="294"/>
      <c r="R205" s="294"/>
      <c r="S205" s="295"/>
      <c r="T205" s="294"/>
      <c r="U205" s="294"/>
      <c r="V205" s="294"/>
      <c r="W205" s="295"/>
      <c r="X205" s="294"/>
      <c r="Y205" s="295"/>
      <c r="Z205" s="294"/>
      <c r="AA205" s="295"/>
      <c r="AB205" s="294"/>
      <c r="AC205" s="294"/>
      <c r="AD205" s="294"/>
      <c r="AE205" s="294"/>
    </row>
    <row r="206" spans="1:31" ht="12">
      <c r="A206" s="186" t="s">
        <v>701</v>
      </c>
      <c r="B206" s="113" t="s">
        <v>175</v>
      </c>
      <c r="C206" s="294"/>
      <c r="D206" s="294"/>
      <c r="E206" s="295"/>
      <c r="F206" s="294"/>
      <c r="G206" s="294"/>
      <c r="H206" s="294"/>
      <c r="I206" s="295"/>
      <c r="J206" s="294"/>
      <c r="K206" s="294"/>
      <c r="L206" s="294"/>
      <c r="M206" s="294"/>
      <c r="N206" s="294"/>
      <c r="O206" s="295"/>
      <c r="P206" s="294"/>
      <c r="Q206" s="294"/>
      <c r="R206" s="294"/>
      <c r="S206" s="295"/>
      <c r="T206" s="294"/>
      <c r="U206" s="294"/>
      <c r="V206" s="294"/>
      <c r="W206" s="295"/>
      <c r="X206" s="294"/>
      <c r="Y206" s="295"/>
      <c r="Z206" s="294"/>
      <c r="AA206" s="295"/>
      <c r="AB206" s="294"/>
      <c r="AC206" s="294"/>
      <c r="AD206" s="294"/>
      <c r="AE206" s="294"/>
    </row>
    <row r="207" spans="1:31" ht="12">
      <c r="A207" s="186" t="s">
        <v>707</v>
      </c>
      <c r="B207" s="113" t="s">
        <v>176</v>
      </c>
      <c r="C207" s="294"/>
      <c r="D207" s="294"/>
      <c r="E207" s="295"/>
      <c r="F207" s="294"/>
      <c r="G207" s="294"/>
      <c r="H207" s="294"/>
      <c r="I207" s="295"/>
      <c r="J207" s="294"/>
      <c r="K207" s="294"/>
      <c r="L207" s="294"/>
      <c r="M207" s="294"/>
      <c r="N207" s="294"/>
      <c r="O207" s="295"/>
      <c r="P207" s="294"/>
      <c r="Q207" s="294"/>
      <c r="R207" s="294"/>
      <c r="S207" s="295"/>
      <c r="T207" s="294"/>
      <c r="U207" s="294"/>
      <c r="V207" s="294"/>
      <c r="W207" s="295"/>
      <c r="X207" s="294"/>
      <c r="Y207" s="295"/>
      <c r="Z207" s="294"/>
      <c r="AA207" s="295"/>
      <c r="AB207" s="294"/>
      <c r="AC207" s="294"/>
      <c r="AD207" s="294"/>
      <c r="AE207" s="294"/>
    </row>
    <row r="208" spans="1:31" ht="12">
      <c r="A208" s="186" t="s">
        <v>724</v>
      </c>
      <c r="B208" s="113" t="s">
        <v>177</v>
      </c>
      <c r="C208" s="294"/>
      <c r="D208" s="294"/>
      <c r="E208" s="295"/>
      <c r="F208" s="294"/>
      <c r="G208" s="294"/>
      <c r="H208" s="294"/>
      <c r="I208" s="295"/>
      <c r="J208" s="294"/>
      <c r="K208" s="294"/>
      <c r="L208" s="294"/>
      <c r="M208" s="294"/>
      <c r="N208" s="294"/>
      <c r="O208" s="295"/>
      <c r="P208" s="294"/>
      <c r="Q208" s="294"/>
      <c r="R208" s="294"/>
      <c r="S208" s="295"/>
      <c r="T208" s="294"/>
      <c r="U208" s="294"/>
      <c r="V208" s="294"/>
      <c r="W208" s="295"/>
      <c r="X208" s="294"/>
      <c r="Y208" s="295"/>
      <c r="Z208" s="294"/>
      <c r="AA208" s="295"/>
      <c r="AB208" s="294"/>
      <c r="AC208" s="294"/>
      <c r="AD208" s="294"/>
      <c r="AE208" s="294"/>
    </row>
    <row r="209" spans="1:31" ht="12">
      <c r="A209" s="186" t="s">
        <v>737</v>
      </c>
      <c r="B209" s="113" t="s">
        <v>178</v>
      </c>
      <c r="C209" s="294"/>
      <c r="D209" s="294"/>
      <c r="E209" s="295"/>
      <c r="F209" s="294"/>
      <c r="G209" s="294"/>
      <c r="H209" s="294"/>
      <c r="I209" s="295"/>
      <c r="J209" s="294"/>
      <c r="K209" s="294"/>
      <c r="L209" s="294"/>
      <c r="M209" s="294"/>
      <c r="N209" s="294"/>
      <c r="O209" s="295"/>
      <c r="P209" s="294"/>
      <c r="Q209" s="294"/>
      <c r="R209" s="294"/>
      <c r="S209" s="295"/>
      <c r="T209" s="294"/>
      <c r="U209" s="294"/>
      <c r="V209" s="294"/>
      <c r="W209" s="295"/>
      <c r="X209" s="294"/>
      <c r="Y209" s="295"/>
      <c r="Z209" s="294"/>
      <c r="AA209" s="295"/>
      <c r="AB209" s="294"/>
      <c r="AC209" s="294"/>
      <c r="AD209" s="294"/>
      <c r="AE209" s="294"/>
    </row>
    <row r="210" spans="1:31" ht="12">
      <c r="A210" s="186" t="s">
        <v>745</v>
      </c>
      <c r="B210" s="113" t="s">
        <v>179</v>
      </c>
      <c r="C210" s="294"/>
      <c r="D210" s="294"/>
      <c r="E210" s="295"/>
      <c r="F210" s="294"/>
      <c r="G210" s="294"/>
      <c r="H210" s="294"/>
      <c r="I210" s="295"/>
      <c r="J210" s="294"/>
      <c r="K210" s="294"/>
      <c r="L210" s="294"/>
      <c r="M210" s="294"/>
      <c r="N210" s="294"/>
      <c r="O210" s="295"/>
      <c r="P210" s="294"/>
      <c r="Q210" s="294"/>
      <c r="R210" s="294"/>
      <c r="S210" s="295"/>
      <c r="T210" s="294"/>
      <c r="U210" s="294"/>
      <c r="V210" s="294"/>
      <c r="W210" s="295"/>
      <c r="X210" s="294"/>
      <c r="Y210" s="295"/>
      <c r="Z210" s="294"/>
      <c r="AA210" s="295"/>
      <c r="AB210" s="294"/>
      <c r="AC210" s="294"/>
      <c r="AD210" s="294"/>
      <c r="AE210" s="294"/>
    </row>
    <row r="211" spans="1:31" ht="12">
      <c r="A211" s="186" t="s">
        <v>756</v>
      </c>
      <c r="B211" s="113" t="s">
        <v>180</v>
      </c>
      <c r="C211" s="294"/>
      <c r="D211" s="294"/>
      <c r="E211" s="295"/>
      <c r="F211" s="294"/>
      <c r="G211" s="294"/>
      <c r="H211" s="294"/>
      <c r="I211" s="295"/>
      <c r="J211" s="294"/>
      <c r="K211" s="294"/>
      <c r="L211" s="294"/>
      <c r="M211" s="294"/>
      <c r="N211" s="294"/>
      <c r="O211" s="295"/>
      <c r="P211" s="294"/>
      <c r="Q211" s="294"/>
      <c r="R211" s="294"/>
      <c r="S211" s="295"/>
      <c r="T211" s="294"/>
      <c r="U211" s="294"/>
      <c r="V211" s="294"/>
      <c r="W211" s="295"/>
      <c r="X211" s="294"/>
      <c r="Y211" s="295"/>
      <c r="Z211" s="294"/>
      <c r="AA211" s="295"/>
      <c r="AB211" s="294"/>
      <c r="AC211" s="294"/>
      <c r="AD211" s="294"/>
      <c r="AE211" s="294"/>
    </row>
    <row r="212" spans="1:31" ht="12">
      <c r="A212" s="186" t="s">
        <v>758</v>
      </c>
      <c r="B212" s="113" t="s">
        <v>181</v>
      </c>
      <c r="C212" s="294"/>
      <c r="D212" s="294"/>
      <c r="E212" s="295"/>
      <c r="F212" s="294"/>
      <c r="G212" s="294"/>
      <c r="H212" s="294"/>
      <c r="I212" s="295"/>
      <c r="J212" s="294"/>
      <c r="K212" s="294"/>
      <c r="L212" s="294"/>
      <c r="M212" s="294"/>
      <c r="N212" s="294"/>
      <c r="O212" s="295"/>
      <c r="P212" s="294"/>
      <c r="Q212" s="294"/>
      <c r="R212" s="294"/>
      <c r="S212" s="295"/>
      <c r="T212" s="294"/>
      <c r="U212" s="294"/>
      <c r="V212" s="294"/>
      <c r="W212" s="295"/>
      <c r="X212" s="294"/>
      <c r="Y212" s="295"/>
      <c r="Z212" s="294"/>
      <c r="AA212" s="295"/>
      <c r="AB212" s="294"/>
      <c r="AC212" s="294"/>
      <c r="AD212" s="294"/>
      <c r="AE212" s="294"/>
    </row>
    <row r="213" spans="1:31" ht="12">
      <c r="A213" s="186" t="s">
        <v>776</v>
      </c>
      <c r="B213" s="113" t="s">
        <v>182</v>
      </c>
      <c r="C213" s="294"/>
      <c r="D213" s="294"/>
      <c r="E213" s="295"/>
      <c r="F213" s="294"/>
      <c r="G213" s="294"/>
      <c r="H213" s="294"/>
      <c r="I213" s="295"/>
      <c r="J213" s="294"/>
      <c r="K213" s="294"/>
      <c r="L213" s="294"/>
      <c r="M213" s="294"/>
      <c r="N213" s="294"/>
      <c r="O213" s="295"/>
      <c r="P213" s="294"/>
      <c r="Q213" s="294"/>
      <c r="R213" s="294"/>
      <c r="S213" s="295"/>
      <c r="T213" s="294"/>
      <c r="U213" s="294"/>
      <c r="V213" s="294"/>
      <c r="W213" s="295"/>
      <c r="X213" s="294"/>
      <c r="Y213" s="295"/>
      <c r="Z213" s="294"/>
      <c r="AA213" s="295"/>
      <c r="AB213" s="294"/>
      <c r="AC213" s="294"/>
      <c r="AD213" s="294"/>
      <c r="AE213" s="294"/>
    </row>
    <row r="214" spans="1:31" ht="12">
      <c r="A214" s="186" t="s">
        <v>778</v>
      </c>
      <c r="B214" s="113" t="s">
        <v>183</v>
      </c>
      <c r="C214" s="294"/>
      <c r="D214" s="294"/>
      <c r="E214" s="295"/>
      <c r="F214" s="294"/>
      <c r="G214" s="294"/>
      <c r="H214" s="294"/>
      <c r="I214" s="295"/>
      <c r="J214" s="294"/>
      <c r="K214" s="294"/>
      <c r="L214" s="294"/>
      <c r="M214" s="294"/>
      <c r="N214" s="294"/>
      <c r="O214" s="295"/>
      <c r="P214" s="294"/>
      <c r="Q214" s="294"/>
      <c r="R214" s="294"/>
      <c r="S214" s="295"/>
      <c r="T214" s="294"/>
      <c r="U214" s="294"/>
      <c r="V214" s="294"/>
      <c r="W214" s="295"/>
      <c r="X214" s="294"/>
      <c r="Y214" s="295"/>
      <c r="Z214" s="294"/>
      <c r="AA214" s="295"/>
      <c r="AB214" s="294"/>
      <c r="AC214" s="294"/>
      <c r="AD214" s="294"/>
      <c r="AE214" s="294"/>
    </row>
    <row r="215" spans="1:31" ht="12">
      <c r="A215" s="186" t="s">
        <v>787</v>
      </c>
      <c r="B215" s="113" t="s">
        <v>184</v>
      </c>
      <c r="C215" s="294"/>
      <c r="D215" s="294"/>
      <c r="E215" s="295"/>
      <c r="F215" s="294"/>
      <c r="G215" s="294"/>
      <c r="H215" s="294"/>
      <c r="I215" s="295"/>
      <c r="J215" s="294"/>
      <c r="K215" s="294"/>
      <c r="L215" s="294"/>
      <c r="M215" s="294"/>
      <c r="N215" s="294"/>
      <c r="O215" s="295"/>
      <c r="P215" s="294"/>
      <c r="Q215" s="294"/>
      <c r="R215" s="294"/>
      <c r="S215" s="295"/>
      <c r="T215" s="294"/>
      <c r="U215" s="294"/>
      <c r="V215" s="294"/>
      <c r="W215" s="295"/>
      <c r="X215" s="294"/>
      <c r="Y215" s="295"/>
      <c r="Z215" s="294"/>
      <c r="AA215" s="295"/>
      <c r="AB215" s="294"/>
      <c r="AC215" s="294"/>
      <c r="AD215" s="294"/>
      <c r="AE215" s="294"/>
    </row>
    <row r="216" spans="1:31" ht="12">
      <c r="A216" s="186" t="s">
        <v>788</v>
      </c>
      <c r="B216" s="113" t="s">
        <v>185</v>
      </c>
      <c r="C216" s="294"/>
      <c r="D216" s="294"/>
      <c r="E216" s="295"/>
      <c r="F216" s="294"/>
      <c r="G216" s="294"/>
      <c r="H216" s="294"/>
      <c r="I216" s="295"/>
      <c r="J216" s="294"/>
      <c r="K216" s="294"/>
      <c r="L216" s="294"/>
      <c r="M216" s="294"/>
      <c r="N216" s="294"/>
      <c r="O216" s="295"/>
      <c r="P216" s="294"/>
      <c r="Q216" s="294"/>
      <c r="R216" s="294"/>
      <c r="S216" s="295"/>
      <c r="T216" s="294"/>
      <c r="U216" s="294"/>
      <c r="V216" s="294"/>
      <c r="W216" s="295"/>
      <c r="X216" s="294"/>
      <c r="Y216" s="295"/>
      <c r="Z216" s="294"/>
      <c r="AA216" s="295"/>
      <c r="AB216" s="294"/>
      <c r="AC216" s="294"/>
      <c r="AD216" s="294"/>
      <c r="AE216" s="294"/>
    </row>
    <row r="217" spans="1:31" ht="12">
      <c r="A217" s="186" t="s">
        <v>793</v>
      </c>
      <c r="B217" s="113" t="s">
        <v>186</v>
      </c>
      <c r="C217" s="294"/>
      <c r="D217" s="294"/>
      <c r="E217" s="295"/>
      <c r="F217" s="294"/>
      <c r="G217" s="294"/>
      <c r="H217" s="294"/>
      <c r="I217" s="295"/>
      <c r="J217" s="294"/>
      <c r="K217" s="294"/>
      <c r="L217" s="294"/>
      <c r="M217" s="294"/>
      <c r="N217" s="294"/>
      <c r="O217" s="295"/>
      <c r="P217" s="294"/>
      <c r="Q217" s="294"/>
      <c r="R217" s="294"/>
      <c r="S217" s="295"/>
      <c r="T217" s="294"/>
      <c r="U217" s="294"/>
      <c r="V217" s="294"/>
      <c r="W217" s="295"/>
      <c r="X217" s="294"/>
      <c r="Y217" s="295"/>
      <c r="Z217" s="294"/>
      <c r="AA217" s="295"/>
      <c r="AB217" s="294"/>
      <c r="AC217" s="294"/>
      <c r="AD217" s="294"/>
      <c r="AE217" s="294"/>
    </row>
    <row r="218" spans="1:31" ht="12">
      <c r="A218" s="186" t="s">
        <v>796</v>
      </c>
      <c r="B218" s="113" t="s">
        <v>187</v>
      </c>
      <c r="C218" s="294"/>
      <c r="D218" s="294"/>
      <c r="E218" s="295"/>
      <c r="F218" s="294"/>
      <c r="G218" s="294"/>
      <c r="H218" s="294"/>
      <c r="I218" s="295"/>
      <c r="J218" s="294"/>
      <c r="K218" s="294"/>
      <c r="L218" s="294"/>
      <c r="M218" s="294"/>
      <c r="N218" s="294"/>
      <c r="O218" s="295"/>
      <c r="P218" s="294"/>
      <c r="Q218" s="294"/>
      <c r="R218" s="294"/>
      <c r="S218" s="295"/>
      <c r="T218" s="294"/>
      <c r="U218" s="294"/>
      <c r="V218" s="294"/>
      <c r="W218" s="295"/>
      <c r="X218" s="294"/>
      <c r="Y218" s="295"/>
      <c r="Z218" s="294"/>
      <c r="AA218" s="295"/>
      <c r="AB218" s="294"/>
      <c r="AC218" s="294"/>
      <c r="AD218" s="294"/>
      <c r="AE218" s="294"/>
    </row>
    <row r="219" spans="1:31" ht="12">
      <c r="A219" s="186" t="s">
        <v>806</v>
      </c>
      <c r="B219" s="113" t="s">
        <v>188</v>
      </c>
      <c r="C219" s="294"/>
      <c r="D219" s="294"/>
      <c r="E219" s="295"/>
      <c r="F219" s="294"/>
      <c r="G219" s="294"/>
      <c r="H219" s="294"/>
      <c r="I219" s="295"/>
      <c r="J219" s="294"/>
      <c r="K219" s="294"/>
      <c r="L219" s="294"/>
      <c r="M219" s="294"/>
      <c r="N219" s="294"/>
      <c r="O219" s="295"/>
      <c r="P219" s="294"/>
      <c r="Q219" s="294"/>
      <c r="R219" s="294"/>
      <c r="S219" s="295"/>
      <c r="T219" s="294"/>
      <c r="U219" s="294"/>
      <c r="V219" s="294"/>
      <c r="W219" s="295"/>
      <c r="X219" s="294"/>
      <c r="Y219" s="295"/>
      <c r="Z219" s="294"/>
      <c r="AA219" s="295"/>
      <c r="AB219" s="294"/>
      <c r="AC219" s="294"/>
      <c r="AD219" s="294"/>
      <c r="AE219" s="294"/>
    </row>
    <row r="220" spans="1:31" ht="12">
      <c r="A220" s="186" t="s">
        <v>811</v>
      </c>
      <c r="B220" s="113" t="s">
        <v>189</v>
      </c>
      <c r="C220" s="294"/>
      <c r="D220" s="294"/>
      <c r="E220" s="295"/>
      <c r="F220" s="294"/>
      <c r="G220" s="294"/>
      <c r="H220" s="294"/>
      <c r="I220" s="295"/>
      <c r="J220" s="294"/>
      <c r="K220" s="294"/>
      <c r="L220" s="294"/>
      <c r="M220" s="294"/>
      <c r="N220" s="294"/>
      <c r="O220" s="295"/>
      <c r="P220" s="294"/>
      <c r="Q220" s="294"/>
      <c r="R220" s="294"/>
      <c r="S220" s="295"/>
      <c r="T220" s="294"/>
      <c r="U220" s="294"/>
      <c r="V220" s="294"/>
      <c r="W220" s="295"/>
      <c r="X220" s="294"/>
      <c r="Y220" s="295"/>
      <c r="Z220" s="294"/>
      <c r="AA220" s="295"/>
      <c r="AB220" s="294"/>
      <c r="AC220" s="294"/>
      <c r="AD220" s="294"/>
      <c r="AE220" s="294"/>
    </row>
    <row r="221" spans="1:31" ht="12">
      <c r="A221" s="186" t="s">
        <v>832</v>
      </c>
      <c r="B221" s="113" t="s">
        <v>190</v>
      </c>
      <c r="C221" s="294"/>
      <c r="D221" s="294"/>
      <c r="E221" s="295"/>
      <c r="F221" s="294"/>
      <c r="G221" s="294"/>
      <c r="H221" s="294"/>
      <c r="I221" s="295"/>
      <c r="J221" s="294"/>
      <c r="K221" s="294"/>
      <c r="L221" s="294"/>
      <c r="M221" s="294"/>
      <c r="N221" s="294"/>
      <c r="O221" s="295"/>
      <c r="P221" s="294"/>
      <c r="Q221" s="294"/>
      <c r="R221" s="294"/>
      <c r="S221" s="295"/>
      <c r="T221" s="294"/>
      <c r="U221" s="294"/>
      <c r="V221" s="294"/>
      <c r="W221" s="295"/>
      <c r="X221" s="294"/>
      <c r="Y221" s="295"/>
      <c r="Z221" s="294"/>
      <c r="AA221" s="295"/>
      <c r="AB221" s="294"/>
      <c r="AC221" s="294"/>
      <c r="AD221" s="294"/>
      <c r="AE221" s="294"/>
    </row>
    <row r="222" spans="1:31" ht="12">
      <c r="A222" s="186" t="s">
        <v>837</v>
      </c>
      <c r="B222" s="113" t="s">
        <v>191</v>
      </c>
      <c r="C222" s="294"/>
      <c r="D222" s="294"/>
      <c r="E222" s="295"/>
      <c r="F222" s="294"/>
      <c r="G222" s="294"/>
      <c r="H222" s="294"/>
      <c r="I222" s="295"/>
      <c r="J222" s="294"/>
      <c r="K222" s="294"/>
      <c r="L222" s="294"/>
      <c r="M222" s="294"/>
      <c r="N222" s="294"/>
      <c r="O222" s="295"/>
      <c r="P222" s="294"/>
      <c r="Q222" s="294"/>
      <c r="R222" s="294"/>
      <c r="S222" s="295"/>
      <c r="T222" s="294"/>
      <c r="U222" s="294"/>
      <c r="V222" s="294"/>
      <c r="W222" s="295"/>
      <c r="X222" s="294"/>
      <c r="Y222" s="295"/>
      <c r="Z222" s="294"/>
      <c r="AA222" s="295"/>
      <c r="AB222" s="294"/>
      <c r="AC222" s="294"/>
      <c r="AD222" s="294"/>
      <c r="AE222" s="294"/>
    </row>
    <row r="223" spans="1:31" ht="12">
      <c r="A223" s="186" t="s">
        <v>864</v>
      </c>
      <c r="B223" s="113" t="s">
        <v>192</v>
      </c>
      <c r="C223" s="294"/>
      <c r="D223" s="294"/>
      <c r="E223" s="295"/>
      <c r="F223" s="294"/>
      <c r="G223" s="294"/>
      <c r="H223" s="294"/>
      <c r="I223" s="295"/>
      <c r="J223" s="294"/>
      <c r="K223" s="294"/>
      <c r="L223" s="294"/>
      <c r="M223" s="294"/>
      <c r="N223" s="294"/>
      <c r="O223" s="295"/>
      <c r="P223" s="294"/>
      <c r="Q223" s="294"/>
      <c r="R223" s="294"/>
      <c r="S223" s="295"/>
      <c r="T223" s="294"/>
      <c r="U223" s="294"/>
      <c r="V223" s="294"/>
      <c r="W223" s="295"/>
      <c r="X223" s="294"/>
      <c r="Y223" s="295"/>
      <c r="Z223" s="294"/>
      <c r="AA223" s="295"/>
      <c r="AB223" s="294"/>
      <c r="AC223" s="294"/>
      <c r="AD223" s="294"/>
      <c r="AE223" s="294"/>
    </row>
    <row r="224" spans="1:31" ht="12">
      <c r="A224" s="186" t="s">
        <v>865</v>
      </c>
      <c r="B224" s="113" t="s">
        <v>193</v>
      </c>
      <c r="C224" s="294"/>
      <c r="D224" s="294"/>
      <c r="E224" s="295"/>
      <c r="F224" s="294"/>
      <c r="G224" s="294"/>
      <c r="H224" s="294"/>
      <c r="I224" s="295"/>
      <c r="J224" s="294"/>
      <c r="K224" s="294"/>
      <c r="L224" s="294"/>
      <c r="M224" s="294"/>
      <c r="N224" s="294"/>
      <c r="O224" s="295"/>
      <c r="P224" s="294"/>
      <c r="Q224" s="294"/>
      <c r="R224" s="294"/>
      <c r="S224" s="295"/>
      <c r="T224" s="294"/>
      <c r="U224" s="294"/>
      <c r="V224" s="294"/>
      <c r="W224" s="295"/>
      <c r="X224" s="294"/>
      <c r="Y224" s="295"/>
      <c r="Z224" s="294"/>
      <c r="AA224" s="295"/>
      <c r="AB224" s="294"/>
      <c r="AC224" s="294"/>
      <c r="AD224" s="294"/>
      <c r="AE224" s="294"/>
    </row>
    <row r="225" spans="1:31" ht="12">
      <c r="A225" s="186" t="s">
        <v>868</v>
      </c>
      <c r="B225" s="113" t="s">
        <v>194</v>
      </c>
      <c r="C225" s="294"/>
      <c r="D225" s="294"/>
      <c r="E225" s="295"/>
      <c r="F225" s="294"/>
      <c r="G225" s="294"/>
      <c r="H225" s="294"/>
      <c r="I225" s="295"/>
      <c r="J225" s="294"/>
      <c r="K225" s="294"/>
      <c r="L225" s="294"/>
      <c r="M225" s="294"/>
      <c r="N225" s="294"/>
      <c r="O225" s="295"/>
      <c r="P225" s="294"/>
      <c r="Q225" s="294"/>
      <c r="R225" s="294"/>
      <c r="S225" s="295"/>
      <c r="T225" s="294"/>
      <c r="U225" s="294"/>
      <c r="V225" s="294"/>
      <c r="W225" s="295"/>
      <c r="X225" s="294"/>
      <c r="Y225" s="295"/>
      <c r="Z225" s="294"/>
      <c r="AA225" s="295"/>
      <c r="AB225" s="294"/>
      <c r="AC225" s="294"/>
      <c r="AD225" s="294"/>
      <c r="AE225" s="294"/>
    </row>
    <row r="226" spans="1:31" ht="12">
      <c r="A226" s="186" t="s">
        <v>871</v>
      </c>
      <c r="B226" s="113" t="s">
        <v>195</v>
      </c>
      <c r="C226" s="294"/>
      <c r="D226" s="294"/>
      <c r="E226" s="295"/>
      <c r="F226" s="294"/>
      <c r="G226" s="294"/>
      <c r="H226" s="294"/>
      <c r="I226" s="295"/>
      <c r="J226" s="294"/>
      <c r="K226" s="294"/>
      <c r="L226" s="294"/>
      <c r="M226" s="294"/>
      <c r="N226" s="294"/>
      <c r="O226" s="295"/>
      <c r="P226" s="294"/>
      <c r="Q226" s="294"/>
      <c r="R226" s="294"/>
      <c r="S226" s="295"/>
      <c r="T226" s="294"/>
      <c r="U226" s="294"/>
      <c r="V226" s="294"/>
      <c r="W226" s="295"/>
      <c r="X226" s="294"/>
      <c r="Y226" s="295"/>
      <c r="Z226" s="294"/>
      <c r="AA226" s="295"/>
      <c r="AB226" s="294"/>
      <c r="AC226" s="294"/>
      <c r="AD226" s="294"/>
      <c r="AE226" s="294"/>
    </row>
    <row r="227" spans="1:31" s="270" customFormat="1" ht="12.75" thickBot="1">
      <c r="A227" s="108" t="s">
        <v>389</v>
      </c>
      <c r="B227" s="114" t="s">
        <v>946</v>
      </c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</row>
    <row r="228" spans="1:31" ht="12.75" thickTop="1">
      <c r="A228" s="186" t="s">
        <v>413</v>
      </c>
      <c r="B228" s="113" t="s">
        <v>196</v>
      </c>
      <c r="C228" s="294"/>
      <c r="D228" s="294"/>
      <c r="E228" s="295"/>
      <c r="F228" s="294"/>
      <c r="G228" s="294"/>
      <c r="H228" s="294"/>
      <c r="I228" s="295"/>
      <c r="J228" s="294"/>
      <c r="K228" s="294"/>
      <c r="L228" s="294"/>
      <c r="M228" s="294"/>
      <c r="N228" s="294"/>
      <c r="O228" s="295"/>
      <c r="P228" s="294"/>
      <c r="Q228" s="294"/>
      <c r="R228" s="294"/>
      <c r="S228" s="295"/>
      <c r="T228" s="294"/>
      <c r="U228" s="294"/>
      <c r="V228" s="294"/>
      <c r="W228" s="295"/>
      <c r="X228" s="294"/>
      <c r="Y228" s="295"/>
      <c r="Z228" s="294"/>
      <c r="AA228" s="295"/>
      <c r="AB228" s="294"/>
      <c r="AC228" s="294"/>
      <c r="AD228" s="294"/>
      <c r="AE228" s="294"/>
    </row>
    <row r="229" spans="1:31" ht="12">
      <c r="A229" s="186" t="s">
        <v>425</v>
      </c>
      <c r="B229" s="113" t="s">
        <v>197</v>
      </c>
      <c r="C229" s="294"/>
      <c r="D229" s="294"/>
      <c r="E229" s="295"/>
      <c r="F229" s="294"/>
      <c r="G229" s="294"/>
      <c r="H229" s="294"/>
      <c r="I229" s="295"/>
      <c r="J229" s="294"/>
      <c r="K229" s="294"/>
      <c r="L229" s="294"/>
      <c r="M229" s="294"/>
      <c r="N229" s="294"/>
      <c r="O229" s="295"/>
      <c r="P229" s="294"/>
      <c r="Q229" s="294"/>
      <c r="R229" s="294"/>
      <c r="S229" s="295"/>
      <c r="T229" s="294"/>
      <c r="U229" s="294"/>
      <c r="V229" s="294"/>
      <c r="W229" s="295"/>
      <c r="X229" s="294"/>
      <c r="Y229" s="295"/>
      <c r="Z229" s="294"/>
      <c r="AA229" s="295"/>
      <c r="AB229" s="294"/>
      <c r="AC229" s="294"/>
      <c r="AD229" s="294"/>
      <c r="AE229" s="294"/>
    </row>
    <row r="230" spans="1:31" ht="12">
      <c r="A230" s="186" t="s">
        <v>429</v>
      </c>
      <c r="B230" s="113" t="s">
        <v>198</v>
      </c>
      <c r="C230" s="294"/>
      <c r="D230" s="294"/>
      <c r="E230" s="295"/>
      <c r="F230" s="294"/>
      <c r="G230" s="294"/>
      <c r="H230" s="294"/>
      <c r="I230" s="295"/>
      <c r="J230" s="294"/>
      <c r="K230" s="294"/>
      <c r="L230" s="294"/>
      <c r="M230" s="294"/>
      <c r="N230" s="294"/>
      <c r="O230" s="295"/>
      <c r="P230" s="294"/>
      <c r="Q230" s="294"/>
      <c r="R230" s="294"/>
      <c r="S230" s="295"/>
      <c r="T230" s="294"/>
      <c r="U230" s="294"/>
      <c r="V230" s="294"/>
      <c r="W230" s="295"/>
      <c r="X230" s="294"/>
      <c r="Y230" s="295"/>
      <c r="Z230" s="294"/>
      <c r="AA230" s="295"/>
      <c r="AB230" s="294"/>
      <c r="AC230" s="294"/>
      <c r="AD230" s="294"/>
      <c r="AE230" s="294"/>
    </row>
    <row r="231" spans="1:31" ht="12">
      <c r="A231" s="186" t="s">
        <v>447</v>
      </c>
      <c r="B231" s="113" t="s">
        <v>199</v>
      </c>
      <c r="C231" s="294"/>
      <c r="D231" s="294"/>
      <c r="E231" s="295"/>
      <c r="F231" s="294"/>
      <c r="G231" s="294"/>
      <c r="H231" s="294"/>
      <c r="I231" s="295"/>
      <c r="J231" s="294"/>
      <c r="K231" s="294"/>
      <c r="L231" s="294"/>
      <c r="M231" s="294"/>
      <c r="N231" s="294"/>
      <c r="O231" s="295"/>
      <c r="P231" s="294"/>
      <c r="Q231" s="294"/>
      <c r="R231" s="294"/>
      <c r="S231" s="295"/>
      <c r="T231" s="294"/>
      <c r="U231" s="294"/>
      <c r="V231" s="294"/>
      <c r="W231" s="295"/>
      <c r="X231" s="294"/>
      <c r="Y231" s="295"/>
      <c r="Z231" s="294"/>
      <c r="AA231" s="295"/>
      <c r="AB231" s="294"/>
      <c r="AC231" s="294"/>
      <c r="AD231" s="294"/>
      <c r="AE231" s="294"/>
    </row>
    <row r="232" spans="1:31" ht="12">
      <c r="A232" s="186" t="s">
        <v>448</v>
      </c>
      <c r="B232" s="113" t="s">
        <v>200</v>
      </c>
      <c r="C232" s="294"/>
      <c r="D232" s="294"/>
      <c r="E232" s="295"/>
      <c r="F232" s="294"/>
      <c r="G232" s="294"/>
      <c r="H232" s="294"/>
      <c r="I232" s="295"/>
      <c r="J232" s="294"/>
      <c r="K232" s="294"/>
      <c r="L232" s="294"/>
      <c r="M232" s="294"/>
      <c r="N232" s="294"/>
      <c r="O232" s="295"/>
      <c r="P232" s="294"/>
      <c r="Q232" s="294"/>
      <c r="R232" s="294"/>
      <c r="S232" s="295"/>
      <c r="T232" s="294"/>
      <c r="U232" s="294"/>
      <c r="V232" s="294"/>
      <c r="W232" s="295"/>
      <c r="X232" s="294"/>
      <c r="Y232" s="295"/>
      <c r="Z232" s="294"/>
      <c r="AA232" s="295"/>
      <c r="AB232" s="294"/>
      <c r="AC232" s="294"/>
      <c r="AD232" s="294"/>
      <c r="AE232" s="294"/>
    </row>
    <row r="233" spans="1:31" ht="12">
      <c r="A233" s="186" t="s">
        <v>450</v>
      </c>
      <c r="B233" s="113" t="s">
        <v>201</v>
      </c>
      <c r="C233" s="294"/>
      <c r="D233" s="294"/>
      <c r="E233" s="295"/>
      <c r="F233" s="294"/>
      <c r="G233" s="294"/>
      <c r="H233" s="294"/>
      <c r="I233" s="295"/>
      <c r="J233" s="294"/>
      <c r="K233" s="294"/>
      <c r="L233" s="294"/>
      <c r="M233" s="294"/>
      <c r="N233" s="294"/>
      <c r="O233" s="295"/>
      <c r="P233" s="294"/>
      <c r="Q233" s="294"/>
      <c r="R233" s="294"/>
      <c r="S233" s="295"/>
      <c r="T233" s="294"/>
      <c r="U233" s="294"/>
      <c r="V233" s="294"/>
      <c r="W233" s="295"/>
      <c r="X233" s="294"/>
      <c r="Y233" s="295"/>
      <c r="Z233" s="294"/>
      <c r="AA233" s="295"/>
      <c r="AB233" s="294"/>
      <c r="AC233" s="294"/>
      <c r="AD233" s="294"/>
      <c r="AE233" s="294"/>
    </row>
    <row r="234" spans="1:31" ht="12">
      <c r="A234" s="186" t="s">
        <v>455</v>
      </c>
      <c r="B234" s="113" t="s">
        <v>202</v>
      </c>
      <c r="C234" s="294"/>
      <c r="D234" s="294"/>
      <c r="E234" s="295"/>
      <c r="F234" s="294"/>
      <c r="G234" s="294"/>
      <c r="H234" s="294"/>
      <c r="I234" s="295"/>
      <c r="J234" s="294"/>
      <c r="K234" s="294"/>
      <c r="L234" s="294"/>
      <c r="M234" s="294"/>
      <c r="N234" s="294"/>
      <c r="O234" s="295"/>
      <c r="P234" s="294"/>
      <c r="Q234" s="294"/>
      <c r="R234" s="294"/>
      <c r="S234" s="295"/>
      <c r="T234" s="294"/>
      <c r="U234" s="294"/>
      <c r="V234" s="294"/>
      <c r="W234" s="295"/>
      <c r="X234" s="294"/>
      <c r="Y234" s="295"/>
      <c r="Z234" s="294"/>
      <c r="AA234" s="295"/>
      <c r="AB234" s="294"/>
      <c r="AC234" s="294"/>
      <c r="AD234" s="294"/>
      <c r="AE234" s="294"/>
    </row>
    <row r="235" spans="1:31" ht="12">
      <c r="A235" s="186" t="s">
        <v>459</v>
      </c>
      <c r="B235" s="113" t="s">
        <v>458</v>
      </c>
      <c r="C235" s="294"/>
      <c r="D235" s="294"/>
      <c r="E235" s="295"/>
      <c r="F235" s="294"/>
      <c r="G235" s="294"/>
      <c r="H235" s="294"/>
      <c r="I235" s="295"/>
      <c r="J235" s="294"/>
      <c r="K235" s="294"/>
      <c r="L235" s="294"/>
      <c r="M235" s="294"/>
      <c r="N235" s="294"/>
      <c r="O235" s="295"/>
      <c r="P235" s="294"/>
      <c r="Q235" s="294"/>
      <c r="R235" s="294"/>
      <c r="S235" s="295"/>
      <c r="T235" s="294"/>
      <c r="U235" s="294"/>
      <c r="V235" s="294"/>
      <c r="W235" s="295"/>
      <c r="X235" s="294"/>
      <c r="Y235" s="295"/>
      <c r="Z235" s="294"/>
      <c r="AA235" s="295"/>
      <c r="AB235" s="294"/>
      <c r="AC235" s="294"/>
      <c r="AD235" s="294"/>
      <c r="AE235" s="294"/>
    </row>
    <row r="236" spans="1:31" ht="12">
      <c r="A236" s="186" t="s">
        <v>465</v>
      </c>
      <c r="B236" s="113" t="s">
        <v>203</v>
      </c>
      <c r="C236" s="294"/>
      <c r="D236" s="294"/>
      <c r="E236" s="295"/>
      <c r="F236" s="294"/>
      <c r="G236" s="294"/>
      <c r="H236" s="294"/>
      <c r="I236" s="295"/>
      <c r="J236" s="294"/>
      <c r="K236" s="294"/>
      <c r="L236" s="294"/>
      <c r="M236" s="294"/>
      <c r="N236" s="294"/>
      <c r="O236" s="295"/>
      <c r="P236" s="294"/>
      <c r="Q236" s="294"/>
      <c r="R236" s="294"/>
      <c r="S236" s="295"/>
      <c r="T236" s="294"/>
      <c r="U236" s="294"/>
      <c r="V236" s="294"/>
      <c r="W236" s="295"/>
      <c r="X236" s="294"/>
      <c r="Y236" s="295"/>
      <c r="Z236" s="294"/>
      <c r="AA236" s="295"/>
      <c r="AB236" s="294"/>
      <c r="AC236" s="294"/>
      <c r="AD236" s="294"/>
      <c r="AE236" s="294"/>
    </row>
    <row r="237" spans="1:31" ht="12">
      <c r="A237" s="186" t="s">
        <v>477</v>
      </c>
      <c r="B237" s="113" t="s">
        <v>204</v>
      </c>
      <c r="C237" s="294"/>
      <c r="D237" s="294"/>
      <c r="E237" s="295"/>
      <c r="F237" s="294"/>
      <c r="G237" s="294"/>
      <c r="H237" s="294"/>
      <c r="I237" s="295"/>
      <c r="J237" s="294"/>
      <c r="K237" s="294"/>
      <c r="L237" s="294"/>
      <c r="M237" s="294"/>
      <c r="N237" s="294"/>
      <c r="O237" s="295"/>
      <c r="P237" s="294"/>
      <c r="Q237" s="294"/>
      <c r="R237" s="294"/>
      <c r="S237" s="295"/>
      <c r="T237" s="294"/>
      <c r="U237" s="294"/>
      <c r="V237" s="294"/>
      <c r="W237" s="295"/>
      <c r="X237" s="294"/>
      <c r="Y237" s="295"/>
      <c r="Z237" s="294"/>
      <c r="AA237" s="295"/>
      <c r="AB237" s="294"/>
      <c r="AC237" s="294"/>
      <c r="AD237" s="294"/>
      <c r="AE237" s="294"/>
    </row>
    <row r="238" spans="1:31" ht="12">
      <c r="A238" s="186" t="s">
        <v>482</v>
      </c>
      <c r="B238" s="113" t="s">
        <v>205</v>
      </c>
      <c r="C238" s="294"/>
      <c r="D238" s="294"/>
      <c r="E238" s="295"/>
      <c r="F238" s="294"/>
      <c r="G238" s="294"/>
      <c r="H238" s="294"/>
      <c r="I238" s="295"/>
      <c r="J238" s="294"/>
      <c r="K238" s="294"/>
      <c r="L238" s="294"/>
      <c r="M238" s="294"/>
      <c r="N238" s="294"/>
      <c r="O238" s="295"/>
      <c r="P238" s="294"/>
      <c r="Q238" s="294"/>
      <c r="R238" s="294"/>
      <c r="S238" s="295"/>
      <c r="T238" s="294"/>
      <c r="U238" s="294"/>
      <c r="V238" s="294"/>
      <c r="W238" s="295"/>
      <c r="X238" s="294"/>
      <c r="Y238" s="295"/>
      <c r="Z238" s="294"/>
      <c r="AA238" s="295"/>
      <c r="AB238" s="294"/>
      <c r="AC238" s="294"/>
      <c r="AD238" s="294"/>
      <c r="AE238" s="294"/>
    </row>
    <row r="239" spans="1:31" ht="12">
      <c r="A239" s="186" t="s">
        <v>494</v>
      </c>
      <c r="B239" s="113" t="s">
        <v>206</v>
      </c>
      <c r="C239" s="294"/>
      <c r="D239" s="294"/>
      <c r="E239" s="295"/>
      <c r="F239" s="294"/>
      <c r="G239" s="294"/>
      <c r="H239" s="294"/>
      <c r="I239" s="295"/>
      <c r="J239" s="294"/>
      <c r="K239" s="294"/>
      <c r="L239" s="294"/>
      <c r="M239" s="294"/>
      <c r="N239" s="294"/>
      <c r="O239" s="295"/>
      <c r="P239" s="294"/>
      <c r="Q239" s="294"/>
      <c r="R239" s="294"/>
      <c r="S239" s="295"/>
      <c r="T239" s="294"/>
      <c r="U239" s="294"/>
      <c r="V239" s="294"/>
      <c r="W239" s="295"/>
      <c r="X239" s="294"/>
      <c r="Y239" s="295"/>
      <c r="Z239" s="294"/>
      <c r="AA239" s="295"/>
      <c r="AB239" s="294"/>
      <c r="AC239" s="294"/>
      <c r="AD239" s="294"/>
      <c r="AE239" s="294"/>
    </row>
    <row r="240" spans="1:31" ht="12">
      <c r="A240" s="186" t="s">
        <v>513</v>
      </c>
      <c r="B240" s="113" t="s">
        <v>207</v>
      </c>
      <c r="C240" s="294"/>
      <c r="D240" s="294"/>
      <c r="E240" s="295"/>
      <c r="F240" s="294"/>
      <c r="G240" s="294"/>
      <c r="H240" s="294"/>
      <c r="I240" s="295"/>
      <c r="J240" s="294"/>
      <c r="K240" s="294"/>
      <c r="L240" s="294"/>
      <c r="M240" s="294"/>
      <c r="N240" s="294"/>
      <c r="O240" s="295"/>
      <c r="P240" s="294"/>
      <c r="Q240" s="294"/>
      <c r="R240" s="294"/>
      <c r="S240" s="295"/>
      <c r="T240" s="294"/>
      <c r="U240" s="294"/>
      <c r="V240" s="294"/>
      <c r="W240" s="295"/>
      <c r="X240" s="294"/>
      <c r="Y240" s="295"/>
      <c r="Z240" s="294"/>
      <c r="AA240" s="295"/>
      <c r="AB240" s="294"/>
      <c r="AC240" s="294"/>
      <c r="AD240" s="294"/>
      <c r="AE240" s="294"/>
    </row>
    <row r="241" spans="1:31" ht="12">
      <c r="A241" s="186" t="s">
        <v>536</v>
      </c>
      <c r="B241" s="113" t="s">
        <v>208</v>
      </c>
      <c r="C241" s="294"/>
      <c r="D241" s="294"/>
      <c r="E241" s="295"/>
      <c r="F241" s="294"/>
      <c r="G241" s="294"/>
      <c r="H241" s="294"/>
      <c r="I241" s="295"/>
      <c r="J241" s="294"/>
      <c r="K241" s="294"/>
      <c r="L241" s="294"/>
      <c r="M241" s="294"/>
      <c r="N241" s="294"/>
      <c r="O241" s="295"/>
      <c r="P241" s="294"/>
      <c r="Q241" s="294"/>
      <c r="R241" s="294"/>
      <c r="S241" s="295"/>
      <c r="T241" s="294"/>
      <c r="U241" s="294"/>
      <c r="V241" s="294"/>
      <c r="W241" s="295"/>
      <c r="X241" s="294"/>
      <c r="Y241" s="295"/>
      <c r="Z241" s="294"/>
      <c r="AA241" s="295"/>
      <c r="AB241" s="294"/>
      <c r="AC241" s="294"/>
      <c r="AD241" s="294"/>
      <c r="AE241" s="294"/>
    </row>
    <row r="242" spans="1:31" ht="12">
      <c r="A242" s="186" t="s">
        <v>541</v>
      </c>
      <c r="B242" s="113" t="s">
        <v>209</v>
      </c>
      <c r="C242" s="294"/>
      <c r="D242" s="294"/>
      <c r="E242" s="295"/>
      <c r="F242" s="294"/>
      <c r="G242" s="294"/>
      <c r="H242" s="294"/>
      <c r="I242" s="295"/>
      <c r="J242" s="294"/>
      <c r="K242" s="294"/>
      <c r="L242" s="294"/>
      <c r="M242" s="294"/>
      <c r="N242" s="294"/>
      <c r="O242" s="295"/>
      <c r="P242" s="294"/>
      <c r="Q242" s="294"/>
      <c r="R242" s="294"/>
      <c r="S242" s="295"/>
      <c r="T242" s="294"/>
      <c r="U242" s="294"/>
      <c r="V242" s="294"/>
      <c r="W242" s="295"/>
      <c r="X242" s="294"/>
      <c r="Y242" s="295"/>
      <c r="Z242" s="294"/>
      <c r="AA242" s="295"/>
      <c r="AB242" s="294"/>
      <c r="AC242" s="294"/>
      <c r="AD242" s="294"/>
      <c r="AE242" s="294"/>
    </row>
    <row r="243" spans="1:31" ht="12">
      <c r="A243" s="186" t="s">
        <v>559</v>
      </c>
      <c r="B243" s="113" t="s">
        <v>210</v>
      </c>
      <c r="C243" s="294"/>
      <c r="D243" s="294"/>
      <c r="E243" s="295"/>
      <c r="F243" s="294"/>
      <c r="G243" s="294"/>
      <c r="H243" s="294"/>
      <c r="I243" s="295"/>
      <c r="J243" s="294"/>
      <c r="K243" s="294"/>
      <c r="L243" s="294"/>
      <c r="M243" s="294"/>
      <c r="N243" s="294"/>
      <c r="O243" s="295"/>
      <c r="P243" s="294"/>
      <c r="Q243" s="294"/>
      <c r="R243" s="294"/>
      <c r="S243" s="295"/>
      <c r="T243" s="294"/>
      <c r="U243" s="294"/>
      <c r="V243" s="294"/>
      <c r="W243" s="295"/>
      <c r="X243" s="294"/>
      <c r="Y243" s="295"/>
      <c r="Z243" s="294"/>
      <c r="AA243" s="295"/>
      <c r="AB243" s="294"/>
      <c r="AC243" s="294"/>
      <c r="AD243" s="294"/>
      <c r="AE243" s="294"/>
    </row>
    <row r="244" spans="1:31" ht="12">
      <c r="A244" s="186" t="s">
        <v>565</v>
      </c>
      <c r="B244" s="113" t="s">
        <v>211</v>
      </c>
      <c r="C244" s="294"/>
      <c r="D244" s="294"/>
      <c r="E244" s="295"/>
      <c r="F244" s="294"/>
      <c r="G244" s="294"/>
      <c r="H244" s="294"/>
      <c r="I244" s="295"/>
      <c r="J244" s="294"/>
      <c r="K244" s="294"/>
      <c r="L244" s="294"/>
      <c r="M244" s="294"/>
      <c r="N244" s="294"/>
      <c r="O244" s="295"/>
      <c r="P244" s="294"/>
      <c r="Q244" s="294"/>
      <c r="R244" s="294"/>
      <c r="S244" s="295"/>
      <c r="T244" s="294"/>
      <c r="U244" s="294"/>
      <c r="V244" s="294"/>
      <c r="W244" s="295"/>
      <c r="X244" s="294"/>
      <c r="Y244" s="295"/>
      <c r="Z244" s="294"/>
      <c r="AA244" s="295"/>
      <c r="AB244" s="294"/>
      <c r="AC244" s="294"/>
      <c r="AD244" s="294"/>
      <c r="AE244" s="294"/>
    </row>
    <row r="245" spans="1:31" ht="12">
      <c r="A245" s="186" t="s">
        <v>570</v>
      </c>
      <c r="B245" s="113" t="s">
        <v>212</v>
      </c>
      <c r="C245" s="294"/>
      <c r="D245" s="294"/>
      <c r="E245" s="295"/>
      <c r="F245" s="294"/>
      <c r="G245" s="294"/>
      <c r="H245" s="294"/>
      <c r="I245" s="295"/>
      <c r="J245" s="294"/>
      <c r="K245" s="294"/>
      <c r="L245" s="294"/>
      <c r="M245" s="294"/>
      <c r="N245" s="294"/>
      <c r="O245" s="295"/>
      <c r="P245" s="294"/>
      <c r="Q245" s="294"/>
      <c r="R245" s="294"/>
      <c r="S245" s="295"/>
      <c r="T245" s="294"/>
      <c r="U245" s="294"/>
      <c r="V245" s="294"/>
      <c r="W245" s="295"/>
      <c r="X245" s="294"/>
      <c r="Y245" s="295"/>
      <c r="Z245" s="294"/>
      <c r="AA245" s="295"/>
      <c r="AB245" s="294"/>
      <c r="AC245" s="294"/>
      <c r="AD245" s="294"/>
      <c r="AE245" s="294"/>
    </row>
    <row r="246" spans="1:31" ht="12">
      <c r="A246" s="186" t="s">
        <v>579</v>
      </c>
      <c r="B246" s="113" t="s">
        <v>897</v>
      </c>
      <c r="C246" s="294"/>
      <c r="D246" s="294"/>
      <c r="E246" s="295"/>
      <c r="F246" s="294"/>
      <c r="G246" s="294"/>
      <c r="H246" s="294"/>
      <c r="I246" s="295"/>
      <c r="J246" s="294"/>
      <c r="K246" s="294"/>
      <c r="L246" s="294"/>
      <c r="M246" s="294"/>
      <c r="N246" s="294"/>
      <c r="O246" s="295"/>
      <c r="P246" s="294"/>
      <c r="Q246" s="294"/>
      <c r="R246" s="294"/>
      <c r="S246" s="295"/>
      <c r="T246" s="294"/>
      <c r="U246" s="294"/>
      <c r="V246" s="294"/>
      <c r="W246" s="295"/>
      <c r="X246" s="294"/>
      <c r="Y246" s="295"/>
      <c r="Z246" s="294"/>
      <c r="AA246" s="295"/>
      <c r="AB246" s="294"/>
      <c r="AC246" s="294"/>
      <c r="AD246" s="294"/>
      <c r="AE246" s="294"/>
    </row>
    <row r="247" spans="1:31" ht="12">
      <c r="A247" s="186" t="s">
        <v>589</v>
      </c>
      <c r="B247" s="113" t="s">
        <v>213</v>
      </c>
      <c r="C247" s="294"/>
      <c r="D247" s="294"/>
      <c r="E247" s="295"/>
      <c r="F247" s="294"/>
      <c r="G247" s="294"/>
      <c r="H247" s="294"/>
      <c r="I247" s="295"/>
      <c r="J247" s="294"/>
      <c r="K247" s="294"/>
      <c r="L247" s="294"/>
      <c r="M247" s="294"/>
      <c r="N247" s="294"/>
      <c r="O247" s="295"/>
      <c r="P247" s="294"/>
      <c r="Q247" s="294"/>
      <c r="R247" s="294"/>
      <c r="S247" s="295"/>
      <c r="T247" s="294"/>
      <c r="U247" s="294"/>
      <c r="V247" s="294"/>
      <c r="W247" s="295"/>
      <c r="X247" s="294"/>
      <c r="Y247" s="295"/>
      <c r="Z247" s="294"/>
      <c r="AA247" s="295"/>
      <c r="AB247" s="294"/>
      <c r="AC247" s="294"/>
      <c r="AD247" s="294"/>
      <c r="AE247" s="294"/>
    </row>
    <row r="248" spans="1:31" ht="12">
      <c r="A248" s="186" t="s">
        <v>598</v>
      </c>
      <c r="B248" s="113" t="s">
        <v>947</v>
      </c>
      <c r="C248" s="294"/>
      <c r="D248" s="294"/>
      <c r="E248" s="295"/>
      <c r="F248" s="294"/>
      <c r="G248" s="294"/>
      <c r="H248" s="294"/>
      <c r="I248" s="295"/>
      <c r="J248" s="294"/>
      <c r="K248" s="294"/>
      <c r="L248" s="294"/>
      <c r="M248" s="294"/>
      <c r="N248" s="294"/>
      <c r="O248" s="295"/>
      <c r="P248" s="294"/>
      <c r="Q248" s="294"/>
      <c r="R248" s="294"/>
      <c r="S248" s="295"/>
      <c r="T248" s="294"/>
      <c r="U248" s="294"/>
      <c r="V248" s="294"/>
      <c r="W248" s="295"/>
      <c r="X248" s="294"/>
      <c r="Y248" s="295"/>
      <c r="Z248" s="294"/>
      <c r="AA248" s="295"/>
      <c r="AB248" s="294"/>
      <c r="AC248" s="294"/>
      <c r="AD248" s="294"/>
      <c r="AE248" s="294"/>
    </row>
    <row r="249" spans="1:31" ht="12">
      <c r="A249" s="186" t="s">
        <v>607</v>
      </c>
      <c r="B249" s="113" t="s">
        <v>606</v>
      </c>
      <c r="C249" s="294"/>
      <c r="D249" s="294"/>
      <c r="E249" s="295"/>
      <c r="F249" s="294"/>
      <c r="G249" s="294"/>
      <c r="H249" s="294"/>
      <c r="I249" s="295"/>
      <c r="J249" s="294"/>
      <c r="K249" s="294"/>
      <c r="L249" s="294"/>
      <c r="M249" s="294"/>
      <c r="N249" s="294"/>
      <c r="O249" s="295"/>
      <c r="P249" s="294"/>
      <c r="Q249" s="294"/>
      <c r="R249" s="294"/>
      <c r="S249" s="295"/>
      <c r="T249" s="294"/>
      <c r="U249" s="294"/>
      <c r="V249" s="294"/>
      <c r="W249" s="295"/>
      <c r="X249" s="294"/>
      <c r="Y249" s="295"/>
      <c r="Z249" s="294"/>
      <c r="AA249" s="295"/>
      <c r="AB249" s="294"/>
      <c r="AC249" s="294"/>
      <c r="AD249" s="294"/>
      <c r="AE249" s="294"/>
    </row>
    <row r="250" spans="1:31" ht="12">
      <c r="A250" s="186" t="s">
        <v>610</v>
      </c>
      <c r="B250" s="113" t="s">
        <v>215</v>
      </c>
      <c r="C250" s="294"/>
      <c r="D250" s="294"/>
      <c r="E250" s="295"/>
      <c r="F250" s="294"/>
      <c r="G250" s="294"/>
      <c r="H250" s="294"/>
      <c r="I250" s="295"/>
      <c r="J250" s="294"/>
      <c r="K250" s="294"/>
      <c r="L250" s="294"/>
      <c r="M250" s="294"/>
      <c r="N250" s="294"/>
      <c r="O250" s="295"/>
      <c r="P250" s="294"/>
      <c r="Q250" s="294"/>
      <c r="R250" s="294"/>
      <c r="S250" s="295"/>
      <c r="T250" s="294"/>
      <c r="U250" s="294"/>
      <c r="V250" s="294"/>
      <c r="W250" s="295"/>
      <c r="X250" s="294"/>
      <c r="Y250" s="295"/>
      <c r="Z250" s="294"/>
      <c r="AA250" s="295"/>
      <c r="AB250" s="294"/>
      <c r="AC250" s="294"/>
      <c r="AD250" s="294"/>
      <c r="AE250" s="294"/>
    </row>
    <row r="251" spans="1:31" ht="12">
      <c r="A251" s="186" t="s">
        <v>619</v>
      </c>
      <c r="B251" s="113" t="s">
        <v>898</v>
      </c>
      <c r="C251" s="294"/>
      <c r="D251" s="294"/>
      <c r="E251" s="295"/>
      <c r="F251" s="294"/>
      <c r="G251" s="294"/>
      <c r="H251" s="294"/>
      <c r="I251" s="295"/>
      <c r="J251" s="294"/>
      <c r="K251" s="294"/>
      <c r="L251" s="294"/>
      <c r="M251" s="294"/>
      <c r="N251" s="294"/>
      <c r="O251" s="295"/>
      <c r="P251" s="294"/>
      <c r="Q251" s="294"/>
      <c r="R251" s="294"/>
      <c r="S251" s="295"/>
      <c r="T251" s="294"/>
      <c r="U251" s="294"/>
      <c r="V251" s="294"/>
      <c r="W251" s="295"/>
      <c r="X251" s="294"/>
      <c r="Y251" s="295"/>
      <c r="Z251" s="294"/>
      <c r="AA251" s="295"/>
      <c r="AB251" s="294"/>
      <c r="AC251" s="294"/>
      <c r="AD251" s="294"/>
      <c r="AE251" s="294"/>
    </row>
    <row r="252" spans="1:31" ht="12">
      <c r="A252" s="186" t="s">
        <v>639</v>
      </c>
      <c r="B252" s="113" t="s">
        <v>216</v>
      </c>
      <c r="C252" s="294"/>
      <c r="D252" s="294"/>
      <c r="E252" s="295"/>
      <c r="F252" s="294"/>
      <c r="G252" s="294"/>
      <c r="H252" s="294"/>
      <c r="I252" s="295"/>
      <c r="J252" s="294"/>
      <c r="K252" s="294"/>
      <c r="L252" s="294"/>
      <c r="M252" s="294"/>
      <c r="N252" s="294"/>
      <c r="O252" s="295"/>
      <c r="P252" s="294"/>
      <c r="Q252" s="294"/>
      <c r="R252" s="294"/>
      <c r="S252" s="295"/>
      <c r="T252" s="294"/>
      <c r="U252" s="294"/>
      <c r="V252" s="294"/>
      <c r="W252" s="295"/>
      <c r="X252" s="294"/>
      <c r="Y252" s="295"/>
      <c r="Z252" s="294"/>
      <c r="AA252" s="295"/>
      <c r="AB252" s="294"/>
      <c r="AC252" s="294"/>
      <c r="AD252" s="294"/>
      <c r="AE252" s="294"/>
    </row>
    <row r="253" spans="1:31" ht="12">
      <c r="A253" s="186" t="s">
        <v>644</v>
      </c>
      <c r="B253" s="113" t="s">
        <v>217</v>
      </c>
      <c r="C253" s="294"/>
      <c r="D253" s="294"/>
      <c r="E253" s="295"/>
      <c r="F253" s="294"/>
      <c r="G253" s="294"/>
      <c r="H253" s="294"/>
      <c r="I253" s="295"/>
      <c r="J253" s="294"/>
      <c r="K253" s="294"/>
      <c r="L253" s="294"/>
      <c r="M253" s="294"/>
      <c r="N253" s="294"/>
      <c r="O253" s="295"/>
      <c r="P253" s="294"/>
      <c r="Q253" s="294"/>
      <c r="R253" s="294"/>
      <c r="S253" s="295"/>
      <c r="T253" s="294"/>
      <c r="U253" s="294"/>
      <c r="V253" s="294"/>
      <c r="W253" s="295"/>
      <c r="X253" s="294"/>
      <c r="Y253" s="295"/>
      <c r="Z253" s="294"/>
      <c r="AA253" s="295"/>
      <c r="AB253" s="294"/>
      <c r="AC253" s="294"/>
      <c r="AD253" s="294"/>
      <c r="AE253" s="294"/>
    </row>
    <row r="254" spans="1:31" ht="12">
      <c r="A254" s="186" t="s">
        <v>654</v>
      </c>
      <c r="B254" s="113" t="s">
        <v>218</v>
      </c>
      <c r="C254" s="294"/>
      <c r="D254" s="294"/>
      <c r="E254" s="295"/>
      <c r="F254" s="294"/>
      <c r="G254" s="294"/>
      <c r="H254" s="294"/>
      <c r="I254" s="295"/>
      <c r="J254" s="294"/>
      <c r="K254" s="294"/>
      <c r="L254" s="294"/>
      <c r="M254" s="294"/>
      <c r="N254" s="294"/>
      <c r="O254" s="295"/>
      <c r="P254" s="294"/>
      <c r="Q254" s="294"/>
      <c r="R254" s="294"/>
      <c r="S254" s="295"/>
      <c r="T254" s="294"/>
      <c r="U254" s="294"/>
      <c r="V254" s="294"/>
      <c r="W254" s="295"/>
      <c r="X254" s="294"/>
      <c r="Y254" s="295"/>
      <c r="Z254" s="294"/>
      <c r="AA254" s="295"/>
      <c r="AB254" s="294"/>
      <c r="AC254" s="294"/>
      <c r="AD254" s="294"/>
      <c r="AE254" s="294"/>
    </row>
    <row r="255" spans="1:31" ht="12">
      <c r="A255" s="186" t="s">
        <v>656</v>
      </c>
      <c r="B255" s="113" t="s">
        <v>219</v>
      </c>
      <c r="C255" s="294"/>
      <c r="D255" s="294"/>
      <c r="E255" s="295"/>
      <c r="F255" s="294"/>
      <c r="G255" s="294"/>
      <c r="H255" s="294"/>
      <c r="I255" s="295"/>
      <c r="J255" s="294"/>
      <c r="K255" s="294"/>
      <c r="L255" s="294"/>
      <c r="M255" s="294"/>
      <c r="N255" s="294"/>
      <c r="O255" s="295"/>
      <c r="P255" s="294"/>
      <c r="Q255" s="294"/>
      <c r="R255" s="294"/>
      <c r="S255" s="295"/>
      <c r="T255" s="294"/>
      <c r="U255" s="294"/>
      <c r="V255" s="294"/>
      <c r="W255" s="295"/>
      <c r="X255" s="294"/>
      <c r="Y255" s="295"/>
      <c r="Z255" s="294"/>
      <c r="AA255" s="295"/>
      <c r="AB255" s="294"/>
      <c r="AC255" s="294"/>
      <c r="AD255" s="294"/>
      <c r="AE255" s="294"/>
    </row>
    <row r="256" spans="1:31" ht="12">
      <c r="A256" s="186" t="s">
        <v>687</v>
      </c>
      <c r="B256" s="113" t="s">
        <v>220</v>
      </c>
      <c r="C256" s="294"/>
      <c r="D256" s="294"/>
      <c r="E256" s="295"/>
      <c r="F256" s="294"/>
      <c r="G256" s="294"/>
      <c r="H256" s="294"/>
      <c r="I256" s="295"/>
      <c r="J256" s="294"/>
      <c r="K256" s="294"/>
      <c r="L256" s="294"/>
      <c r="M256" s="294"/>
      <c r="N256" s="294"/>
      <c r="O256" s="295"/>
      <c r="P256" s="294"/>
      <c r="Q256" s="294"/>
      <c r="R256" s="294"/>
      <c r="S256" s="295"/>
      <c r="T256" s="294"/>
      <c r="U256" s="294"/>
      <c r="V256" s="294"/>
      <c r="W256" s="295"/>
      <c r="X256" s="294"/>
      <c r="Y256" s="295"/>
      <c r="Z256" s="294"/>
      <c r="AA256" s="295"/>
      <c r="AB256" s="294"/>
      <c r="AC256" s="294"/>
      <c r="AD256" s="294"/>
      <c r="AE256" s="294"/>
    </row>
    <row r="257" spans="1:31" ht="12">
      <c r="A257" s="186" t="s">
        <v>691</v>
      </c>
      <c r="B257" s="113" t="s">
        <v>221</v>
      </c>
      <c r="C257" s="294"/>
      <c r="D257" s="294"/>
      <c r="E257" s="295"/>
      <c r="F257" s="294"/>
      <c r="G257" s="294"/>
      <c r="H257" s="294"/>
      <c r="I257" s="295"/>
      <c r="J257" s="294"/>
      <c r="K257" s="294"/>
      <c r="L257" s="294"/>
      <c r="M257" s="294"/>
      <c r="N257" s="294"/>
      <c r="O257" s="295"/>
      <c r="P257" s="294"/>
      <c r="Q257" s="294"/>
      <c r="R257" s="294"/>
      <c r="S257" s="295"/>
      <c r="T257" s="294"/>
      <c r="U257" s="294"/>
      <c r="V257" s="294"/>
      <c r="W257" s="295"/>
      <c r="X257" s="294"/>
      <c r="Y257" s="295"/>
      <c r="Z257" s="294"/>
      <c r="AA257" s="295"/>
      <c r="AB257" s="294"/>
      <c r="AC257" s="294"/>
      <c r="AD257" s="294"/>
      <c r="AE257" s="294"/>
    </row>
    <row r="258" spans="1:31" ht="12">
      <c r="A258" s="186" t="s">
        <v>699</v>
      </c>
      <c r="B258" s="113" t="s">
        <v>222</v>
      </c>
      <c r="C258" s="294"/>
      <c r="D258" s="294"/>
      <c r="E258" s="295"/>
      <c r="F258" s="294"/>
      <c r="G258" s="294"/>
      <c r="H258" s="294"/>
      <c r="I258" s="295"/>
      <c r="J258" s="294"/>
      <c r="K258" s="294"/>
      <c r="L258" s="294"/>
      <c r="M258" s="294"/>
      <c r="N258" s="294"/>
      <c r="O258" s="295"/>
      <c r="P258" s="294"/>
      <c r="Q258" s="294"/>
      <c r="R258" s="294"/>
      <c r="S258" s="295"/>
      <c r="T258" s="294"/>
      <c r="U258" s="294"/>
      <c r="V258" s="294"/>
      <c r="W258" s="295"/>
      <c r="X258" s="294"/>
      <c r="Y258" s="295"/>
      <c r="Z258" s="294"/>
      <c r="AA258" s="295"/>
      <c r="AB258" s="294"/>
      <c r="AC258" s="294"/>
      <c r="AD258" s="294"/>
      <c r="AE258" s="294"/>
    </row>
    <row r="259" spans="1:31" ht="12">
      <c r="A259" s="186" t="s">
        <v>714</v>
      </c>
      <c r="B259" s="113" t="s">
        <v>713</v>
      </c>
      <c r="C259" s="294"/>
      <c r="D259" s="294"/>
      <c r="E259" s="295"/>
      <c r="F259" s="294"/>
      <c r="G259" s="294"/>
      <c r="H259" s="294"/>
      <c r="I259" s="295"/>
      <c r="J259" s="294"/>
      <c r="K259" s="294"/>
      <c r="L259" s="294"/>
      <c r="M259" s="294"/>
      <c r="N259" s="294"/>
      <c r="O259" s="295"/>
      <c r="P259" s="294"/>
      <c r="Q259" s="294"/>
      <c r="R259" s="294"/>
      <c r="S259" s="295"/>
      <c r="T259" s="294"/>
      <c r="U259" s="294"/>
      <c r="V259" s="294"/>
      <c r="W259" s="295"/>
      <c r="X259" s="294"/>
      <c r="Y259" s="295"/>
      <c r="Z259" s="294"/>
      <c r="AA259" s="295"/>
      <c r="AB259" s="294"/>
      <c r="AC259" s="294"/>
      <c r="AD259" s="294"/>
      <c r="AE259" s="294"/>
    </row>
    <row r="260" spans="1:31" ht="12">
      <c r="A260" s="186" t="s">
        <v>733</v>
      </c>
      <c r="B260" s="113" t="s">
        <v>223</v>
      </c>
      <c r="C260" s="294"/>
      <c r="D260" s="294"/>
      <c r="E260" s="295"/>
      <c r="F260" s="294"/>
      <c r="G260" s="294"/>
      <c r="H260" s="294"/>
      <c r="I260" s="295"/>
      <c r="J260" s="294"/>
      <c r="K260" s="294"/>
      <c r="L260" s="294"/>
      <c r="M260" s="294"/>
      <c r="N260" s="294"/>
      <c r="O260" s="295"/>
      <c r="P260" s="294"/>
      <c r="Q260" s="294"/>
      <c r="R260" s="294"/>
      <c r="S260" s="295"/>
      <c r="T260" s="294"/>
      <c r="U260" s="294"/>
      <c r="V260" s="294"/>
      <c r="W260" s="295"/>
      <c r="X260" s="294"/>
      <c r="Y260" s="295"/>
      <c r="Z260" s="294"/>
      <c r="AA260" s="295"/>
      <c r="AB260" s="294"/>
      <c r="AC260" s="294"/>
      <c r="AD260" s="294"/>
      <c r="AE260" s="294"/>
    </row>
    <row r="261" spans="1:31" ht="12">
      <c r="A261" s="186" t="s">
        <v>760</v>
      </c>
      <c r="B261" s="113" t="s">
        <v>224</v>
      </c>
      <c r="C261" s="294"/>
      <c r="D261" s="294"/>
      <c r="E261" s="295"/>
      <c r="F261" s="294"/>
      <c r="G261" s="294"/>
      <c r="H261" s="294"/>
      <c r="I261" s="295"/>
      <c r="J261" s="294"/>
      <c r="K261" s="294"/>
      <c r="L261" s="294"/>
      <c r="M261" s="294"/>
      <c r="N261" s="294"/>
      <c r="O261" s="295"/>
      <c r="P261" s="294"/>
      <c r="Q261" s="294"/>
      <c r="R261" s="294"/>
      <c r="S261" s="295"/>
      <c r="T261" s="294"/>
      <c r="U261" s="294"/>
      <c r="V261" s="294"/>
      <c r="W261" s="295"/>
      <c r="X261" s="294"/>
      <c r="Y261" s="295"/>
      <c r="Z261" s="294"/>
      <c r="AA261" s="295"/>
      <c r="AB261" s="294"/>
      <c r="AC261" s="294"/>
      <c r="AD261" s="294"/>
      <c r="AE261" s="294"/>
    </row>
    <row r="262" spans="1:31" ht="12">
      <c r="A262" s="186" t="s">
        <v>762</v>
      </c>
      <c r="B262" s="113" t="s">
        <v>225</v>
      </c>
      <c r="C262" s="294"/>
      <c r="D262" s="294"/>
      <c r="E262" s="295"/>
      <c r="F262" s="294"/>
      <c r="G262" s="294"/>
      <c r="H262" s="294"/>
      <c r="I262" s="295"/>
      <c r="J262" s="294"/>
      <c r="K262" s="294"/>
      <c r="L262" s="294"/>
      <c r="M262" s="294"/>
      <c r="N262" s="294"/>
      <c r="O262" s="295"/>
      <c r="P262" s="294"/>
      <c r="Q262" s="294"/>
      <c r="R262" s="294"/>
      <c r="S262" s="295"/>
      <c r="T262" s="294"/>
      <c r="U262" s="294"/>
      <c r="V262" s="294"/>
      <c r="W262" s="295"/>
      <c r="X262" s="294"/>
      <c r="Y262" s="295"/>
      <c r="Z262" s="294"/>
      <c r="AA262" s="295"/>
      <c r="AB262" s="294"/>
      <c r="AC262" s="294"/>
      <c r="AD262" s="294"/>
      <c r="AE262" s="294"/>
    </row>
    <row r="263" spans="1:31" ht="12">
      <c r="A263" s="186" t="s">
        <v>772</v>
      </c>
      <c r="B263" s="113" t="s">
        <v>226</v>
      </c>
      <c r="C263" s="294"/>
      <c r="D263" s="294"/>
      <c r="E263" s="295"/>
      <c r="F263" s="294"/>
      <c r="G263" s="294"/>
      <c r="H263" s="294"/>
      <c r="I263" s="295"/>
      <c r="J263" s="294"/>
      <c r="K263" s="294"/>
      <c r="L263" s="294"/>
      <c r="M263" s="294"/>
      <c r="N263" s="294"/>
      <c r="O263" s="295"/>
      <c r="P263" s="294"/>
      <c r="Q263" s="294"/>
      <c r="R263" s="294"/>
      <c r="S263" s="295"/>
      <c r="T263" s="294"/>
      <c r="U263" s="294"/>
      <c r="V263" s="294"/>
      <c r="W263" s="295"/>
      <c r="X263" s="294"/>
      <c r="Y263" s="295"/>
      <c r="Z263" s="294"/>
      <c r="AA263" s="295"/>
      <c r="AB263" s="294"/>
      <c r="AC263" s="294"/>
      <c r="AD263" s="294"/>
      <c r="AE263" s="294"/>
    </row>
    <row r="264" spans="1:31" ht="12">
      <c r="A264" s="186" t="s">
        <v>781</v>
      </c>
      <c r="B264" s="113" t="s">
        <v>227</v>
      </c>
      <c r="C264" s="294"/>
      <c r="D264" s="294"/>
      <c r="E264" s="295"/>
      <c r="F264" s="294"/>
      <c r="G264" s="294"/>
      <c r="H264" s="294"/>
      <c r="I264" s="295"/>
      <c r="J264" s="294"/>
      <c r="K264" s="294"/>
      <c r="L264" s="294"/>
      <c r="M264" s="294"/>
      <c r="N264" s="294"/>
      <c r="O264" s="295"/>
      <c r="P264" s="294"/>
      <c r="Q264" s="294"/>
      <c r="R264" s="294"/>
      <c r="S264" s="295"/>
      <c r="T264" s="294"/>
      <c r="U264" s="294"/>
      <c r="V264" s="294"/>
      <c r="W264" s="295"/>
      <c r="X264" s="294"/>
      <c r="Y264" s="295"/>
      <c r="Z264" s="294"/>
      <c r="AA264" s="295"/>
      <c r="AB264" s="294"/>
      <c r="AC264" s="294"/>
      <c r="AD264" s="294"/>
      <c r="AE264" s="294"/>
    </row>
    <row r="265" spans="1:31" ht="12">
      <c r="A265" s="186" t="s">
        <v>784</v>
      </c>
      <c r="B265" s="113" t="s">
        <v>228</v>
      </c>
      <c r="C265" s="294"/>
      <c r="D265" s="294"/>
      <c r="E265" s="295"/>
      <c r="F265" s="294"/>
      <c r="G265" s="294"/>
      <c r="H265" s="294"/>
      <c r="I265" s="295"/>
      <c r="J265" s="294"/>
      <c r="K265" s="294"/>
      <c r="L265" s="294"/>
      <c r="M265" s="294"/>
      <c r="N265" s="294"/>
      <c r="O265" s="295"/>
      <c r="P265" s="294"/>
      <c r="Q265" s="294"/>
      <c r="R265" s="294"/>
      <c r="S265" s="295"/>
      <c r="T265" s="294"/>
      <c r="U265" s="294"/>
      <c r="V265" s="294"/>
      <c r="W265" s="295"/>
      <c r="X265" s="294"/>
      <c r="Y265" s="295"/>
      <c r="Z265" s="294"/>
      <c r="AA265" s="295"/>
      <c r="AB265" s="294"/>
      <c r="AC265" s="294"/>
      <c r="AD265" s="294"/>
      <c r="AE265" s="294"/>
    </row>
    <row r="266" spans="1:31" ht="12">
      <c r="A266" s="186" t="s">
        <v>785</v>
      </c>
      <c r="B266" s="113" t="s">
        <v>229</v>
      </c>
      <c r="C266" s="294"/>
      <c r="D266" s="294"/>
      <c r="E266" s="295"/>
      <c r="F266" s="294"/>
      <c r="G266" s="294"/>
      <c r="H266" s="294"/>
      <c r="I266" s="295"/>
      <c r="J266" s="294"/>
      <c r="K266" s="294"/>
      <c r="L266" s="294"/>
      <c r="M266" s="294"/>
      <c r="N266" s="294"/>
      <c r="O266" s="295"/>
      <c r="P266" s="294"/>
      <c r="Q266" s="294"/>
      <c r="R266" s="294"/>
      <c r="S266" s="295"/>
      <c r="T266" s="294"/>
      <c r="U266" s="294"/>
      <c r="V266" s="294"/>
      <c r="W266" s="295"/>
      <c r="X266" s="294"/>
      <c r="Y266" s="295"/>
      <c r="Z266" s="294"/>
      <c r="AA266" s="295"/>
      <c r="AB266" s="294"/>
      <c r="AC266" s="294"/>
      <c r="AD266" s="294"/>
      <c r="AE266" s="294"/>
    </row>
    <row r="267" spans="1:31" ht="12">
      <c r="A267" s="186" t="s">
        <v>789</v>
      </c>
      <c r="B267" s="113" t="s">
        <v>230</v>
      </c>
      <c r="C267" s="294"/>
      <c r="D267" s="294"/>
      <c r="E267" s="295"/>
      <c r="F267" s="294"/>
      <c r="G267" s="294"/>
      <c r="H267" s="294"/>
      <c r="I267" s="295"/>
      <c r="J267" s="294"/>
      <c r="K267" s="294"/>
      <c r="L267" s="294"/>
      <c r="M267" s="294"/>
      <c r="N267" s="294"/>
      <c r="O267" s="295"/>
      <c r="P267" s="294"/>
      <c r="Q267" s="294"/>
      <c r="R267" s="294"/>
      <c r="S267" s="295"/>
      <c r="T267" s="294"/>
      <c r="U267" s="294"/>
      <c r="V267" s="294"/>
      <c r="W267" s="295"/>
      <c r="X267" s="294"/>
      <c r="Y267" s="295"/>
      <c r="Z267" s="294"/>
      <c r="AA267" s="295"/>
      <c r="AB267" s="294"/>
      <c r="AC267" s="294"/>
      <c r="AD267" s="294"/>
      <c r="AE267" s="294"/>
    </row>
    <row r="268" spans="1:31" ht="12">
      <c r="A268" s="186" t="s">
        <v>798</v>
      </c>
      <c r="B268" s="113" t="s">
        <v>231</v>
      </c>
      <c r="C268" s="294"/>
      <c r="D268" s="294"/>
      <c r="E268" s="295"/>
      <c r="F268" s="294"/>
      <c r="G268" s="294"/>
      <c r="H268" s="294"/>
      <c r="I268" s="295"/>
      <c r="J268" s="294"/>
      <c r="K268" s="294"/>
      <c r="L268" s="294"/>
      <c r="M268" s="294"/>
      <c r="N268" s="294"/>
      <c r="O268" s="295"/>
      <c r="P268" s="294"/>
      <c r="Q268" s="294"/>
      <c r="R268" s="294"/>
      <c r="S268" s="295"/>
      <c r="T268" s="294"/>
      <c r="U268" s="294"/>
      <c r="V268" s="294"/>
      <c r="W268" s="295"/>
      <c r="X268" s="294"/>
      <c r="Y268" s="295"/>
      <c r="Z268" s="294"/>
      <c r="AA268" s="295"/>
      <c r="AB268" s="294"/>
      <c r="AC268" s="294"/>
      <c r="AD268" s="294"/>
      <c r="AE268" s="294"/>
    </row>
    <row r="269" spans="1:31" ht="12">
      <c r="A269" s="186" t="s">
        <v>812</v>
      </c>
      <c r="B269" s="113" t="s">
        <v>232</v>
      </c>
      <c r="C269" s="294"/>
      <c r="D269" s="294"/>
      <c r="E269" s="295"/>
      <c r="F269" s="294"/>
      <c r="G269" s="294"/>
      <c r="H269" s="294"/>
      <c r="I269" s="295"/>
      <c r="J269" s="294"/>
      <c r="K269" s="294"/>
      <c r="L269" s="294"/>
      <c r="M269" s="294"/>
      <c r="N269" s="294"/>
      <c r="O269" s="295"/>
      <c r="P269" s="294"/>
      <c r="Q269" s="294"/>
      <c r="R269" s="294"/>
      <c r="S269" s="295"/>
      <c r="T269" s="294"/>
      <c r="U269" s="294"/>
      <c r="V269" s="294"/>
      <c r="W269" s="295"/>
      <c r="X269" s="294"/>
      <c r="Y269" s="295"/>
      <c r="Z269" s="294"/>
      <c r="AA269" s="295"/>
      <c r="AB269" s="294"/>
      <c r="AC269" s="294"/>
      <c r="AD269" s="294"/>
      <c r="AE269" s="294"/>
    </row>
    <row r="270" spans="1:31" ht="12">
      <c r="A270" s="186" t="s">
        <v>816</v>
      </c>
      <c r="B270" s="113" t="s">
        <v>233</v>
      </c>
      <c r="C270" s="294"/>
      <c r="D270" s="294"/>
      <c r="E270" s="295"/>
      <c r="F270" s="294"/>
      <c r="G270" s="294"/>
      <c r="H270" s="294"/>
      <c r="I270" s="295"/>
      <c r="J270" s="294"/>
      <c r="K270" s="294"/>
      <c r="L270" s="294"/>
      <c r="M270" s="294"/>
      <c r="N270" s="294"/>
      <c r="O270" s="295"/>
      <c r="P270" s="294"/>
      <c r="Q270" s="294"/>
      <c r="R270" s="294"/>
      <c r="S270" s="295"/>
      <c r="T270" s="294"/>
      <c r="U270" s="294"/>
      <c r="V270" s="294"/>
      <c r="W270" s="295"/>
      <c r="X270" s="294"/>
      <c r="Y270" s="295"/>
      <c r="Z270" s="294"/>
      <c r="AA270" s="295"/>
      <c r="AB270" s="294"/>
      <c r="AC270" s="294"/>
      <c r="AD270" s="294"/>
      <c r="AE270" s="294"/>
    </row>
    <row r="271" spans="1:31" ht="12">
      <c r="A271" s="186" t="s">
        <v>817</v>
      </c>
      <c r="B271" s="113" t="s">
        <v>899</v>
      </c>
      <c r="C271" s="294"/>
      <c r="D271" s="294"/>
      <c r="E271" s="295"/>
      <c r="F271" s="294"/>
      <c r="G271" s="294"/>
      <c r="H271" s="294"/>
      <c r="I271" s="295"/>
      <c r="J271" s="294"/>
      <c r="K271" s="294"/>
      <c r="L271" s="294"/>
      <c r="M271" s="294"/>
      <c r="N271" s="294"/>
      <c r="O271" s="295"/>
      <c r="P271" s="294"/>
      <c r="Q271" s="294"/>
      <c r="R271" s="294"/>
      <c r="S271" s="295"/>
      <c r="T271" s="294"/>
      <c r="U271" s="294"/>
      <c r="V271" s="294"/>
      <c r="W271" s="295"/>
      <c r="X271" s="294"/>
      <c r="Y271" s="295"/>
      <c r="Z271" s="294"/>
      <c r="AA271" s="295"/>
      <c r="AB271" s="294"/>
      <c r="AC271" s="294"/>
      <c r="AD271" s="294"/>
      <c r="AE271" s="294"/>
    </row>
    <row r="272" spans="1:31" ht="12">
      <c r="A272" s="186" t="s">
        <v>826</v>
      </c>
      <c r="B272" s="113" t="s">
        <v>234</v>
      </c>
      <c r="C272" s="294"/>
      <c r="D272" s="294"/>
      <c r="E272" s="295"/>
      <c r="F272" s="294"/>
      <c r="G272" s="294"/>
      <c r="H272" s="294"/>
      <c r="I272" s="295"/>
      <c r="J272" s="294"/>
      <c r="K272" s="294"/>
      <c r="L272" s="294"/>
      <c r="M272" s="294"/>
      <c r="N272" s="294"/>
      <c r="O272" s="295"/>
      <c r="P272" s="294"/>
      <c r="Q272" s="294"/>
      <c r="R272" s="294"/>
      <c r="S272" s="295"/>
      <c r="T272" s="294"/>
      <c r="U272" s="294"/>
      <c r="V272" s="294"/>
      <c r="W272" s="295"/>
      <c r="X272" s="294"/>
      <c r="Y272" s="295"/>
      <c r="Z272" s="294"/>
      <c r="AA272" s="295"/>
      <c r="AB272" s="294"/>
      <c r="AC272" s="294"/>
      <c r="AD272" s="294"/>
      <c r="AE272" s="294"/>
    </row>
    <row r="273" spans="1:31" ht="12">
      <c r="A273" s="186" t="s">
        <v>838</v>
      </c>
      <c r="B273" s="113" t="s">
        <v>235</v>
      </c>
      <c r="C273" s="294"/>
      <c r="D273" s="294"/>
      <c r="E273" s="295"/>
      <c r="F273" s="294"/>
      <c r="G273" s="294"/>
      <c r="H273" s="294"/>
      <c r="I273" s="295"/>
      <c r="J273" s="294"/>
      <c r="K273" s="294"/>
      <c r="L273" s="294"/>
      <c r="M273" s="294"/>
      <c r="N273" s="294"/>
      <c r="O273" s="295"/>
      <c r="P273" s="294"/>
      <c r="Q273" s="294"/>
      <c r="R273" s="294"/>
      <c r="S273" s="295"/>
      <c r="T273" s="294"/>
      <c r="U273" s="294"/>
      <c r="V273" s="294"/>
      <c r="W273" s="295"/>
      <c r="X273" s="294"/>
      <c r="Y273" s="295"/>
      <c r="Z273" s="294"/>
      <c r="AA273" s="295"/>
      <c r="AB273" s="294"/>
      <c r="AC273" s="294"/>
      <c r="AD273" s="294"/>
      <c r="AE273" s="294"/>
    </row>
    <row r="274" spans="1:31" ht="12">
      <c r="A274" s="186" t="s">
        <v>839</v>
      </c>
      <c r="B274" s="113" t="s">
        <v>236</v>
      </c>
      <c r="C274" s="294"/>
      <c r="D274" s="294"/>
      <c r="E274" s="295"/>
      <c r="F274" s="294"/>
      <c r="G274" s="294"/>
      <c r="H274" s="294"/>
      <c r="I274" s="295"/>
      <c r="J274" s="294"/>
      <c r="K274" s="294"/>
      <c r="L274" s="294"/>
      <c r="M274" s="294"/>
      <c r="N274" s="294"/>
      <c r="O274" s="295"/>
      <c r="P274" s="294"/>
      <c r="Q274" s="294"/>
      <c r="R274" s="294"/>
      <c r="S274" s="295"/>
      <c r="T274" s="294"/>
      <c r="U274" s="294"/>
      <c r="V274" s="294"/>
      <c r="W274" s="295"/>
      <c r="X274" s="294"/>
      <c r="Y274" s="295"/>
      <c r="Z274" s="294"/>
      <c r="AA274" s="295"/>
      <c r="AB274" s="294"/>
      <c r="AC274" s="294"/>
      <c r="AD274" s="294"/>
      <c r="AE274" s="294"/>
    </row>
    <row r="275" spans="1:31" ht="12">
      <c r="A275" s="186" t="s">
        <v>844</v>
      </c>
      <c r="B275" s="113" t="s">
        <v>237</v>
      </c>
      <c r="C275" s="294"/>
      <c r="D275" s="294"/>
      <c r="E275" s="295"/>
      <c r="F275" s="294"/>
      <c r="G275" s="294"/>
      <c r="H275" s="294"/>
      <c r="I275" s="295"/>
      <c r="J275" s="294"/>
      <c r="K275" s="294"/>
      <c r="L275" s="294"/>
      <c r="M275" s="294"/>
      <c r="N275" s="294"/>
      <c r="O275" s="295"/>
      <c r="P275" s="294"/>
      <c r="Q275" s="294"/>
      <c r="R275" s="294"/>
      <c r="S275" s="295"/>
      <c r="T275" s="294"/>
      <c r="U275" s="294"/>
      <c r="V275" s="294"/>
      <c r="W275" s="295"/>
      <c r="X275" s="294"/>
      <c r="Y275" s="295"/>
      <c r="Z275" s="294"/>
      <c r="AA275" s="295"/>
      <c r="AB275" s="294"/>
      <c r="AC275" s="294"/>
      <c r="AD275" s="294"/>
      <c r="AE275" s="294"/>
    </row>
    <row r="276" spans="1:31" s="270" customFormat="1" ht="12.75" thickBot="1">
      <c r="A276" s="108" t="s">
        <v>390</v>
      </c>
      <c r="B276" s="114" t="s">
        <v>948</v>
      </c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</row>
    <row r="277" spans="1:31" ht="12.75" thickTop="1">
      <c r="A277" s="186" t="s">
        <v>421</v>
      </c>
      <c r="B277" s="113" t="s">
        <v>420</v>
      </c>
      <c r="C277" s="294"/>
      <c r="D277" s="294"/>
      <c r="E277" s="295"/>
      <c r="F277" s="294"/>
      <c r="G277" s="294"/>
      <c r="H277" s="294"/>
      <c r="I277" s="295"/>
      <c r="J277" s="294"/>
      <c r="K277" s="294"/>
      <c r="L277" s="294"/>
      <c r="M277" s="294"/>
      <c r="N277" s="294"/>
      <c r="O277" s="295"/>
      <c r="P277" s="294"/>
      <c r="Q277" s="294"/>
      <c r="R277" s="294"/>
      <c r="S277" s="295"/>
      <c r="T277" s="294"/>
      <c r="U277" s="294"/>
      <c r="V277" s="294"/>
      <c r="W277" s="295"/>
      <c r="X277" s="294"/>
      <c r="Y277" s="295"/>
      <c r="Z277" s="294"/>
      <c r="AA277" s="295"/>
      <c r="AB277" s="294"/>
      <c r="AC277" s="294"/>
      <c r="AD277" s="294"/>
      <c r="AE277" s="294"/>
    </row>
    <row r="278" spans="1:31" ht="12">
      <c r="A278" s="186" t="s">
        <v>422</v>
      </c>
      <c r="B278" s="113" t="s">
        <v>238</v>
      </c>
      <c r="C278" s="294"/>
      <c r="D278" s="294"/>
      <c r="E278" s="295"/>
      <c r="F278" s="294"/>
      <c r="G278" s="294"/>
      <c r="H278" s="294"/>
      <c r="I278" s="295"/>
      <c r="J278" s="294"/>
      <c r="K278" s="294"/>
      <c r="L278" s="294"/>
      <c r="M278" s="294"/>
      <c r="N278" s="294"/>
      <c r="O278" s="295"/>
      <c r="P278" s="294"/>
      <c r="Q278" s="294"/>
      <c r="R278" s="294"/>
      <c r="S278" s="295"/>
      <c r="T278" s="294"/>
      <c r="U278" s="294"/>
      <c r="V278" s="294"/>
      <c r="W278" s="295"/>
      <c r="X278" s="294"/>
      <c r="Y278" s="295"/>
      <c r="Z278" s="294"/>
      <c r="AA278" s="295"/>
      <c r="AB278" s="294"/>
      <c r="AC278" s="294"/>
      <c r="AD278" s="294"/>
      <c r="AE278" s="294"/>
    </row>
    <row r="279" spans="1:31" ht="12">
      <c r="A279" s="186" t="s">
        <v>433</v>
      </c>
      <c r="B279" s="113" t="s">
        <v>239</v>
      </c>
      <c r="C279" s="294"/>
      <c r="D279" s="294"/>
      <c r="E279" s="295"/>
      <c r="F279" s="294"/>
      <c r="G279" s="294"/>
      <c r="H279" s="294"/>
      <c r="I279" s="295"/>
      <c r="J279" s="294"/>
      <c r="K279" s="294"/>
      <c r="L279" s="294"/>
      <c r="M279" s="294"/>
      <c r="N279" s="294"/>
      <c r="O279" s="295"/>
      <c r="P279" s="294"/>
      <c r="Q279" s="294"/>
      <c r="R279" s="294"/>
      <c r="S279" s="295"/>
      <c r="T279" s="294"/>
      <c r="U279" s="294"/>
      <c r="V279" s="294"/>
      <c r="W279" s="295"/>
      <c r="X279" s="294"/>
      <c r="Y279" s="295"/>
      <c r="Z279" s="294"/>
      <c r="AA279" s="295"/>
      <c r="AB279" s="294"/>
      <c r="AC279" s="294"/>
      <c r="AD279" s="294"/>
      <c r="AE279" s="294"/>
    </row>
    <row r="280" spans="1:31" ht="12">
      <c r="A280" s="186" t="s">
        <v>449</v>
      </c>
      <c r="B280" s="113" t="s">
        <v>240</v>
      </c>
      <c r="C280" s="294"/>
      <c r="D280" s="294"/>
      <c r="E280" s="295"/>
      <c r="F280" s="294"/>
      <c r="G280" s="294"/>
      <c r="H280" s="294"/>
      <c r="I280" s="295"/>
      <c r="J280" s="294"/>
      <c r="K280" s="294"/>
      <c r="L280" s="294"/>
      <c r="M280" s="294"/>
      <c r="N280" s="294"/>
      <c r="O280" s="295"/>
      <c r="P280" s="294"/>
      <c r="Q280" s="294"/>
      <c r="R280" s="294"/>
      <c r="S280" s="295"/>
      <c r="T280" s="294"/>
      <c r="U280" s="294"/>
      <c r="V280" s="294"/>
      <c r="W280" s="295"/>
      <c r="X280" s="294"/>
      <c r="Y280" s="295"/>
      <c r="Z280" s="294"/>
      <c r="AA280" s="295"/>
      <c r="AB280" s="294"/>
      <c r="AC280" s="294"/>
      <c r="AD280" s="294"/>
      <c r="AE280" s="294"/>
    </row>
    <row r="281" spans="1:31" ht="12">
      <c r="A281" s="186" t="s">
        <v>456</v>
      </c>
      <c r="B281" s="113" t="s">
        <v>241</v>
      </c>
      <c r="C281" s="294"/>
      <c r="D281" s="294"/>
      <c r="E281" s="295"/>
      <c r="F281" s="294"/>
      <c r="G281" s="294"/>
      <c r="H281" s="294"/>
      <c r="I281" s="295"/>
      <c r="J281" s="294"/>
      <c r="K281" s="294"/>
      <c r="L281" s="294"/>
      <c r="M281" s="294"/>
      <c r="N281" s="294"/>
      <c r="O281" s="295"/>
      <c r="P281" s="294"/>
      <c r="Q281" s="294"/>
      <c r="R281" s="294"/>
      <c r="S281" s="295"/>
      <c r="T281" s="294"/>
      <c r="U281" s="294"/>
      <c r="V281" s="294"/>
      <c r="W281" s="295"/>
      <c r="X281" s="294"/>
      <c r="Y281" s="295"/>
      <c r="Z281" s="294"/>
      <c r="AA281" s="295"/>
      <c r="AB281" s="294"/>
      <c r="AC281" s="294"/>
      <c r="AD281" s="294"/>
      <c r="AE281" s="294"/>
    </row>
    <row r="282" spans="1:31" ht="12">
      <c r="A282" s="186" t="s">
        <v>466</v>
      </c>
      <c r="B282" s="113" t="s">
        <v>242</v>
      </c>
      <c r="C282" s="294"/>
      <c r="D282" s="294"/>
      <c r="E282" s="295"/>
      <c r="F282" s="294"/>
      <c r="G282" s="294"/>
      <c r="H282" s="294"/>
      <c r="I282" s="295"/>
      <c r="J282" s="294"/>
      <c r="K282" s="294"/>
      <c r="L282" s="294"/>
      <c r="M282" s="294"/>
      <c r="N282" s="294"/>
      <c r="O282" s="295"/>
      <c r="P282" s="294"/>
      <c r="Q282" s="294"/>
      <c r="R282" s="294"/>
      <c r="S282" s="295"/>
      <c r="T282" s="294"/>
      <c r="U282" s="294"/>
      <c r="V282" s="294"/>
      <c r="W282" s="295"/>
      <c r="X282" s="294"/>
      <c r="Y282" s="295"/>
      <c r="Z282" s="294"/>
      <c r="AA282" s="295"/>
      <c r="AB282" s="294"/>
      <c r="AC282" s="294"/>
      <c r="AD282" s="294"/>
      <c r="AE282" s="294"/>
    </row>
    <row r="283" spans="1:31" ht="12">
      <c r="A283" s="186" t="s">
        <v>492</v>
      </c>
      <c r="B283" s="113" t="s">
        <v>243</v>
      </c>
      <c r="C283" s="294"/>
      <c r="D283" s="294"/>
      <c r="E283" s="295"/>
      <c r="F283" s="294"/>
      <c r="G283" s="294"/>
      <c r="H283" s="294"/>
      <c r="I283" s="295"/>
      <c r="J283" s="294"/>
      <c r="K283" s="294"/>
      <c r="L283" s="294"/>
      <c r="M283" s="294"/>
      <c r="N283" s="294"/>
      <c r="O283" s="295"/>
      <c r="P283" s="294"/>
      <c r="Q283" s="294"/>
      <c r="R283" s="294"/>
      <c r="S283" s="295"/>
      <c r="T283" s="294"/>
      <c r="U283" s="294"/>
      <c r="V283" s="294"/>
      <c r="W283" s="295"/>
      <c r="X283" s="294"/>
      <c r="Y283" s="295"/>
      <c r="Z283" s="294"/>
      <c r="AA283" s="295"/>
      <c r="AB283" s="294"/>
      <c r="AC283" s="294"/>
      <c r="AD283" s="294"/>
      <c r="AE283" s="294"/>
    </row>
    <row r="284" spans="1:31" ht="12">
      <c r="A284" s="186" t="s">
        <v>512</v>
      </c>
      <c r="B284" s="113" t="s">
        <v>244</v>
      </c>
      <c r="C284" s="294"/>
      <c r="D284" s="294"/>
      <c r="E284" s="295"/>
      <c r="F284" s="294"/>
      <c r="G284" s="294"/>
      <c r="H284" s="294"/>
      <c r="I284" s="295"/>
      <c r="J284" s="294"/>
      <c r="K284" s="294"/>
      <c r="L284" s="294"/>
      <c r="M284" s="294"/>
      <c r="N284" s="294"/>
      <c r="O284" s="295"/>
      <c r="P284" s="294"/>
      <c r="Q284" s="294"/>
      <c r="R284" s="294"/>
      <c r="S284" s="295"/>
      <c r="T284" s="294"/>
      <c r="U284" s="294"/>
      <c r="V284" s="294"/>
      <c r="W284" s="295"/>
      <c r="X284" s="294"/>
      <c r="Y284" s="295"/>
      <c r="Z284" s="294"/>
      <c r="AA284" s="295"/>
      <c r="AB284" s="294"/>
      <c r="AC284" s="294"/>
      <c r="AD284" s="294"/>
      <c r="AE284" s="294"/>
    </row>
    <row r="285" spans="1:31" ht="12">
      <c r="A285" s="186" t="s">
        <v>533</v>
      </c>
      <c r="B285" s="113" t="s">
        <v>245</v>
      </c>
      <c r="C285" s="294"/>
      <c r="D285" s="294"/>
      <c r="E285" s="295"/>
      <c r="F285" s="294"/>
      <c r="G285" s="294"/>
      <c r="H285" s="294"/>
      <c r="I285" s="295"/>
      <c r="J285" s="294"/>
      <c r="K285" s="294"/>
      <c r="L285" s="294"/>
      <c r="M285" s="294"/>
      <c r="N285" s="294"/>
      <c r="O285" s="295"/>
      <c r="P285" s="294"/>
      <c r="Q285" s="294"/>
      <c r="R285" s="294"/>
      <c r="S285" s="295"/>
      <c r="T285" s="294"/>
      <c r="U285" s="294"/>
      <c r="V285" s="294"/>
      <c r="W285" s="295"/>
      <c r="X285" s="294"/>
      <c r="Y285" s="295"/>
      <c r="Z285" s="294"/>
      <c r="AA285" s="295"/>
      <c r="AB285" s="294"/>
      <c r="AC285" s="294"/>
      <c r="AD285" s="294"/>
      <c r="AE285" s="294"/>
    </row>
    <row r="286" spans="1:31" ht="12">
      <c r="A286" s="186" t="s">
        <v>558</v>
      </c>
      <c r="B286" s="113" t="s">
        <v>557</v>
      </c>
      <c r="C286" s="294"/>
      <c r="D286" s="294"/>
      <c r="E286" s="295"/>
      <c r="F286" s="294"/>
      <c r="G286" s="294"/>
      <c r="H286" s="294"/>
      <c r="I286" s="295"/>
      <c r="J286" s="294"/>
      <c r="K286" s="294"/>
      <c r="L286" s="294"/>
      <c r="M286" s="294"/>
      <c r="N286" s="294"/>
      <c r="O286" s="295"/>
      <c r="P286" s="294"/>
      <c r="Q286" s="294"/>
      <c r="R286" s="294"/>
      <c r="S286" s="295"/>
      <c r="T286" s="294"/>
      <c r="U286" s="294"/>
      <c r="V286" s="294"/>
      <c r="W286" s="295"/>
      <c r="X286" s="294"/>
      <c r="Y286" s="295"/>
      <c r="Z286" s="294"/>
      <c r="AA286" s="295"/>
      <c r="AB286" s="294"/>
      <c r="AC286" s="294"/>
      <c r="AD286" s="294"/>
      <c r="AE286" s="294"/>
    </row>
    <row r="287" spans="1:31" ht="12">
      <c r="A287" s="186" t="s">
        <v>580</v>
      </c>
      <c r="B287" s="113" t="s">
        <v>246</v>
      </c>
      <c r="C287" s="294"/>
      <c r="D287" s="294"/>
      <c r="E287" s="295"/>
      <c r="F287" s="294"/>
      <c r="G287" s="294"/>
      <c r="H287" s="294"/>
      <c r="I287" s="295"/>
      <c r="J287" s="294"/>
      <c r="K287" s="294"/>
      <c r="L287" s="294"/>
      <c r="M287" s="294"/>
      <c r="N287" s="294"/>
      <c r="O287" s="295"/>
      <c r="P287" s="294"/>
      <c r="Q287" s="294"/>
      <c r="R287" s="294"/>
      <c r="S287" s="295"/>
      <c r="T287" s="294"/>
      <c r="U287" s="294"/>
      <c r="V287" s="294"/>
      <c r="W287" s="295"/>
      <c r="X287" s="294"/>
      <c r="Y287" s="295"/>
      <c r="Z287" s="294"/>
      <c r="AA287" s="295"/>
      <c r="AB287" s="294"/>
      <c r="AC287" s="294"/>
      <c r="AD287" s="294"/>
      <c r="AE287" s="294"/>
    </row>
    <row r="288" spans="1:31" ht="12">
      <c r="A288" s="186" t="s">
        <v>583</v>
      </c>
      <c r="B288" s="113" t="s">
        <v>247</v>
      </c>
      <c r="C288" s="294"/>
      <c r="D288" s="294"/>
      <c r="E288" s="295"/>
      <c r="F288" s="294"/>
      <c r="G288" s="294"/>
      <c r="H288" s="294"/>
      <c r="I288" s="295"/>
      <c r="J288" s="294"/>
      <c r="K288" s="294"/>
      <c r="L288" s="294"/>
      <c r="M288" s="294"/>
      <c r="N288" s="294"/>
      <c r="O288" s="295"/>
      <c r="P288" s="294"/>
      <c r="Q288" s="294"/>
      <c r="R288" s="294"/>
      <c r="S288" s="295"/>
      <c r="T288" s="294"/>
      <c r="U288" s="294"/>
      <c r="V288" s="294"/>
      <c r="W288" s="295"/>
      <c r="X288" s="294"/>
      <c r="Y288" s="295"/>
      <c r="Z288" s="294"/>
      <c r="AA288" s="295"/>
      <c r="AB288" s="294"/>
      <c r="AC288" s="294"/>
      <c r="AD288" s="294"/>
      <c r="AE288" s="294"/>
    </row>
    <row r="289" spans="1:31" ht="12">
      <c r="A289" s="186" t="s">
        <v>586</v>
      </c>
      <c r="B289" s="113" t="s">
        <v>248</v>
      </c>
      <c r="C289" s="294"/>
      <c r="D289" s="294"/>
      <c r="E289" s="295"/>
      <c r="F289" s="294"/>
      <c r="G289" s="294"/>
      <c r="H289" s="294"/>
      <c r="I289" s="295"/>
      <c r="J289" s="294"/>
      <c r="K289" s="294"/>
      <c r="L289" s="294"/>
      <c r="M289" s="294"/>
      <c r="N289" s="294"/>
      <c r="O289" s="295"/>
      <c r="P289" s="294"/>
      <c r="Q289" s="294"/>
      <c r="R289" s="294"/>
      <c r="S289" s="295"/>
      <c r="T289" s="294"/>
      <c r="U289" s="294"/>
      <c r="V289" s="294"/>
      <c r="W289" s="295"/>
      <c r="X289" s="294"/>
      <c r="Y289" s="295"/>
      <c r="Z289" s="294"/>
      <c r="AA289" s="295"/>
      <c r="AB289" s="294"/>
      <c r="AC289" s="294"/>
      <c r="AD289" s="294"/>
      <c r="AE289" s="294"/>
    </row>
    <row r="290" spans="1:31" ht="12">
      <c r="A290" s="186" t="s">
        <v>588</v>
      </c>
      <c r="B290" s="113" t="s">
        <v>249</v>
      </c>
      <c r="C290" s="294"/>
      <c r="D290" s="294"/>
      <c r="E290" s="295"/>
      <c r="F290" s="294"/>
      <c r="G290" s="294"/>
      <c r="H290" s="294"/>
      <c r="I290" s="295"/>
      <c r="J290" s="294"/>
      <c r="K290" s="294"/>
      <c r="L290" s="294"/>
      <c r="M290" s="294"/>
      <c r="N290" s="294"/>
      <c r="O290" s="295"/>
      <c r="P290" s="294"/>
      <c r="Q290" s="294"/>
      <c r="R290" s="294"/>
      <c r="S290" s="295"/>
      <c r="T290" s="294"/>
      <c r="U290" s="294"/>
      <c r="V290" s="294"/>
      <c r="W290" s="295"/>
      <c r="X290" s="294"/>
      <c r="Y290" s="295"/>
      <c r="Z290" s="294"/>
      <c r="AA290" s="295"/>
      <c r="AB290" s="294"/>
      <c r="AC290" s="294"/>
      <c r="AD290" s="294"/>
      <c r="AE290" s="294"/>
    </row>
    <row r="291" spans="1:31" ht="12">
      <c r="A291" s="186" t="s">
        <v>591</v>
      </c>
      <c r="B291" s="113" t="s">
        <v>250</v>
      </c>
      <c r="C291" s="294"/>
      <c r="D291" s="294"/>
      <c r="E291" s="295"/>
      <c r="F291" s="294"/>
      <c r="G291" s="294"/>
      <c r="H291" s="294"/>
      <c r="I291" s="295"/>
      <c r="J291" s="294"/>
      <c r="K291" s="294"/>
      <c r="L291" s="294"/>
      <c r="M291" s="294"/>
      <c r="N291" s="294"/>
      <c r="O291" s="295"/>
      <c r="P291" s="294"/>
      <c r="Q291" s="294"/>
      <c r="R291" s="294"/>
      <c r="S291" s="295"/>
      <c r="T291" s="294"/>
      <c r="U291" s="294"/>
      <c r="V291" s="294"/>
      <c r="W291" s="295"/>
      <c r="X291" s="294"/>
      <c r="Y291" s="295"/>
      <c r="Z291" s="294"/>
      <c r="AA291" s="295"/>
      <c r="AB291" s="294"/>
      <c r="AC291" s="294"/>
      <c r="AD291" s="294"/>
      <c r="AE291" s="294"/>
    </row>
    <row r="292" spans="1:31" ht="12">
      <c r="A292" s="186" t="s">
        <v>596</v>
      </c>
      <c r="B292" s="113" t="s">
        <v>251</v>
      </c>
      <c r="C292" s="294"/>
      <c r="D292" s="294"/>
      <c r="E292" s="295"/>
      <c r="F292" s="294"/>
      <c r="G292" s="294"/>
      <c r="H292" s="294"/>
      <c r="I292" s="295"/>
      <c r="J292" s="294"/>
      <c r="K292" s="294"/>
      <c r="L292" s="294"/>
      <c r="M292" s="294"/>
      <c r="N292" s="294"/>
      <c r="O292" s="295"/>
      <c r="P292" s="294"/>
      <c r="Q292" s="294"/>
      <c r="R292" s="294"/>
      <c r="S292" s="295"/>
      <c r="T292" s="294"/>
      <c r="U292" s="294"/>
      <c r="V292" s="294"/>
      <c r="W292" s="295"/>
      <c r="X292" s="294"/>
      <c r="Y292" s="295"/>
      <c r="Z292" s="294"/>
      <c r="AA292" s="295"/>
      <c r="AB292" s="294"/>
      <c r="AC292" s="294"/>
      <c r="AD292" s="294"/>
      <c r="AE292" s="294"/>
    </row>
    <row r="293" spans="1:31" ht="12">
      <c r="A293" s="186" t="s">
        <v>602</v>
      </c>
      <c r="B293" s="113" t="s">
        <v>252</v>
      </c>
      <c r="C293" s="294"/>
      <c r="D293" s="294"/>
      <c r="E293" s="295"/>
      <c r="F293" s="294"/>
      <c r="G293" s="294"/>
      <c r="H293" s="294"/>
      <c r="I293" s="295"/>
      <c r="J293" s="294"/>
      <c r="K293" s="294"/>
      <c r="L293" s="294"/>
      <c r="M293" s="294"/>
      <c r="N293" s="294"/>
      <c r="O293" s="295"/>
      <c r="P293" s="294"/>
      <c r="Q293" s="294"/>
      <c r="R293" s="294"/>
      <c r="S293" s="295"/>
      <c r="T293" s="294"/>
      <c r="U293" s="294"/>
      <c r="V293" s="294"/>
      <c r="W293" s="295"/>
      <c r="X293" s="294"/>
      <c r="Y293" s="295"/>
      <c r="Z293" s="294"/>
      <c r="AA293" s="295"/>
      <c r="AB293" s="294"/>
      <c r="AC293" s="294"/>
      <c r="AD293" s="294"/>
      <c r="AE293" s="294"/>
    </row>
    <row r="294" spans="1:31" ht="12">
      <c r="A294" s="186" t="s">
        <v>605</v>
      </c>
      <c r="B294" s="113" t="s">
        <v>253</v>
      </c>
      <c r="C294" s="294"/>
      <c r="D294" s="294"/>
      <c r="E294" s="295"/>
      <c r="F294" s="294"/>
      <c r="G294" s="294"/>
      <c r="H294" s="294"/>
      <c r="I294" s="295"/>
      <c r="J294" s="294"/>
      <c r="K294" s="294"/>
      <c r="L294" s="294"/>
      <c r="M294" s="294"/>
      <c r="N294" s="294"/>
      <c r="O294" s="295"/>
      <c r="P294" s="294"/>
      <c r="Q294" s="294"/>
      <c r="R294" s="294"/>
      <c r="S294" s="295"/>
      <c r="T294" s="294"/>
      <c r="U294" s="294"/>
      <c r="V294" s="294"/>
      <c r="W294" s="295"/>
      <c r="X294" s="294"/>
      <c r="Y294" s="295"/>
      <c r="Z294" s="294"/>
      <c r="AA294" s="295"/>
      <c r="AB294" s="294"/>
      <c r="AC294" s="294"/>
      <c r="AD294" s="294"/>
      <c r="AE294" s="294"/>
    </row>
    <row r="295" spans="1:31" ht="12">
      <c r="A295" s="186" t="s">
        <v>614</v>
      </c>
      <c r="B295" s="113" t="s">
        <v>254</v>
      </c>
      <c r="C295" s="294"/>
      <c r="D295" s="294"/>
      <c r="E295" s="295"/>
      <c r="F295" s="294"/>
      <c r="G295" s="294"/>
      <c r="H295" s="294"/>
      <c r="I295" s="295"/>
      <c r="J295" s="294"/>
      <c r="K295" s="294"/>
      <c r="L295" s="294"/>
      <c r="M295" s="294"/>
      <c r="N295" s="294"/>
      <c r="O295" s="295"/>
      <c r="P295" s="294"/>
      <c r="Q295" s="294"/>
      <c r="R295" s="294"/>
      <c r="S295" s="295"/>
      <c r="T295" s="294"/>
      <c r="U295" s="294"/>
      <c r="V295" s="294"/>
      <c r="W295" s="295"/>
      <c r="X295" s="294"/>
      <c r="Y295" s="295"/>
      <c r="Z295" s="294"/>
      <c r="AA295" s="295"/>
      <c r="AB295" s="294"/>
      <c r="AC295" s="294"/>
      <c r="AD295" s="294"/>
      <c r="AE295" s="294"/>
    </row>
    <row r="296" spans="1:31" ht="12">
      <c r="A296" s="186" t="s">
        <v>616</v>
      </c>
      <c r="B296" s="113" t="s">
        <v>255</v>
      </c>
      <c r="C296" s="294"/>
      <c r="D296" s="294"/>
      <c r="E296" s="295"/>
      <c r="F296" s="294"/>
      <c r="G296" s="294"/>
      <c r="H296" s="294"/>
      <c r="I296" s="295"/>
      <c r="J296" s="294"/>
      <c r="K296" s="294"/>
      <c r="L296" s="294"/>
      <c r="M296" s="294"/>
      <c r="N296" s="294"/>
      <c r="O296" s="295"/>
      <c r="P296" s="294"/>
      <c r="Q296" s="294"/>
      <c r="R296" s="294"/>
      <c r="S296" s="295"/>
      <c r="T296" s="294"/>
      <c r="U296" s="294"/>
      <c r="V296" s="294"/>
      <c r="W296" s="295"/>
      <c r="X296" s="294"/>
      <c r="Y296" s="295"/>
      <c r="Z296" s="294"/>
      <c r="AA296" s="295"/>
      <c r="AB296" s="294"/>
      <c r="AC296" s="294"/>
      <c r="AD296" s="294"/>
      <c r="AE296" s="294"/>
    </row>
    <row r="297" spans="1:31" ht="12">
      <c r="A297" s="186" t="s">
        <v>621</v>
      </c>
      <c r="B297" s="113" t="s">
        <v>256</v>
      </c>
      <c r="C297" s="294"/>
      <c r="D297" s="294"/>
      <c r="E297" s="295"/>
      <c r="F297" s="294"/>
      <c r="G297" s="294"/>
      <c r="H297" s="294"/>
      <c r="I297" s="295"/>
      <c r="J297" s="294"/>
      <c r="K297" s="294"/>
      <c r="L297" s="294"/>
      <c r="M297" s="294"/>
      <c r="N297" s="294"/>
      <c r="O297" s="295"/>
      <c r="P297" s="294"/>
      <c r="Q297" s="294"/>
      <c r="R297" s="294"/>
      <c r="S297" s="295"/>
      <c r="T297" s="294"/>
      <c r="U297" s="294"/>
      <c r="V297" s="294"/>
      <c r="W297" s="295"/>
      <c r="X297" s="294"/>
      <c r="Y297" s="295"/>
      <c r="Z297" s="294"/>
      <c r="AA297" s="295"/>
      <c r="AB297" s="294"/>
      <c r="AC297" s="294"/>
      <c r="AD297" s="294"/>
      <c r="AE297" s="294"/>
    </row>
    <row r="298" spans="1:31" ht="12">
      <c r="A298" s="186" t="s">
        <v>624</v>
      </c>
      <c r="B298" s="113" t="s">
        <v>257</v>
      </c>
      <c r="C298" s="294"/>
      <c r="D298" s="294"/>
      <c r="E298" s="295"/>
      <c r="F298" s="294"/>
      <c r="G298" s="294"/>
      <c r="H298" s="294"/>
      <c r="I298" s="295"/>
      <c r="J298" s="294"/>
      <c r="K298" s="294"/>
      <c r="L298" s="294"/>
      <c r="M298" s="294"/>
      <c r="N298" s="294"/>
      <c r="O298" s="295"/>
      <c r="P298" s="294"/>
      <c r="Q298" s="294"/>
      <c r="R298" s="294"/>
      <c r="S298" s="295"/>
      <c r="T298" s="294"/>
      <c r="U298" s="294"/>
      <c r="V298" s="294"/>
      <c r="W298" s="295"/>
      <c r="X298" s="294"/>
      <c r="Y298" s="295"/>
      <c r="Z298" s="294"/>
      <c r="AA298" s="295"/>
      <c r="AB298" s="294"/>
      <c r="AC298" s="294"/>
      <c r="AD298" s="294"/>
      <c r="AE298" s="294"/>
    </row>
    <row r="299" spans="1:31" ht="12">
      <c r="A299" s="186" t="s">
        <v>631</v>
      </c>
      <c r="B299" s="113" t="s">
        <v>258</v>
      </c>
      <c r="C299" s="294"/>
      <c r="D299" s="294"/>
      <c r="E299" s="295"/>
      <c r="F299" s="294"/>
      <c r="G299" s="294"/>
      <c r="H299" s="294"/>
      <c r="I299" s="295"/>
      <c r="J299" s="294"/>
      <c r="K299" s="294"/>
      <c r="L299" s="294"/>
      <c r="M299" s="294"/>
      <c r="N299" s="294"/>
      <c r="O299" s="295"/>
      <c r="P299" s="294"/>
      <c r="Q299" s="294"/>
      <c r="R299" s="294"/>
      <c r="S299" s="295"/>
      <c r="T299" s="294"/>
      <c r="U299" s="294"/>
      <c r="V299" s="294"/>
      <c r="W299" s="295"/>
      <c r="X299" s="294"/>
      <c r="Y299" s="295"/>
      <c r="Z299" s="294"/>
      <c r="AA299" s="295"/>
      <c r="AB299" s="294"/>
      <c r="AC299" s="294"/>
      <c r="AD299" s="294"/>
      <c r="AE299" s="294"/>
    </row>
    <row r="300" spans="1:31" ht="12">
      <c r="A300" s="186" t="s">
        <v>653</v>
      </c>
      <c r="B300" s="113" t="s">
        <v>259</v>
      </c>
      <c r="C300" s="294"/>
      <c r="D300" s="294"/>
      <c r="E300" s="295"/>
      <c r="F300" s="294"/>
      <c r="G300" s="294"/>
      <c r="H300" s="294"/>
      <c r="I300" s="295"/>
      <c r="J300" s="294"/>
      <c r="K300" s="294"/>
      <c r="L300" s="294"/>
      <c r="M300" s="294"/>
      <c r="N300" s="294"/>
      <c r="O300" s="295"/>
      <c r="P300" s="294"/>
      <c r="Q300" s="294"/>
      <c r="R300" s="294"/>
      <c r="S300" s="295"/>
      <c r="T300" s="294"/>
      <c r="U300" s="294"/>
      <c r="V300" s="294"/>
      <c r="W300" s="295"/>
      <c r="X300" s="294"/>
      <c r="Y300" s="295"/>
      <c r="Z300" s="294"/>
      <c r="AA300" s="295"/>
      <c r="AB300" s="294"/>
      <c r="AC300" s="294"/>
      <c r="AD300" s="294"/>
      <c r="AE300" s="294"/>
    </row>
    <row r="301" spans="1:31" ht="12">
      <c r="A301" s="186" t="s">
        <v>672</v>
      </c>
      <c r="B301" s="113" t="s">
        <v>260</v>
      </c>
      <c r="C301" s="294"/>
      <c r="D301" s="294"/>
      <c r="E301" s="295"/>
      <c r="F301" s="294"/>
      <c r="G301" s="294"/>
      <c r="H301" s="294"/>
      <c r="I301" s="295"/>
      <c r="J301" s="294"/>
      <c r="K301" s="294"/>
      <c r="L301" s="294"/>
      <c r="M301" s="294"/>
      <c r="N301" s="294"/>
      <c r="O301" s="295"/>
      <c r="P301" s="294"/>
      <c r="Q301" s="294"/>
      <c r="R301" s="294"/>
      <c r="S301" s="295"/>
      <c r="T301" s="294"/>
      <c r="U301" s="294"/>
      <c r="V301" s="294"/>
      <c r="W301" s="295"/>
      <c r="X301" s="294"/>
      <c r="Y301" s="295"/>
      <c r="Z301" s="294"/>
      <c r="AA301" s="295"/>
      <c r="AB301" s="294"/>
      <c r="AC301" s="294"/>
      <c r="AD301" s="294"/>
      <c r="AE301" s="294"/>
    </row>
    <row r="302" spans="1:31" ht="12">
      <c r="A302" s="186" t="s">
        <v>722</v>
      </c>
      <c r="B302" s="113" t="s">
        <v>261</v>
      </c>
      <c r="C302" s="294"/>
      <c r="D302" s="294"/>
      <c r="E302" s="295"/>
      <c r="F302" s="294"/>
      <c r="G302" s="294"/>
      <c r="H302" s="294"/>
      <c r="I302" s="295"/>
      <c r="J302" s="294"/>
      <c r="K302" s="294"/>
      <c r="L302" s="294"/>
      <c r="M302" s="294"/>
      <c r="N302" s="294"/>
      <c r="O302" s="295"/>
      <c r="P302" s="294"/>
      <c r="Q302" s="294"/>
      <c r="R302" s="294"/>
      <c r="S302" s="295"/>
      <c r="T302" s="294"/>
      <c r="U302" s="294"/>
      <c r="V302" s="294"/>
      <c r="W302" s="295"/>
      <c r="X302" s="294"/>
      <c r="Y302" s="295"/>
      <c r="Z302" s="294"/>
      <c r="AA302" s="295"/>
      <c r="AB302" s="294"/>
      <c r="AC302" s="294"/>
      <c r="AD302" s="294"/>
      <c r="AE302" s="294"/>
    </row>
    <row r="303" spans="1:31" ht="12">
      <c r="A303" s="186" t="s">
        <v>730</v>
      </c>
      <c r="B303" s="113" t="s">
        <v>262</v>
      </c>
      <c r="C303" s="294"/>
      <c r="D303" s="294"/>
      <c r="E303" s="295"/>
      <c r="F303" s="294"/>
      <c r="G303" s="294"/>
      <c r="H303" s="294"/>
      <c r="I303" s="295"/>
      <c r="J303" s="294"/>
      <c r="K303" s="294"/>
      <c r="L303" s="294"/>
      <c r="M303" s="294"/>
      <c r="N303" s="294"/>
      <c r="O303" s="295"/>
      <c r="P303" s="294"/>
      <c r="Q303" s="294"/>
      <c r="R303" s="294"/>
      <c r="S303" s="295"/>
      <c r="T303" s="294"/>
      <c r="U303" s="294"/>
      <c r="V303" s="294"/>
      <c r="W303" s="295"/>
      <c r="X303" s="294"/>
      <c r="Y303" s="295"/>
      <c r="Z303" s="294"/>
      <c r="AA303" s="295"/>
      <c r="AB303" s="294"/>
      <c r="AC303" s="294"/>
      <c r="AD303" s="294"/>
      <c r="AE303" s="294"/>
    </row>
    <row r="304" spans="1:31" ht="12">
      <c r="A304" s="186" t="s">
        <v>782</v>
      </c>
      <c r="B304" s="113" t="s">
        <v>263</v>
      </c>
      <c r="C304" s="294"/>
      <c r="D304" s="294"/>
      <c r="E304" s="295"/>
      <c r="F304" s="294"/>
      <c r="G304" s="294"/>
      <c r="H304" s="294"/>
      <c r="I304" s="295"/>
      <c r="J304" s="294"/>
      <c r="K304" s="294"/>
      <c r="L304" s="294"/>
      <c r="M304" s="294"/>
      <c r="N304" s="294"/>
      <c r="O304" s="295"/>
      <c r="P304" s="294"/>
      <c r="Q304" s="294"/>
      <c r="R304" s="294"/>
      <c r="S304" s="295"/>
      <c r="T304" s="294"/>
      <c r="U304" s="294"/>
      <c r="V304" s="294"/>
      <c r="W304" s="295"/>
      <c r="X304" s="294"/>
      <c r="Y304" s="295"/>
      <c r="Z304" s="294"/>
      <c r="AA304" s="295"/>
      <c r="AB304" s="294"/>
      <c r="AC304" s="294"/>
      <c r="AD304" s="294"/>
      <c r="AE304" s="294"/>
    </row>
    <row r="305" spans="1:31" ht="12">
      <c r="A305" s="186" t="s">
        <v>801</v>
      </c>
      <c r="B305" s="113" t="s">
        <v>264</v>
      </c>
      <c r="C305" s="294"/>
      <c r="D305" s="294"/>
      <c r="E305" s="295"/>
      <c r="F305" s="294"/>
      <c r="G305" s="294"/>
      <c r="H305" s="294"/>
      <c r="I305" s="295"/>
      <c r="J305" s="294"/>
      <c r="K305" s="294"/>
      <c r="L305" s="294"/>
      <c r="M305" s="294"/>
      <c r="N305" s="294"/>
      <c r="O305" s="295"/>
      <c r="P305" s="294"/>
      <c r="Q305" s="294"/>
      <c r="R305" s="294"/>
      <c r="S305" s="295"/>
      <c r="T305" s="294"/>
      <c r="U305" s="294"/>
      <c r="V305" s="294"/>
      <c r="W305" s="295"/>
      <c r="X305" s="294"/>
      <c r="Y305" s="295"/>
      <c r="Z305" s="294"/>
      <c r="AA305" s="295"/>
      <c r="AB305" s="294"/>
      <c r="AC305" s="294"/>
      <c r="AD305" s="294"/>
      <c r="AE305" s="294"/>
    </row>
    <row r="306" spans="1:31" ht="12">
      <c r="A306" s="186" t="s">
        <v>822</v>
      </c>
      <c r="B306" s="113" t="s">
        <v>265</v>
      </c>
      <c r="C306" s="294"/>
      <c r="D306" s="294"/>
      <c r="E306" s="295"/>
      <c r="F306" s="294"/>
      <c r="G306" s="294"/>
      <c r="H306" s="294"/>
      <c r="I306" s="295"/>
      <c r="J306" s="294"/>
      <c r="K306" s="294"/>
      <c r="L306" s="294"/>
      <c r="M306" s="294"/>
      <c r="N306" s="294"/>
      <c r="O306" s="295"/>
      <c r="P306" s="294"/>
      <c r="Q306" s="294"/>
      <c r="R306" s="294"/>
      <c r="S306" s="295"/>
      <c r="T306" s="294"/>
      <c r="U306" s="294"/>
      <c r="V306" s="294"/>
      <c r="W306" s="295"/>
      <c r="X306" s="294"/>
      <c r="Y306" s="295"/>
      <c r="Z306" s="294"/>
      <c r="AA306" s="295"/>
      <c r="AB306" s="294"/>
      <c r="AC306" s="294"/>
      <c r="AD306" s="294"/>
      <c r="AE306" s="294"/>
    </row>
    <row r="307" spans="1:31" ht="12">
      <c r="A307" s="186" t="s">
        <v>833</v>
      </c>
      <c r="B307" s="113" t="s">
        <v>266</v>
      </c>
      <c r="C307" s="294"/>
      <c r="D307" s="294"/>
      <c r="E307" s="295"/>
      <c r="F307" s="294"/>
      <c r="G307" s="294"/>
      <c r="H307" s="294"/>
      <c r="I307" s="295"/>
      <c r="J307" s="294"/>
      <c r="K307" s="294"/>
      <c r="L307" s="294"/>
      <c r="M307" s="294"/>
      <c r="N307" s="294"/>
      <c r="O307" s="295"/>
      <c r="P307" s="294"/>
      <c r="Q307" s="294"/>
      <c r="R307" s="294"/>
      <c r="S307" s="295"/>
      <c r="T307" s="294"/>
      <c r="U307" s="294"/>
      <c r="V307" s="294"/>
      <c r="W307" s="295"/>
      <c r="X307" s="294"/>
      <c r="Y307" s="295"/>
      <c r="Z307" s="294"/>
      <c r="AA307" s="295"/>
      <c r="AB307" s="294"/>
      <c r="AC307" s="294"/>
      <c r="AD307" s="294"/>
      <c r="AE307" s="294"/>
    </row>
    <row r="308" spans="1:31" ht="12">
      <c r="A308" s="186" t="s">
        <v>834</v>
      </c>
      <c r="B308" s="113" t="s">
        <v>267</v>
      </c>
      <c r="C308" s="294"/>
      <c r="D308" s="294"/>
      <c r="E308" s="295"/>
      <c r="F308" s="294"/>
      <c r="G308" s="294"/>
      <c r="H308" s="294"/>
      <c r="I308" s="295"/>
      <c r="J308" s="294"/>
      <c r="K308" s="294"/>
      <c r="L308" s="294"/>
      <c r="M308" s="294"/>
      <c r="N308" s="294"/>
      <c r="O308" s="295"/>
      <c r="P308" s="294"/>
      <c r="Q308" s="294"/>
      <c r="R308" s="294"/>
      <c r="S308" s="295"/>
      <c r="T308" s="294"/>
      <c r="U308" s="294"/>
      <c r="V308" s="294"/>
      <c r="W308" s="295"/>
      <c r="X308" s="294"/>
      <c r="Y308" s="295"/>
      <c r="Z308" s="294"/>
      <c r="AA308" s="295"/>
      <c r="AB308" s="294"/>
      <c r="AC308" s="294"/>
      <c r="AD308" s="294"/>
      <c r="AE308" s="294"/>
    </row>
    <row r="309" spans="1:31" ht="12">
      <c r="A309" s="186" t="s">
        <v>856</v>
      </c>
      <c r="B309" s="113" t="s">
        <v>268</v>
      </c>
      <c r="C309" s="294"/>
      <c r="D309" s="294"/>
      <c r="E309" s="295"/>
      <c r="F309" s="294"/>
      <c r="G309" s="294"/>
      <c r="H309" s="294"/>
      <c r="I309" s="295"/>
      <c r="J309" s="294"/>
      <c r="K309" s="294"/>
      <c r="L309" s="294"/>
      <c r="M309" s="294"/>
      <c r="N309" s="294"/>
      <c r="O309" s="295"/>
      <c r="P309" s="294"/>
      <c r="Q309" s="294"/>
      <c r="R309" s="294"/>
      <c r="S309" s="295"/>
      <c r="T309" s="294"/>
      <c r="U309" s="294"/>
      <c r="V309" s="294"/>
      <c r="W309" s="295"/>
      <c r="X309" s="294"/>
      <c r="Y309" s="295"/>
      <c r="Z309" s="294"/>
      <c r="AA309" s="295"/>
      <c r="AB309" s="294"/>
      <c r="AC309" s="294"/>
      <c r="AD309" s="294"/>
      <c r="AE309" s="294"/>
    </row>
    <row r="310" spans="1:31" s="270" customFormat="1" ht="12.75" thickBot="1">
      <c r="A310" s="108" t="s">
        <v>391</v>
      </c>
      <c r="B310" s="114" t="s">
        <v>949</v>
      </c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  <c r="AB310" s="296"/>
      <c r="AC310" s="296"/>
      <c r="AD310" s="296"/>
      <c r="AE310" s="296"/>
    </row>
    <row r="311" spans="1:31" ht="12.75" thickTop="1">
      <c r="A311" s="186" t="s">
        <v>397</v>
      </c>
      <c r="B311" s="113" t="s">
        <v>269</v>
      </c>
      <c r="C311" s="294"/>
      <c r="D311" s="294"/>
      <c r="E311" s="295"/>
      <c r="F311" s="294"/>
      <c r="G311" s="294"/>
      <c r="H311" s="294"/>
      <c r="I311" s="295"/>
      <c r="J311" s="294"/>
      <c r="K311" s="294"/>
      <c r="L311" s="294"/>
      <c r="M311" s="294"/>
      <c r="N311" s="294"/>
      <c r="O311" s="295"/>
      <c r="P311" s="294"/>
      <c r="Q311" s="294"/>
      <c r="R311" s="294"/>
      <c r="S311" s="295"/>
      <c r="T311" s="294"/>
      <c r="U311" s="294"/>
      <c r="V311" s="294"/>
      <c r="W311" s="295"/>
      <c r="X311" s="294"/>
      <c r="Y311" s="295"/>
      <c r="Z311" s="294"/>
      <c r="AA311" s="295"/>
      <c r="AB311" s="294"/>
      <c r="AC311" s="294"/>
      <c r="AD311" s="294"/>
      <c r="AE311" s="294"/>
    </row>
    <row r="312" spans="1:31" ht="12">
      <c r="A312" s="186" t="s">
        <v>409</v>
      </c>
      <c r="B312" s="113" t="s">
        <v>270</v>
      </c>
      <c r="C312" s="294"/>
      <c r="D312" s="294"/>
      <c r="E312" s="295"/>
      <c r="F312" s="294"/>
      <c r="G312" s="294"/>
      <c r="H312" s="294"/>
      <c r="I312" s="295"/>
      <c r="J312" s="294"/>
      <c r="K312" s="294"/>
      <c r="L312" s="294"/>
      <c r="M312" s="294"/>
      <c r="N312" s="294"/>
      <c r="O312" s="295"/>
      <c r="P312" s="294"/>
      <c r="Q312" s="294"/>
      <c r="R312" s="294"/>
      <c r="S312" s="295"/>
      <c r="T312" s="294"/>
      <c r="U312" s="294"/>
      <c r="V312" s="294"/>
      <c r="W312" s="295"/>
      <c r="X312" s="294"/>
      <c r="Y312" s="295"/>
      <c r="Z312" s="294"/>
      <c r="AA312" s="295"/>
      <c r="AB312" s="294"/>
      <c r="AC312" s="294"/>
      <c r="AD312" s="294"/>
      <c r="AE312" s="294"/>
    </row>
    <row r="313" spans="1:31" ht="12">
      <c r="A313" s="186" t="s">
        <v>411</v>
      </c>
      <c r="B313" s="113" t="s">
        <v>271</v>
      </c>
      <c r="C313" s="294"/>
      <c r="D313" s="294"/>
      <c r="E313" s="295"/>
      <c r="F313" s="294"/>
      <c r="G313" s="294"/>
      <c r="H313" s="294"/>
      <c r="I313" s="295"/>
      <c r="J313" s="294"/>
      <c r="K313" s="294"/>
      <c r="L313" s="294"/>
      <c r="M313" s="294"/>
      <c r="N313" s="294"/>
      <c r="O313" s="295"/>
      <c r="P313" s="294"/>
      <c r="Q313" s="294"/>
      <c r="R313" s="294"/>
      <c r="S313" s="295"/>
      <c r="T313" s="294"/>
      <c r="U313" s="294"/>
      <c r="V313" s="294"/>
      <c r="W313" s="295"/>
      <c r="X313" s="294"/>
      <c r="Y313" s="295"/>
      <c r="Z313" s="294"/>
      <c r="AA313" s="295"/>
      <c r="AB313" s="294"/>
      <c r="AC313" s="294"/>
      <c r="AD313" s="294"/>
      <c r="AE313" s="294"/>
    </row>
    <row r="314" spans="1:31" ht="12">
      <c r="A314" s="186" t="s">
        <v>412</v>
      </c>
      <c r="B314" s="113" t="s">
        <v>272</v>
      </c>
      <c r="C314" s="294"/>
      <c r="D314" s="294"/>
      <c r="E314" s="295"/>
      <c r="F314" s="294"/>
      <c r="G314" s="294"/>
      <c r="H314" s="294"/>
      <c r="I314" s="295"/>
      <c r="J314" s="294"/>
      <c r="K314" s="294"/>
      <c r="L314" s="294"/>
      <c r="M314" s="294"/>
      <c r="N314" s="294"/>
      <c r="O314" s="295"/>
      <c r="P314" s="294"/>
      <c r="Q314" s="294"/>
      <c r="R314" s="294"/>
      <c r="S314" s="295"/>
      <c r="T314" s="294"/>
      <c r="U314" s="294"/>
      <c r="V314" s="294"/>
      <c r="W314" s="295"/>
      <c r="X314" s="294"/>
      <c r="Y314" s="295"/>
      <c r="Z314" s="294"/>
      <c r="AA314" s="295"/>
      <c r="AB314" s="294"/>
      <c r="AC314" s="294"/>
      <c r="AD314" s="294"/>
      <c r="AE314" s="294"/>
    </row>
    <row r="315" spans="1:31" ht="12">
      <c r="A315" s="186" t="s">
        <v>426</v>
      </c>
      <c r="B315" s="113" t="s">
        <v>273</v>
      </c>
      <c r="C315" s="294"/>
      <c r="D315" s="294"/>
      <c r="E315" s="295"/>
      <c r="F315" s="294"/>
      <c r="G315" s="294"/>
      <c r="H315" s="294"/>
      <c r="I315" s="295"/>
      <c r="J315" s="294"/>
      <c r="K315" s="294"/>
      <c r="L315" s="294"/>
      <c r="M315" s="294"/>
      <c r="N315" s="294"/>
      <c r="O315" s="295"/>
      <c r="P315" s="294"/>
      <c r="Q315" s="294"/>
      <c r="R315" s="294"/>
      <c r="S315" s="295"/>
      <c r="T315" s="294"/>
      <c r="U315" s="294"/>
      <c r="V315" s="294"/>
      <c r="W315" s="295"/>
      <c r="X315" s="294"/>
      <c r="Y315" s="295"/>
      <c r="Z315" s="294"/>
      <c r="AA315" s="295"/>
      <c r="AB315" s="294"/>
      <c r="AC315" s="294"/>
      <c r="AD315" s="294"/>
      <c r="AE315" s="294"/>
    </row>
    <row r="316" spans="1:31" ht="12">
      <c r="A316" s="186" t="s">
        <v>445</v>
      </c>
      <c r="B316" s="113" t="s">
        <v>274</v>
      </c>
      <c r="C316" s="294"/>
      <c r="D316" s="294"/>
      <c r="E316" s="295"/>
      <c r="F316" s="294"/>
      <c r="G316" s="294"/>
      <c r="H316" s="294"/>
      <c r="I316" s="295"/>
      <c r="J316" s="294"/>
      <c r="K316" s="294"/>
      <c r="L316" s="294"/>
      <c r="M316" s="294"/>
      <c r="N316" s="294"/>
      <c r="O316" s="295"/>
      <c r="P316" s="294"/>
      <c r="Q316" s="294"/>
      <c r="R316" s="294"/>
      <c r="S316" s="295"/>
      <c r="T316" s="294"/>
      <c r="U316" s="294"/>
      <c r="V316" s="294"/>
      <c r="W316" s="295"/>
      <c r="X316" s="294"/>
      <c r="Y316" s="295"/>
      <c r="Z316" s="294"/>
      <c r="AA316" s="295"/>
      <c r="AB316" s="294"/>
      <c r="AC316" s="294"/>
      <c r="AD316" s="294"/>
      <c r="AE316" s="294"/>
    </row>
    <row r="317" spans="1:31" ht="12">
      <c r="A317" s="186" t="s">
        <v>453</v>
      </c>
      <c r="B317" s="113" t="s">
        <v>275</v>
      </c>
      <c r="C317" s="294"/>
      <c r="D317" s="294"/>
      <c r="E317" s="295"/>
      <c r="F317" s="294"/>
      <c r="G317" s="294"/>
      <c r="H317" s="294"/>
      <c r="I317" s="295"/>
      <c r="J317" s="294"/>
      <c r="K317" s="294"/>
      <c r="L317" s="294"/>
      <c r="M317" s="294"/>
      <c r="N317" s="294"/>
      <c r="O317" s="295"/>
      <c r="P317" s="294"/>
      <c r="Q317" s="294"/>
      <c r="R317" s="294"/>
      <c r="S317" s="295"/>
      <c r="T317" s="294"/>
      <c r="U317" s="294"/>
      <c r="V317" s="294"/>
      <c r="W317" s="295"/>
      <c r="X317" s="294"/>
      <c r="Y317" s="295"/>
      <c r="Z317" s="294"/>
      <c r="AA317" s="295"/>
      <c r="AB317" s="294"/>
      <c r="AC317" s="294"/>
      <c r="AD317" s="294"/>
      <c r="AE317" s="294"/>
    </row>
    <row r="318" spans="1:31" ht="12">
      <c r="A318" s="186" t="s">
        <v>468</v>
      </c>
      <c r="B318" s="113" t="s">
        <v>276</v>
      </c>
      <c r="C318" s="294"/>
      <c r="D318" s="294"/>
      <c r="E318" s="295"/>
      <c r="F318" s="294"/>
      <c r="G318" s="294"/>
      <c r="H318" s="294"/>
      <c r="I318" s="295"/>
      <c r="J318" s="294"/>
      <c r="K318" s="294"/>
      <c r="L318" s="294"/>
      <c r="M318" s="294"/>
      <c r="N318" s="294"/>
      <c r="O318" s="295"/>
      <c r="P318" s="294"/>
      <c r="Q318" s="294"/>
      <c r="R318" s="294"/>
      <c r="S318" s="295"/>
      <c r="T318" s="294"/>
      <c r="U318" s="294"/>
      <c r="V318" s="294"/>
      <c r="W318" s="295"/>
      <c r="X318" s="294"/>
      <c r="Y318" s="295"/>
      <c r="Z318" s="294"/>
      <c r="AA318" s="295"/>
      <c r="AB318" s="294"/>
      <c r="AC318" s="294"/>
      <c r="AD318" s="294"/>
      <c r="AE318" s="294"/>
    </row>
    <row r="319" spans="1:31" ht="12">
      <c r="A319" s="186" t="s">
        <v>484</v>
      </c>
      <c r="B319" s="113" t="s">
        <v>277</v>
      </c>
      <c r="C319" s="294"/>
      <c r="D319" s="294"/>
      <c r="E319" s="295"/>
      <c r="F319" s="294"/>
      <c r="G319" s="294"/>
      <c r="H319" s="294"/>
      <c r="I319" s="295"/>
      <c r="J319" s="294"/>
      <c r="K319" s="294"/>
      <c r="L319" s="294"/>
      <c r="M319" s="294"/>
      <c r="N319" s="294"/>
      <c r="O319" s="295"/>
      <c r="P319" s="294"/>
      <c r="Q319" s="294"/>
      <c r="R319" s="294"/>
      <c r="S319" s="295"/>
      <c r="T319" s="294"/>
      <c r="U319" s="294"/>
      <c r="V319" s="294"/>
      <c r="W319" s="295"/>
      <c r="X319" s="294"/>
      <c r="Y319" s="295"/>
      <c r="Z319" s="294"/>
      <c r="AA319" s="295"/>
      <c r="AB319" s="294"/>
      <c r="AC319" s="294"/>
      <c r="AD319" s="294"/>
      <c r="AE319" s="294"/>
    </row>
    <row r="320" spans="1:31" ht="12">
      <c r="A320" s="186" t="s">
        <v>488</v>
      </c>
      <c r="B320" s="113" t="s">
        <v>278</v>
      </c>
      <c r="C320" s="294"/>
      <c r="D320" s="294"/>
      <c r="E320" s="295"/>
      <c r="F320" s="294"/>
      <c r="G320" s="294"/>
      <c r="H320" s="294"/>
      <c r="I320" s="295"/>
      <c r="J320" s="294"/>
      <c r="K320" s="294"/>
      <c r="L320" s="294"/>
      <c r="M320" s="294"/>
      <c r="N320" s="294"/>
      <c r="O320" s="295"/>
      <c r="P320" s="294"/>
      <c r="Q320" s="294"/>
      <c r="R320" s="294"/>
      <c r="S320" s="295"/>
      <c r="T320" s="294"/>
      <c r="U320" s="294"/>
      <c r="V320" s="294"/>
      <c r="W320" s="295"/>
      <c r="X320" s="294"/>
      <c r="Y320" s="295"/>
      <c r="Z320" s="294"/>
      <c r="AA320" s="295"/>
      <c r="AB320" s="294"/>
      <c r="AC320" s="294"/>
      <c r="AD320" s="294"/>
      <c r="AE320" s="294"/>
    </row>
    <row r="321" spans="1:31" ht="12">
      <c r="A321" s="186" t="s">
        <v>489</v>
      </c>
      <c r="B321" s="113" t="s">
        <v>279</v>
      </c>
      <c r="C321" s="294"/>
      <c r="D321" s="294"/>
      <c r="E321" s="295"/>
      <c r="F321" s="294"/>
      <c r="G321" s="294"/>
      <c r="H321" s="294"/>
      <c r="I321" s="295"/>
      <c r="J321" s="294"/>
      <c r="K321" s="294"/>
      <c r="L321" s="294"/>
      <c r="M321" s="294"/>
      <c r="N321" s="294"/>
      <c r="O321" s="295"/>
      <c r="P321" s="294"/>
      <c r="Q321" s="294"/>
      <c r="R321" s="294"/>
      <c r="S321" s="295"/>
      <c r="T321" s="294"/>
      <c r="U321" s="294"/>
      <c r="V321" s="294"/>
      <c r="W321" s="295"/>
      <c r="X321" s="294"/>
      <c r="Y321" s="295"/>
      <c r="Z321" s="294"/>
      <c r="AA321" s="295"/>
      <c r="AB321" s="294"/>
      <c r="AC321" s="294"/>
      <c r="AD321" s="294"/>
      <c r="AE321" s="294"/>
    </row>
    <row r="322" spans="1:31" ht="12">
      <c r="A322" s="186" t="s">
        <v>510</v>
      </c>
      <c r="B322" s="113" t="s">
        <v>280</v>
      </c>
      <c r="C322" s="294"/>
      <c r="D322" s="294"/>
      <c r="E322" s="295"/>
      <c r="F322" s="294"/>
      <c r="G322" s="294"/>
      <c r="H322" s="294"/>
      <c r="I322" s="295"/>
      <c r="J322" s="294"/>
      <c r="K322" s="294"/>
      <c r="L322" s="294"/>
      <c r="M322" s="294"/>
      <c r="N322" s="294"/>
      <c r="O322" s="295"/>
      <c r="P322" s="294"/>
      <c r="Q322" s="294"/>
      <c r="R322" s="294"/>
      <c r="S322" s="295"/>
      <c r="T322" s="294"/>
      <c r="U322" s="294"/>
      <c r="V322" s="294"/>
      <c r="W322" s="295"/>
      <c r="X322" s="294"/>
      <c r="Y322" s="295"/>
      <c r="Z322" s="294"/>
      <c r="AA322" s="295"/>
      <c r="AB322" s="294"/>
      <c r="AC322" s="294"/>
      <c r="AD322" s="294"/>
      <c r="AE322" s="294"/>
    </row>
    <row r="323" spans="1:31" ht="12">
      <c r="A323" s="186" t="s">
        <v>515</v>
      </c>
      <c r="B323" s="113" t="s">
        <v>281</v>
      </c>
      <c r="C323" s="294"/>
      <c r="D323" s="294"/>
      <c r="E323" s="295"/>
      <c r="F323" s="294"/>
      <c r="G323" s="294"/>
      <c r="H323" s="294"/>
      <c r="I323" s="295"/>
      <c r="J323" s="294"/>
      <c r="K323" s="294"/>
      <c r="L323" s="294"/>
      <c r="M323" s="294"/>
      <c r="N323" s="294"/>
      <c r="O323" s="295"/>
      <c r="P323" s="294"/>
      <c r="Q323" s="294"/>
      <c r="R323" s="294"/>
      <c r="S323" s="295"/>
      <c r="T323" s="294"/>
      <c r="U323" s="294"/>
      <c r="V323" s="294"/>
      <c r="W323" s="295"/>
      <c r="X323" s="294"/>
      <c r="Y323" s="295"/>
      <c r="Z323" s="294"/>
      <c r="AA323" s="295"/>
      <c r="AB323" s="294"/>
      <c r="AC323" s="294"/>
      <c r="AD323" s="294"/>
      <c r="AE323" s="294"/>
    </row>
    <row r="324" spans="1:31" ht="12">
      <c r="A324" s="186" t="s">
        <v>524</v>
      </c>
      <c r="B324" s="113" t="s">
        <v>282</v>
      </c>
      <c r="C324" s="294"/>
      <c r="D324" s="294"/>
      <c r="E324" s="295"/>
      <c r="F324" s="294"/>
      <c r="G324" s="294"/>
      <c r="H324" s="294"/>
      <c r="I324" s="295"/>
      <c r="J324" s="294"/>
      <c r="K324" s="294"/>
      <c r="L324" s="294"/>
      <c r="M324" s="294"/>
      <c r="N324" s="294"/>
      <c r="O324" s="295"/>
      <c r="P324" s="294"/>
      <c r="Q324" s="294"/>
      <c r="R324" s="294"/>
      <c r="S324" s="295"/>
      <c r="T324" s="294"/>
      <c r="U324" s="294"/>
      <c r="V324" s="294"/>
      <c r="W324" s="295"/>
      <c r="X324" s="294"/>
      <c r="Y324" s="295"/>
      <c r="Z324" s="294"/>
      <c r="AA324" s="295"/>
      <c r="AB324" s="294"/>
      <c r="AC324" s="294"/>
      <c r="AD324" s="294"/>
      <c r="AE324" s="294"/>
    </row>
    <row r="325" spans="1:31" ht="12">
      <c r="A325" s="186" t="s">
        <v>540</v>
      </c>
      <c r="B325" s="113" t="s">
        <v>283</v>
      </c>
      <c r="C325" s="294"/>
      <c r="D325" s="294"/>
      <c r="E325" s="295"/>
      <c r="F325" s="294"/>
      <c r="G325" s="294"/>
      <c r="H325" s="294"/>
      <c r="I325" s="295"/>
      <c r="J325" s="294"/>
      <c r="K325" s="294"/>
      <c r="L325" s="294"/>
      <c r="M325" s="294"/>
      <c r="N325" s="294"/>
      <c r="O325" s="295"/>
      <c r="P325" s="294"/>
      <c r="Q325" s="294"/>
      <c r="R325" s="294"/>
      <c r="S325" s="295"/>
      <c r="T325" s="294"/>
      <c r="U325" s="294"/>
      <c r="V325" s="294"/>
      <c r="W325" s="295"/>
      <c r="X325" s="294"/>
      <c r="Y325" s="295"/>
      <c r="Z325" s="294"/>
      <c r="AA325" s="295"/>
      <c r="AB325" s="294"/>
      <c r="AC325" s="294"/>
      <c r="AD325" s="294"/>
      <c r="AE325" s="294"/>
    </row>
    <row r="326" spans="1:31" ht="12">
      <c r="A326" s="186" t="s">
        <v>549</v>
      </c>
      <c r="B326" s="113" t="s">
        <v>284</v>
      </c>
      <c r="C326" s="294"/>
      <c r="D326" s="294"/>
      <c r="E326" s="295"/>
      <c r="F326" s="294"/>
      <c r="G326" s="294"/>
      <c r="H326" s="294"/>
      <c r="I326" s="295"/>
      <c r="J326" s="294"/>
      <c r="K326" s="294"/>
      <c r="L326" s="294"/>
      <c r="M326" s="294"/>
      <c r="N326" s="294"/>
      <c r="O326" s="295"/>
      <c r="P326" s="294"/>
      <c r="Q326" s="294"/>
      <c r="R326" s="294"/>
      <c r="S326" s="295"/>
      <c r="T326" s="294"/>
      <c r="U326" s="294"/>
      <c r="V326" s="294"/>
      <c r="W326" s="295"/>
      <c r="X326" s="294"/>
      <c r="Y326" s="295"/>
      <c r="Z326" s="294"/>
      <c r="AA326" s="295"/>
      <c r="AB326" s="294"/>
      <c r="AC326" s="294"/>
      <c r="AD326" s="294"/>
      <c r="AE326" s="294"/>
    </row>
    <row r="327" spans="1:31" ht="12">
      <c r="A327" s="186" t="s">
        <v>550</v>
      </c>
      <c r="B327" s="113" t="s">
        <v>285</v>
      </c>
      <c r="C327" s="294"/>
      <c r="D327" s="294"/>
      <c r="E327" s="295"/>
      <c r="F327" s="294"/>
      <c r="G327" s="294"/>
      <c r="H327" s="294"/>
      <c r="I327" s="295"/>
      <c r="J327" s="294"/>
      <c r="K327" s="294"/>
      <c r="L327" s="294"/>
      <c r="M327" s="294"/>
      <c r="N327" s="294"/>
      <c r="O327" s="295"/>
      <c r="P327" s="294"/>
      <c r="Q327" s="294"/>
      <c r="R327" s="294"/>
      <c r="S327" s="295"/>
      <c r="T327" s="294"/>
      <c r="U327" s="294"/>
      <c r="V327" s="294"/>
      <c r="W327" s="295"/>
      <c r="X327" s="294"/>
      <c r="Y327" s="295"/>
      <c r="Z327" s="294"/>
      <c r="AA327" s="295"/>
      <c r="AB327" s="294"/>
      <c r="AC327" s="294"/>
      <c r="AD327" s="294"/>
      <c r="AE327" s="294"/>
    </row>
    <row r="328" spans="1:31" ht="12">
      <c r="A328" s="186" t="s">
        <v>556</v>
      </c>
      <c r="B328" s="113" t="s">
        <v>286</v>
      </c>
      <c r="C328" s="294"/>
      <c r="D328" s="294"/>
      <c r="E328" s="295"/>
      <c r="F328" s="294"/>
      <c r="G328" s="294"/>
      <c r="H328" s="294"/>
      <c r="I328" s="295"/>
      <c r="J328" s="294"/>
      <c r="K328" s="294"/>
      <c r="L328" s="294"/>
      <c r="M328" s="294"/>
      <c r="N328" s="294"/>
      <c r="O328" s="295"/>
      <c r="P328" s="294"/>
      <c r="Q328" s="294"/>
      <c r="R328" s="294"/>
      <c r="S328" s="295"/>
      <c r="T328" s="294"/>
      <c r="U328" s="294"/>
      <c r="V328" s="294"/>
      <c r="W328" s="295"/>
      <c r="X328" s="294"/>
      <c r="Y328" s="295"/>
      <c r="Z328" s="294"/>
      <c r="AA328" s="295"/>
      <c r="AB328" s="294"/>
      <c r="AC328" s="294"/>
      <c r="AD328" s="294"/>
      <c r="AE328" s="294"/>
    </row>
    <row r="329" spans="1:31" ht="12">
      <c r="A329" s="186" t="s">
        <v>560</v>
      </c>
      <c r="B329" s="113" t="s">
        <v>287</v>
      </c>
      <c r="C329" s="294"/>
      <c r="D329" s="294"/>
      <c r="E329" s="295"/>
      <c r="F329" s="294"/>
      <c r="G329" s="294"/>
      <c r="H329" s="294"/>
      <c r="I329" s="295"/>
      <c r="J329" s="294"/>
      <c r="K329" s="294"/>
      <c r="L329" s="294"/>
      <c r="M329" s="294"/>
      <c r="N329" s="294"/>
      <c r="O329" s="295"/>
      <c r="P329" s="294"/>
      <c r="Q329" s="294"/>
      <c r="R329" s="294"/>
      <c r="S329" s="295"/>
      <c r="T329" s="294"/>
      <c r="U329" s="294"/>
      <c r="V329" s="294"/>
      <c r="W329" s="295"/>
      <c r="X329" s="294"/>
      <c r="Y329" s="295"/>
      <c r="Z329" s="294"/>
      <c r="AA329" s="295"/>
      <c r="AB329" s="294"/>
      <c r="AC329" s="294"/>
      <c r="AD329" s="294"/>
      <c r="AE329" s="294"/>
    </row>
    <row r="330" spans="1:31" ht="12">
      <c r="A330" s="186" t="s">
        <v>564</v>
      </c>
      <c r="B330" s="113" t="s">
        <v>288</v>
      </c>
      <c r="C330" s="294"/>
      <c r="D330" s="294"/>
      <c r="E330" s="295"/>
      <c r="F330" s="294"/>
      <c r="G330" s="294"/>
      <c r="H330" s="294"/>
      <c r="I330" s="295"/>
      <c r="J330" s="294"/>
      <c r="K330" s="294"/>
      <c r="L330" s="294"/>
      <c r="M330" s="294"/>
      <c r="N330" s="294"/>
      <c r="O330" s="295"/>
      <c r="P330" s="294"/>
      <c r="Q330" s="294"/>
      <c r="R330" s="294"/>
      <c r="S330" s="295"/>
      <c r="T330" s="294"/>
      <c r="U330" s="294"/>
      <c r="V330" s="294"/>
      <c r="W330" s="295"/>
      <c r="X330" s="294"/>
      <c r="Y330" s="295"/>
      <c r="Z330" s="294"/>
      <c r="AA330" s="295"/>
      <c r="AB330" s="294"/>
      <c r="AC330" s="294"/>
      <c r="AD330" s="294"/>
      <c r="AE330" s="294"/>
    </row>
    <row r="331" spans="1:31" ht="12">
      <c r="A331" s="186" t="s">
        <v>577</v>
      </c>
      <c r="B331" s="113" t="s">
        <v>289</v>
      </c>
      <c r="C331" s="294"/>
      <c r="D331" s="294"/>
      <c r="E331" s="295"/>
      <c r="F331" s="294"/>
      <c r="G331" s="294"/>
      <c r="H331" s="294"/>
      <c r="I331" s="295"/>
      <c r="J331" s="294"/>
      <c r="K331" s="294"/>
      <c r="L331" s="294"/>
      <c r="M331" s="294"/>
      <c r="N331" s="294"/>
      <c r="O331" s="295"/>
      <c r="P331" s="294"/>
      <c r="Q331" s="294"/>
      <c r="R331" s="294"/>
      <c r="S331" s="295"/>
      <c r="T331" s="294"/>
      <c r="U331" s="294"/>
      <c r="V331" s="294"/>
      <c r="W331" s="295"/>
      <c r="X331" s="294"/>
      <c r="Y331" s="295"/>
      <c r="Z331" s="294"/>
      <c r="AA331" s="295"/>
      <c r="AB331" s="294"/>
      <c r="AC331" s="294"/>
      <c r="AD331" s="294"/>
      <c r="AE331" s="294"/>
    </row>
    <row r="332" spans="1:31" ht="12">
      <c r="A332" s="186" t="s">
        <v>578</v>
      </c>
      <c r="B332" s="113" t="s">
        <v>290</v>
      </c>
      <c r="C332" s="294"/>
      <c r="D332" s="294"/>
      <c r="E332" s="295"/>
      <c r="F332" s="294"/>
      <c r="G332" s="294"/>
      <c r="H332" s="294"/>
      <c r="I332" s="295"/>
      <c r="J332" s="294"/>
      <c r="K332" s="294"/>
      <c r="L332" s="294"/>
      <c r="M332" s="294"/>
      <c r="N332" s="294"/>
      <c r="O332" s="295"/>
      <c r="P332" s="294"/>
      <c r="Q332" s="294"/>
      <c r="R332" s="294"/>
      <c r="S332" s="295"/>
      <c r="T332" s="294"/>
      <c r="U332" s="294"/>
      <c r="V332" s="294"/>
      <c r="W332" s="295"/>
      <c r="X332" s="294"/>
      <c r="Y332" s="295"/>
      <c r="Z332" s="294"/>
      <c r="AA332" s="295"/>
      <c r="AB332" s="294"/>
      <c r="AC332" s="294"/>
      <c r="AD332" s="294"/>
      <c r="AE332" s="294"/>
    </row>
    <row r="333" spans="1:31" ht="12">
      <c r="A333" s="186" t="s">
        <v>581</v>
      </c>
      <c r="B333" s="113" t="s">
        <v>291</v>
      </c>
      <c r="C333" s="294"/>
      <c r="D333" s="294"/>
      <c r="E333" s="295"/>
      <c r="F333" s="294"/>
      <c r="G333" s="294"/>
      <c r="H333" s="294"/>
      <c r="I333" s="295"/>
      <c r="J333" s="294"/>
      <c r="K333" s="294"/>
      <c r="L333" s="294"/>
      <c r="M333" s="294"/>
      <c r="N333" s="294"/>
      <c r="O333" s="295"/>
      <c r="P333" s="294"/>
      <c r="Q333" s="294"/>
      <c r="R333" s="294"/>
      <c r="S333" s="295"/>
      <c r="T333" s="294"/>
      <c r="U333" s="294"/>
      <c r="V333" s="294"/>
      <c r="W333" s="295"/>
      <c r="X333" s="294"/>
      <c r="Y333" s="295"/>
      <c r="Z333" s="294"/>
      <c r="AA333" s="295"/>
      <c r="AB333" s="294"/>
      <c r="AC333" s="294"/>
      <c r="AD333" s="294"/>
      <c r="AE333" s="294"/>
    </row>
    <row r="334" spans="1:31" ht="12">
      <c r="A334" s="186" t="s">
        <v>592</v>
      </c>
      <c r="B334" s="113" t="s">
        <v>292</v>
      </c>
      <c r="C334" s="294"/>
      <c r="D334" s="294"/>
      <c r="E334" s="295"/>
      <c r="F334" s="294"/>
      <c r="G334" s="294"/>
      <c r="H334" s="294"/>
      <c r="I334" s="295"/>
      <c r="J334" s="294"/>
      <c r="K334" s="294"/>
      <c r="L334" s="294"/>
      <c r="M334" s="294"/>
      <c r="N334" s="294"/>
      <c r="O334" s="295"/>
      <c r="P334" s="294"/>
      <c r="Q334" s="294"/>
      <c r="R334" s="294"/>
      <c r="S334" s="295"/>
      <c r="T334" s="294"/>
      <c r="U334" s="294"/>
      <c r="V334" s="294"/>
      <c r="W334" s="295"/>
      <c r="X334" s="294"/>
      <c r="Y334" s="295"/>
      <c r="Z334" s="294"/>
      <c r="AA334" s="295"/>
      <c r="AB334" s="294"/>
      <c r="AC334" s="294"/>
      <c r="AD334" s="294"/>
      <c r="AE334" s="294"/>
    </row>
    <row r="335" spans="1:31" ht="12">
      <c r="A335" s="186" t="s">
        <v>594</v>
      </c>
      <c r="B335" s="113" t="s">
        <v>293</v>
      </c>
      <c r="C335" s="294"/>
      <c r="D335" s="294"/>
      <c r="E335" s="295"/>
      <c r="F335" s="294"/>
      <c r="G335" s="294"/>
      <c r="H335" s="294"/>
      <c r="I335" s="295"/>
      <c r="J335" s="294"/>
      <c r="K335" s="294"/>
      <c r="L335" s="294"/>
      <c r="M335" s="294"/>
      <c r="N335" s="294"/>
      <c r="O335" s="295"/>
      <c r="P335" s="294"/>
      <c r="Q335" s="294"/>
      <c r="R335" s="294"/>
      <c r="S335" s="295"/>
      <c r="T335" s="294"/>
      <c r="U335" s="294"/>
      <c r="V335" s="294"/>
      <c r="W335" s="295"/>
      <c r="X335" s="294"/>
      <c r="Y335" s="295"/>
      <c r="Z335" s="294"/>
      <c r="AA335" s="295"/>
      <c r="AB335" s="294"/>
      <c r="AC335" s="294"/>
      <c r="AD335" s="294"/>
      <c r="AE335" s="294"/>
    </row>
    <row r="336" spans="1:31" ht="12">
      <c r="A336" s="186" t="s">
        <v>595</v>
      </c>
      <c r="B336" s="113" t="s">
        <v>294</v>
      </c>
      <c r="C336" s="294"/>
      <c r="D336" s="294"/>
      <c r="E336" s="295"/>
      <c r="F336" s="294"/>
      <c r="G336" s="294"/>
      <c r="H336" s="294"/>
      <c r="I336" s="295"/>
      <c r="J336" s="294"/>
      <c r="K336" s="294"/>
      <c r="L336" s="294"/>
      <c r="M336" s="294"/>
      <c r="N336" s="294"/>
      <c r="O336" s="295"/>
      <c r="P336" s="294"/>
      <c r="Q336" s="294"/>
      <c r="R336" s="294"/>
      <c r="S336" s="295"/>
      <c r="T336" s="294"/>
      <c r="U336" s="294"/>
      <c r="V336" s="294"/>
      <c r="W336" s="295"/>
      <c r="X336" s="294"/>
      <c r="Y336" s="295"/>
      <c r="Z336" s="294"/>
      <c r="AA336" s="295"/>
      <c r="AB336" s="294"/>
      <c r="AC336" s="294"/>
      <c r="AD336" s="294"/>
      <c r="AE336" s="294"/>
    </row>
    <row r="337" spans="1:31" ht="12">
      <c r="A337" s="186" t="s">
        <v>604</v>
      </c>
      <c r="B337" s="113" t="s">
        <v>295</v>
      </c>
      <c r="C337" s="294"/>
      <c r="D337" s="294"/>
      <c r="E337" s="295"/>
      <c r="F337" s="294"/>
      <c r="G337" s="294"/>
      <c r="H337" s="294"/>
      <c r="I337" s="295"/>
      <c r="J337" s="294"/>
      <c r="K337" s="294"/>
      <c r="L337" s="294"/>
      <c r="M337" s="294"/>
      <c r="N337" s="294"/>
      <c r="O337" s="295"/>
      <c r="P337" s="294"/>
      <c r="Q337" s="294"/>
      <c r="R337" s="294"/>
      <c r="S337" s="295"/>
      <c r="T337" s="294"/>
      <c r="U337" s="294"/>
      <c r="V337" s="294"/>
      <c r="W337" s="295"/>
      <c r="X337" s="294"/>
      <c r="Y337" s="295"/>
      <c r="Z337" s="294"/>
      <c r="AA337" s="295"/>
      <c r="AB337" s="294"/>
      <c r="AC337" s="294"/>
      <c r="AD337" s="294"/>
      <c r="AE337" s="294"/>
    </row>
    <row r="338" spans="1:31" ht="12">
      <c r="A338" s="186" t="s">
        <v>612</v>
      </c>
      <c r="B338" s="113" t="s">
        <v>296</v>
      </c>
      <c r="C338" s="294"/>
      <c r="D338" s="294"/>
      <c r="E338" s="295"/>
      <c r="F338" s="294"/>
      <c r="G338" s="294"/>
      <c r="H338" s="294"/>
      <c r="I338" s="295"/>
      <c r="J338" s="294"/>
      <c r="K338" s="294"/>
      <c r="L338" s="294"/>
      <c r="M338" s="294"/>
      <c r="N338" s="294"/>
      <c r="O338" s="295"/>
      <c r="P338" s="294"/>
      <c r="Q338" s="294"/>
      <c r="R338" s="294"/>
      <c r="S338" s="295"/>
      <c r="T338" s="294"/>
      <c r="U338" s="294"/>
      <c r="V338" s="294"/>
      <c r="W338" s="295"/>
      <c r="X338" s="294"/>
      <c r="Y338" s="295"/>
      <c r="Z338" s="294"/>
      <c r="AA338" s="295"/>
      <c r="AB338" s="294"/>
      <c r="AC338" s="294"/>
      <c r="AD338" s="294"/>
      <c r="AE338" s="294"/>
    </row>
    <row r="339" spans="1:31" ht="12">
      <c r="A339" s="186" t="s">
        <v>630</v>
      </c>
      <c r="B339" s="113" t="s">
        <v>297</v>
      </c>
      <c r="C339" s="294"/>
      <c r="D339" s="294"/>
      <c r="E339" s="295"/>
      <c r="F339" s="294"/>
      <c r="G339" s="294"/>
      <c r="H339" s="294"/>
      <c r="I339" s="295"/>
      <c r="J339" s="294"/>
      <c r="K339" s="294"/>
      <c r="L339" s="294"/>
      <c r="M339" s="294"/>
      <c r="N339" s="294"/>
      <c r="O339" s="295"/>
      <c r="P339" s="294"/>
      <c r="Q339" s="294"/>
      <c r="R339" s="294"/>
      <c r="S339" s="295"/>
      <c r="T339" s="294"/>
      <c r="U339" s="294"/>
      <c r="V339" s="294"/>
      <c r="W339" s="295"/>
      <c r="X339" s="294"/>
      <c r="Y339" s="295"/>
      <c r="Z339" s="294"/>
      <c r="AA339" s="295"/>
      <c r="AB339" s="294"/>
      <c r="AC339" s="294"/>
      <c r="AD339" s="294"/>
      <c r="AE339" s="294"/>
    </row>
    <row r="340" spans="1:31" ht="12">
      <c r="A340" s="186" t="s">
        <v>643</v>
      </c>
      <c r="B340" s="113" t="s">
        <v>298</v>
      </c>
      <c r="C340" s="294"/>
      <c r="D340" s="294"/>
      <c r="E340" s="295"/>
      <c r="F340" s="294"/>
      <c r="G340" s="294"/>
      <c r="H340" s="294"/>
      <c r="I340" s="295"/>
      <c r="J340" s="294"/>
      <c r="K340" s="294"/>
      <c r="L340" s="294"/>
      <c r="M340" s="294"/>
      <c r="N340" s="294"/>
      <c r="O340" s="295"/>
      <c r="P340" s="294"/>
      <c r="Q340" s="294"/>
      <c r="R340" s="294"/>
      <c r="S340" s="295"/>
      <c r="T340" s="294"/>
      <c r="U340" s="294"/>
      <c r="V340" s="294"/>
      <c r="W340" s="295"/>
      <c r="X340" s="294"/>
      <c r="Y340" s="295"/>
      <c r="Z340" s="294"/>
      <c r="AA340" s="295"/>
      <c r="AB340" s="294"/>
      <c r="AC340" s="294"/>
      <c r="AD340" s="294"/>
      <c r="AE340" s="294"/>
    </row>
    <row r="341" spans="1:31" ht="12">
      <c r="A341" s="186" t="s">
        <v>649</v>
      </c>
      <c r="B341" s="113" t="s">
        <v>648</v>
      </c>
      <c r="C341" s="294"/>
      <c r="D341" s="294"/>
      <c r="E341" s="295"/>
      <c r="F341" s="294"/>
      <c r="G341" s="294"/>
      <c r="H341" s="294"/>
      <c r="I341" s="295"/>
      <c r="J341" s="294"/>
      <c r="K341" s="294"/>
      <c r="L341" s="294"/>
      <c r="M341" s="294"/>
      <c r="N341" s="294"/>
      <c r="O341" s="295"/>
      <c r="P341" s="294"/>
      <c r="Q341" s="294"/>
      <c r="R341" s="294"/>
      <c r="S341" s="295"/>
      <c r="T341" s="294"/>
      <c r="U341" s="294"/>
      <c r="V341" s="294"/>
      <c r="W341" s="295"/>
      <c r="X341" s="294"/>
      <c r="Y341" s="295"/>
      <c r="Z341" s="294"/>
      <c r="AA341" s="295"/>
      <c r="AB341" s="294"/>
      <c r="AC341" s="294"/>
      <c r="AD341" s="294"/>
      <c r="AE341" s="294"/>
    </row>
    <row r="342" spans="1:31" ht="12">
      <c r="A342" s="186" t="s">
        <v>657</v>
      </c>
      <c r="B342" s="113" t="s">
        <v>299</v>
      </c>
      <c r="C342" s="294"/>
      <c r="D342" s="294"/>
      <c r="E342" s="295"/>
      <c r="F342" s="294"/>
      <c r="G342" s="294"/>
      <c r="H342" s="294"/>
      <c r="I342" s="295"/>
      <c r="J342" s="294"/>
      <c r="K342" s="294"/>
      <c r="L342" s="294"/>
      <c r="M342" s="294"/>
      <c r="N342" s="294"/>
      <c r="O342" s="295"/>
      <c r="P342" s="294"/>
      <c r="Q342" s="294"/>
      <c r="R342" s="294"/>
      <c r="S342" s="295"/>
      <c r="T342" s="294"/>
      <c r="U342" s="294"/>
      <c r="V342" s="294"/>
      <c r="W342" s="295"/>
      <c r="X342" s="294"/>
      <c r="Y342" s="295"/>
      <c r="Z342" s="294"/>
      <c r="AA342" s="295"/>
      <c r="AB342" s="294"/>
      <c r="AC342" s="294"/>
      <c r="AD342" s="294"/>
      <c r="AE342" s="294"/>
    </row>
    <row r="343" spans="1:31" ht="12">
      <c r="A343" s="186" t="s">
        <v>661</v>
      </c>
      <c r="B343" s="113" t="s">
        <v>300</v>
      </c>
      <c r="C343" s="294"/>
      <c r="D343" s="294"/>
      <c r="E343" s="295"/>
      <c r="F343" s="294"/>
      <c r="G343" s="294"/>
      <c r="H343" s="294"/>
      <c r="I343" s="295"/>
      <c r="J343" s="294"/>
      <c r="K343" s="294"/>
      <c r="L343" s="294"/>
      <c r="M343" s="294"/>
      <c r="N343" s="294"/>
      <c r="O343" s="295"/>
      <c r="P343" s="294"/>
      <c r="Q343" s="294"/>
      <c r="R343" s="294"/>
      <c r="S343" s="295"/>
      <c r="T343" s="294"/>
      <c r="U343" s="294"/>
      <c r="V343" s="294"/>
      <c r="W343" s="295"/>
      <c r="X343" s="294"/>
      <c r="Y343" s="295"/>
      <c r="Z343" s="294"/>
      <c r="AA343" s="295"/>
      <c r="AB343" s="294"/>
      <c r="AC343" s="294"/>
      <c r="AD343" s="294"/>
      <c r="AE343" s="294"/>
    </row>
    <row r="344" spans="1:31" ht="12">
      <c r="A344" s="186" t="s">
        <v>662</v>
      </c>
      <c r="B344" s="113" t="s">
        <v>301</v>
      </c>
      <c r="C344" s="294"/>
      <c r="D344" s="294"/>
      <c r="E344" s="295"/>
      <c r="F344" s="294"/>
      <c r="G344" s="294"/>
      <c r="H344" s="294"/>
      <c r="I344" s="295"/>
      <c r="J344" s="294"/>
      <c r="K344" s="294"/>
      <c r="L344" s="294"/>
      <c r="M344" s="294"/>
      <c r="N344" s="294"/>
      <c r="O344" s="295"/>
      <c r="P344" s="294"/>
      <c r="Q344" s="294"/>
      <c r="R344" s="294"/>
      <c r="S344" s="295"/>
      <c r="T344" s="294"/>
      <c r="U344" s="294"/>
      <c r="V344" s="294"/>
      <c r="W344" s="295"/>
      <c r="X344" s="294"/>
      <c r="Y344" s="295"/>
      <c r="Z344" s="294"/>
      <c r="AA344" s="295"/>
      <c r="AB344" s="294"/>
      <c r="AC344" s="294"/>
      <c r="AD344" s="294"/>
      <c r="AE344" s="294"/>
    </row>
    <row r="345" spans="1:31" ht="12">
      <c r="A345" s="186" t="s">
        <v>668</v>
      </c>
      <c r="B345" s="113" t="s">
        <v>302</v>
      </c>
      <c r="C345" s="294"/>
      <c r="D345" s="294"/>
      <c r="E345" s="295"/>
      <c r="F345" s="294"/>
      <c r="G345" s="294"/>
      <c r="H345" s="294"/>
      <c r="I345" s="295"/>
      <c r="J345" s="294"/>
      <c r="K345" s="294"/>
      <c r="L345" s="294"/>
      <c r="M345" s="294"/>
      <c r="N345" s="294"/>
      <c r="O345" s="295"/>
      <c r="P345" s="294"/>
      <c r="Q345" s="294"/>
      <c r="R345" s="294"/>
      <c r="S345" s="295"/>
      <c r="T345" s="294"/>
      <c r="U345" s="294"/>
      <c r="V345" s="294"/>
      <c r="W345" s="295"/>
      <c r="X345" s="294"/>
      <c r="Y345" s="295"/>
      <c r="Z345" s="294"/>
      <c r="AA345" s="295"/>
      <c r="AB345" s="294"/>
      <c r="AC345" s="294"/>
      <c r="AD345" s="294"/>
      <c r="AE345" s="294"/>
    </row>
    <row r="346" spans="1:31" ht="12">
      <c r="A346" s="186" t="s">
        <v>708</v>
      </c>
      <c r="B346" s="113" t="s">
        <v>303</v>
      </c>
      <c r="C346" s="294"/>
      <c r="D346" s="294"/>
      <c r="E346" s="295"/>
      <c r="F346" s="294"/>
      <c r="G346" s="294"/>
      <c r="H346" s="294"/>
      <c r="I346" s="295"/>
      <c r="J346" s="294"/>
      <c r="K346" s="294"/>
      <c r="L346" s="294"/>
      <c r="M346" s="294"/>
      <c r="N346" s="294"/>
      <c r="O346" s="295"/>
      <c r="P346" s="294"/>
      <c r="Q346" s="294"/>
      <c r="R346" s="294"/>
      <c r="S346" s="295"/>
      <c r="T346" s="294"/>
      <c r="U346" s="294"/>
      <c r="V346" s="294"/>
      <c r="W346" s="295"/>
      <c r="X346" s="294"/>
      <c r="Y346" s="295"/>
      <c r="Z346" s="294"/>
      <c r="AA346" s="295"/>
      <c r="AB346" s="294"/>
      <c r="AC346" s="294"/>
      <c r="AD346" s="294"/>
      <c r="AE346" s="294"/>
    </row>
    <row r="347" spans="1:31" ht="12">
      <c r="A347" s="186" t="s">
        <v>717</v>
      </c>
      <c r="B347" s="113" t="s">
        <v>304</v>
      </c>
      <c r="C347" s="294"/>
      <c r="D347" s="294"/>
      <c r="E347" s="295"/>
      <c r="F347" s="294"/>
      <c r="G347" s="294"/>
      <c r="H347" s="294"/>
      <c r="I347" s="295"/>
      <c r="J347" s="294"/>
      <c r="K347" s="294"/>
      <c r="L347" s="294"/>
      <c r="M347" s="294"/>
      <c r="N347" s="294"/>
      <c r="O347" s="295"/>
      <c r="P347" s="294"/>
      <c r="Q347" s="294"/>
      <c r="R347" s="294"/>
      <c r="S347" s="295"/>
      <c r="T347" s="294"/>
      <c r="U347" s="294"/>
      <c r="V347" s="294"/>
      <c r="W347" s="295"/>
      <c r="X347" s="294"/>
      <c r="Y347" s="295"/>
      <c r="Z347" s="294"/>
      <c r="AA347" s="295"/>
      <c r="AB347" s="294"/>
      <c r="AC347" s="294"/>
      <c r="AD347" s="294"/>
      <c r="AE347" s="294"/>
    </row>
    <row r="348" spans="1:31" ht="12">
      <c r="A348" s="186" t="s">
        <v>721</v>
      </c>
      <c r="B348" s="113" t="s">
        <v>305</v>
      </c>
      <c r="C348" s="294"/>
      <c r="D348" s="294"/>
      <c r="E348" s="295"/>
      <c r="F348" s="294"/>
      <c r="G348" s="294"/>
      <c r="H348" s="294"/>
      <c r="I348" s="295"/>
      <c r="J348" s="294"/>
      <c r="K348" s="294"/>
      <c r="L348" s="294"/>
      <c r="M348" s="294"/>
      <c r="N348" s="294"/>
      <c r="O348" s="295"/>
      <c r="P348" s="294"/>
      <c r="Q348" s="294"/>
      <c r="R348" s="294"/>
      <c r="S348" s="295"/>
      <c r="T348" s="294"/>
      <c r="U348" s="294"/>
      <c r="V348" s="294"/>
      <c r="W348" s="295"/>
      <c r="X348" s="294"/>
      <c r="Y348" s="295"/>
      <c r="Z348" s="294"/>
      <c r="AA348" s="295"/>
      <c r="AB348" s="294"/>
      <c r="AC348" s="294"/>
      <c r="AD348" s="294"/>
      <c r="AE348" s="294"/>
    </row>
    <row r="349" spans="1:31" ht="12">
      <c r="A349" s="186" t="s">
        <v>725</v>
      </c>
      <c r="B349" s="113" t="s">
        <v>306</v>
      </c>
      <c r="C349" s="294"/>
      <c r="D349" s="294"/>
      <c r="E349" s="295"/>
      <c r="F349" s="294"/>
      <c r="G349" s="294"/>
      <c r="H349" s="294"/>
      <c r="I349" s="295"/>
      <c r="J349" s="294"/>
      <c r="K349" s="294"/>
      <c r="L349" s="294"/>
      <c r="M349" s="294"/>
      <c r="N349" s="294"/>
      <c r="O349" s="295"/>
      <c r="P349" s="294"/>
      <c r="Q349" s="294"/>
      <c r="R349" s="294"/>
      <c r="S349" s="295"/>
      <c r="T349" s="294"/>
      <c r="U349" s="294"/>
      <c r="V349" s="294"/>
      <c r="W349" s="295"/>
      <c r="X349" s="294"/>
      <c r="Y349" s="295"/>
      <c r="Z349" s="294"/>
      <c r="AA349" s="295"/>
      <c r="AB349" s="294"/>
      <c r="AC349" s="294"/>
      <c r="AD349" s="294"/>
      <c r="AE349" s="294"/>
    </row>
    <row r="350" spans="1:31" ht="12">
      <c r="A350" s="186" t="s">
        <v>735</v>
      </c>
      <c r="B350" s="113" t="s">
        <v>307</v>
      </c>
      <c r="C350" s="294"/>
      <c r="D350" s="294"/>
      <c r="E350" s="295"/>
      <c r="F350" s="294"/>
      <c r="G350" s="294"/>
      <c r="H350" s="294"/>
      <c r="I350" s="295"/>
      <c r="J350" s="294"/>
      <c r="K350" s="294"/>
      <c r="L350" s="294"/>
      <c r="M350" s="294"/>
      <c r="N350" s="294"/>
      <c r="O350" s="295"/>
      <c r="P350" s="294"/>
      <c r="Q350" s="294"/>
      <c r="R350" s="294"/>
      <c r="S350" s="295"/>
      <c r="T350" s="294"/>
      <c r="U350" s="294"/>
      <c r="V350" s="294"/>
      <c r="W350" s="295"/>
      <c r="X350" s="294"/>
      <c r="Y350" s="295"/>
      <c r="Z350" s="294"/>
      <c r="AA350" s="295"/>
      <c r="AB350" s="294"/>
      <c r="AC350" s="294"/>
      <c r="AD350" s="294"/>
      <c r="AE350" s="294"/>
    </row>
    <row r="351" spans="1:31" ht="12">
      <c r="A351" s="186" t="s">
        <v>738</v>
      </c>
      <c r="B351" s="113" t="s">
        <v>308</v>
      </c>
      <c r="C351" s="294"/>
      <c r="D351" s="294"/>
      <c r="E351" s="295"/>
      <c r="F351" s="294"/>
      <c r="G351" s="294"/>
      <c r="H351" s="294"/>
      <c r="I351" s="295"/>
      <c r="J351" s="294"/>
      <c r="K351" s="294"/>
      <c r="L351" s="294"/>
      <c r="M351" s="294"/>
      <c r="N351" s="294"/>
      <c r="O351" s="295"/>
      <c r="P351" s="294"/>
      <c r="Q351" s="294"/>
      <c r="R351" s="294"/>
      <c r="S351" s="295"/>
      <c r="T351" s="294"/>
      <c r="U351" s="294"/>
      <c r="V351" s="294"/>
      <c r="W351" s="295"/>
      <c r="X351" s="294"/>
      <c r="Y351" s="295"/>
      <c r="Z351" s="294"/>
      <c r="AA351" s="295"/>
      <c r="AB351" s="294"/>
      <c r="AC351" s="294"/>
      <c r="AD351" s="294"/>
      <c r="AE351" s="294"/>
    </row>
    <row r="352" spans="1:31" ht="12">
      <c r="A352" s="186" t="s">
        <v>740</v>
      </c>
      <c r="B352" s="113" t="s">
        <v>309</v>
      </c>
      <c r="C352" s="294"/>
      <c r="D352" s="294"/>
      <c r="E352" s="295"/>
      <c r="F352" s="294"/>
      <c r="G352" s="294"/>
      <c r="H352" s="294"/>
      <c r="I352" s="295"/>
      <c r="J352" s="294"/>
      <c r="K352" s="294"/>
      <c r="L352" s="294"/>
      <c r="M352" s="294"/>
      <c r="N352" s="294"/>
      <c r="O352" s="295"/>
      <c r="P352" s="294"/>
      <c r="Q352" s="294"/>
      <c r="R352" s="294"/>
      <c r="S352" s="295"/>
      <c r="T352" s="294"/>
      <c r="U352" s="294"/>
      <c r="V352" s="294"/>
      <c r="W352" s="295"/>
      <c r="X352" s="294"/>
      <c r="Y352" s="295"/>
      <c r="Z352" s="294"/>
      <c r="AA352" s="295"/>
      <c r="AB352" s="294"/>
      <c r="AC352" s="294"/>
      <c r="AD352" s="294"/>
      <c r="AE352" s="294"/>
    </row>
    <row r="353" spans="1:31" ht="12">
      <c r="A353" s="186" t="s">
        <v>752</v>
      </c>
      <c r="B353" s="113" t="s">
        <v>310</v>
      </c>
      <c r="C353" s="294"/>
      <c r="D353" s="294"/>
      <c r="E353" s="295"/>
      <c r="F353" s="294"/>
      <c r="G353" s="294"/>
      <c r="H353" s="294"/>
      <c r="I353" s="295"/>
      <c r="J353" s="294"/>
      <c r="K353" s="294"/>
      <c r="L353" s="294"/>
      <c r="M353" s="294"/>
      <c r="N353" s="294"/>
      <c r="O353" s="295"/>
      <c r="P353" s="294"/>
      <c r="Q353" s="294"/>
      <c r="R353" s="294"/>
      <c r="S353" s="295"/>
      <c r="T353" s="294"/>
      <c r="U353" s="294"/>
      <c r="V353" s="294"/>
      <c r="W353" s="295"/>
      <c r="X353" s="294"/>
      <c r="Y353" s="295"/>
      <c r="Z353" s="294"/>
      <c r="AA353" s="295"/>
      <c r="AB353" s="294"/>
      <c r="AC353" s="294"/>
      <c r="AD353" s="294"/>
      <c r="AE353" s="294"/>
    </row>
    <row r="354" spans="1:31" ht="12">
      <c r="A354" s="186" t="s">
        <v>754</v>
      </c>
      <c r="B354" s="113" t="s">
        <v>311</v>
      </c>
      <c r="C354" s="294"/>
      <c r="D354" s="294"/>
      <c r="E354" s="295"/>
      <c r="F354" s="294"/>
      <c r="G354" s="294"/>
      <c r="H354" s="294"/>
      <c r="I354" s="295"/>
      <c r="J354" s="294"/>
      <c r="K354" s="294"/>
      <c r="L354" s="294"/>
      <c r="M354" s="294"/>
      <c r="N354" s="294"/>
      <c r="O354" s="295"/>
      <c r="P354" s="294"/>
      <c r="Q354" s="294"/>
      <c r="R354" s="294"/>
      <c r="S354" s="295"/>
      <c r="T354" s="294"/>
      <c r="U354" s="294"/>
      <c r="V354" s="294"/>
      <c r="W354" s="295"/>
      <c r="X354" s="294"/>
      <c r="Y354" s="295"/>
      <c r="Z354" s="294"/>
      <c r="AA354" s="295"/>
      <c r="AB354" s="294"/>
      <c r="AC354" s="294"/>
      <c r="AD354" s="294"/>
      <c r="AE354" s="294"/>
    </row>
    <row r="355" spans="1:31" ht="12">
      <c r="A355" s="186" t="s">
        <v>757</v>
      </c>
      <c r="B355" s="113" t="s">
        <v>312</v>
      </c>
      <c r="C355" s="294"/>
      <c r="D355" s="294"/>
      <c r="E355" s="295"/>
      <c r="F355" s="294"/>
      <c r="G355" s="294"/>
      <c r="H355" s="294"/>
      <c r="I355" s="295"/>
      <c r="J355" s="294"/>
      <c r="K355" s="294"/>
      <c r="L355" s="294"/>
      <c r="M355" s="294"/>
      <c r="N355" s="294"/>
      <c r="O355" s="295"/>
      <c r="P355" s="294"/>
      <c r="Q355" s="294"/>
      <c r="R355" s="294"/>
      <c r="S355" s="295"/>
      <c r="T355" s="294"/>
      <c r="U355" s="294"/>
      <c r="V355" s="294"/>
      <c r="W355" s="295"/>
      <c r="X355" s="294"/>
      <c r="Y355" s="295"/>
      <c r="Z355" s="294"/>
      <c r="AA355" s="295"/>
      <c r="AB355" s="294"/>
      <c r="AC355" s="294"/>
      <c r="AD355" s="294"/>
      <c r="AE355" s="294"/>
    </row>
    <row r="356" spans="1:31" ht="12">
      <c r="A356" s="186" t="s">
        <v>761</v>
      </c>
      <c r="B356" s="113" t="s">
        <v>313</v>
      </c>
      <c r="C356" s="294"/>
      <c r="D356" s="294"/>
      <c r="E356" s="295"/>
      <c r="F356" s="294"/>
      <c r="G356" s="294"/>
      <c r="H356" s="294"/>
      <c r="I356" s="295"/>
      <c r="J356" s="294"/>
      <c r="K356" s="294"/>
      <c r="L356" s="294"/>
      <c r="M356" s="294"/>
      <c r="N356" s="294"/>
      <c r="O356" s="295"/>
      <c r="P356" s="294"/>
      <c r="Q356" s="294"/>
      <c r="R356" s="294"/>
      <c r="S356" s="295"/>
      <c r="T356" s="294"/>
      <c r="U356" s="294"/>
      <c r="V356" s="294"/>
      <c r="W356" s="295"/>
      <c r="X356" s="294"/>
      <c r="Y356" s="295"/>
      <c r="Z356" s="294"/>
      <c r="AA356" s="295"/>
      <c r="AB356" s="294"/>
      <c r="AC356" s="294"/>
      <c r="AD356" s="294"/>
      <c r="AE356" s="294"/>
    </row>
    <row r="357" spans="1:31" ht="12">
      <c r="A357" s="186" t="s">
        <v>774</v>
      </c>
      <c r="B357" s="113" t="s">
        <v>314</v>
      </c>
      <c r="C357" s="294"/>
      <c r="D357" s="294"/>
      <c r="E357" s="295"/>
      <c r="F357" s="294"/>
      <c r="G357" s="294"/>
      <c r="H357" s="294"/>
      <c r="I357" s="295"/>
      <c r="J357" s="294"/>
      <c r="K357" s="294"/>
      <c r="L357" s="294"/>
      <c r="M357" s="294"/>
      <c r="N357" s="294"/>
      <c r="O357" s="295"/>
      <c r="P357" s="294"/>
      <c r="Q357" s="294"/>
      <c r="R357" s="294"/>
      <c r="S357" s="295"/>
      <c r="T357" s="294"/>
      <c r="U357" s="294"/>
      <c r="V357" s="294"/>
      <c r="W357" s="295"/>
      <c r="X357" s="294"/>
      <c r="Y357" s="295"/>
      <c r="Z357" s="294"/>
      <c r="AA357" s="295"/>
      <c r="AB357" s="294"/>
      <c r="AC357" s="294"/>
      <c r="AD357" s="294"/>
      <c r="AE357" s="294"/>
    </row>
    <row r="358" spans="1:31" ht="12">
      <c r="A358" s="186" t="s">
        <v>780</v>
      </c>
      <c r="B358" s="113" t="s">
        <v>315</v>
      </c>
      <c r="C358" s="294"/>
      <c r="D358" s="294"/>
      <c r="E358" s="295"/>
      <c r="F358" s="294"/>
      <c r="G358" s="294"/>
      <c r="H358" s="294"/>
      <c r="I358" s="295"/>
      <c r="J358" s="294"/>
      <c r="K358" s="294"/>
      <c r="L358" s="294"/>
      <c r="M358" s="294"/>
      <c r="N358" s="294"/>
      <c r="O358" s="295"/>
      <c r="P358" s="294"/>
      <c r="Q358" s="294"/>
      <c r="R358" s="294"/>
      <c r="S358" s="295"/>
      <c r="T358" s="294"/>
      <c r="U358" s="294"/>
      <c r="V358" s="294"/>
      <c r="W358" s="295"/>
      <c r="X358" s="294"/>
      <c r="Y358" s="295"/>
      <c r="Z358" s="294"/>
      <c r="AA358" s="295"/>
      <c r="AB358" s="294"/>
      <c r="AC358" s="294"/>
      <c r="AD358" s="294"/>
      <c r="AE358" s="294"/>
    </row>
    <row r="359" spans="1:31" ht="12">
      <c r="A359" s="186" t="s">
        <v>783</v>
      </c>
      <c r="B359" s="113" t="s">
        <v>316</v>
      </c>
      <c r="C359" s="294"/>
      <c r="D359" s="294"/>
      <c r="E359" s="295"/>
      <c r="F359" s="294"/>
      <c r="G359" s="294"/>
      <c r="H359" s="294"/>
      <c r="I359" s="295"/>
      <c r="J359" s="294"/>
      <c r="K359" s="294"/>
      <c r="L359" s="294"/>
      <c r="M359" s="294"/>
      <c r="N359" s="294"/>
      <c r="O359" s="295"/>
      <c r="P359" s="294"/>
      <c r="Q359" s="294"/>
      <c r="R359" s="294"/>
      <c r="S359" s="295"/>
      <c r="T359" s="294"/>
      <c r="U359" s="294"/>
      <c r="V359" s="294"/>
      <c r="W359" s="295"/>
      <c r="X359" s="294"/>
      <c r="Y359" s="295"/>
      <c r="Z359" s="294"/>
      <c r="AA359" s="295"/>
      <c r="AB359" s="294"/>
      <c r="AC359" s="294"/>
      <c r="AD359" s="294"/>
      <c r="AE359" s="294"/>
    </row>
    <row r="360" spans="1:31" ht="12">
      <c r="A360" s="186" t="s">
        <v>800</v>
      </c>
      <c r="B360" s="113" t="s">
        <v>317</v>
      </c>
      <c r="C360" s="294"/>
      <c r="D360" s="294"/>
      <c r="E360" s="295"/>
      <c r="F360" s="294"/>
      <c r="G360" s="294"/>
      <c r="H360" s="294"/>
      <c r="I360" s="295"/>
      <c r="J360" s="294"/>
      <c r="K360" s="294"/>
      <c r="L360" s="294"/>
      <c r="M360" s="294"/>
      <c r="N360" s="294"/>
      <c r="O360" s="295"/>
      <c r="P360" s="294"/>
      <c r="Q360" s="294"/>
      <c r="R360" s="294"/>
      <c r="S360" s="295"/>
      <c r="T360" s="294"/>
      <c r="U360" s="294"/>
      <c r="V360" s="294"/>
      <c r="W360" s="295"/>
      <c r="X360" s="294"/>
      <c r="Y360" s="295"/>
      <c r="Z360" s="294"/>
      <c r="AA360" s="295"/>
      <c r="AB360" s="294"/>
      <c r="AC360" s="294"/>
      <c r="AD360" s="294"/>
      <c r="AE360" s="294"/>
    </row>
    <row r="361" spans="1:31" ht="12">
      <c r="A361" s="186" t="s">
        <v>802</v>
      </c>
      <c r="B361" s="113" t="s">
        <v>318</v>
      </c>
      <c r="C361" s="294"/>
      <c r="D361" s="294"/>
      <c r="E361" s="295"/>
      <c r="F361" s="294"/>
      <c r="G361" s="294"/>
      <c r="H361" s="294"/>
      <c r="I361" s="295"/>
      <c r="J361" s="294"/>
      <c r="K361" s="294"/>
      <c r="L361" s="294"/>
      <c r="M361" s="294"/>
      <c r="N361" s="294"/>
      <c r="O361" s="295"/>
      <c r="P361" s="294"/>
      <c r="Q361" s="294"/>
      <c r="R361" s="294"/>
      <c r="S361" s="295"/>
      <c r="T361" s="294"/>
      <c r="U361" s="294"/>
      <c r="V361" s="294"/>
      <c r="W361" s="295"/>
      <c r="X361" s="294"/>
      <c r="Y361" s="295"/>
      <c r="Z361" s="294"/>
      <c r="AA361" s="295"/>
      <c r="AB361" s="294"/>
      <c r="AC361" s="294"/>
      <c r="AD361" s="294"/>
      <c r="AE361" s="294"/>
    </row>
    <row r="362" spans="1:31" ht="12">
      <c r="A362" s="186" t="s">
        <v>807</v>
      </c>
      <c r="B362" s="113" t="s">
        <v>319</v>
      </c>
      <c r="C362" s="294"/>
      <c r="D362" s="294"/>
      <c r="E362" s="295"/>
      <c r="F362" s="294"/>
      <c r="G362" s="294"/>
      <c r="H362" s="294"/>
      <c r="I362" s="295"/>
      <c r="J362" s="294"/>
      <c r="K362" s="294"/>
      <c r="L362" s="294"/>
      <c r="M362" s="294"/>
      <c r="N362" s="294"/>
      <c r="O362" s="295"/>
      <c r="P362" s="294"/>
      <c r="Q362" s="294"/>
      <c r="R362" s="294"/>
      <c r="S362" s="295"/>
      <c r="T362" s="294"/>
      <c r="U362" s="294"/>
      <c r="V362" s="294"/>
      <c r="W362" s="295"/>
      <c r="X362" s="294"/>
      <c r="Y362" s="295"/>
      <c r="Z362" s="294"/>
      <c r="AA362" s="295"/>
      <c r="AB362" s="294"/>
      <c r="AC362" s="294"/>
      <c r="AD362" s="294"/>
      <c r="AE362" s="294"/>
    </row>
    <row r="363" spans="1:31" ht="12">
      <c r="A363" s="186" t="s">
        <v>813</v>
      </c>
      <c r="B363" s="113" t="s">
        <v>320</v>
      </c>
      <c r="C363" s="294"/>
      <c r="D363" s="294"/>
      <c r="E363" s="295"/>
      <c r="F363" s="294"/>
      <c r="G363" s="294"/>
      <c r="H363" s="294"/>
      <c r="I363" s="295"/>
      <c r="J363" s="294"/>
      <c r="K363" s="294"/>
      <c r="L363" s="294"/>
      <c r="M363" s="294"/>
      <c r="N363" s="294"/>
      <c r="O363" s="295"/>
      <c r="P363" s="294"/>
      <c r="Q363" s="294"/>
      <c r="R363" s="294"/>
      <c r="S363" s="295"/>
      <c r="T363" s="294"/>
      <c r="U363" s="294"/>
      <c r="V363" s="294"/>
      <c r="W363" s="295"/>
      <c r="X363" s="294"/>
      <c r="Y363" s="295"/>
      <c r="Z363" s="294"/>
      <c r="AA363" s="295"/>
      <c r="AB363" s="294"/>
      <c r="AC363" s="294"/>
      <c r="AD363" s="294"/>
      <c r="AE363" s="294"/>
    </row>
    <row r="364" spans="1:31" ht="12">
      <c r="A364" s="186" t="s">
        <v>815</v>
      </c>
      <c r="B364" s="113" t="s">
        <v>321</v>
      </c>
      <c r="C364" s="294"/>
      <c r="D364" s="294"/>
      <c r="E364" s="295"/>
      <c r="F364" s="294"/>
      <c r="G364" s="294"/>
      <c r="H364" s="294"/>
      <c r="I364" s="295"/>
      <c r="J364" s="294"/>
      <c r="K364" s="294"/>
      <c r="L364" s="294"/>
      <c r="M364" s="294"/>
      <c r="N364" s="294"/>
      <c r="O364" s="295"/>
      <c r="P364" s="294"/>
      <c r="Q364" s="294"/>
      <c r="R364" s="294"/>
      <c r="S364" s="295"/>
      <c r="T364" s="294"/>
      <c r="U364" s="294"/>
      <c r="V364" s="294"/>
      <c r="W364" s="295"/>
      <c r="X364" s="294"/>
      <c r="Y364" s="295"/>
      <c r="Z364" s="294"/>
      <c r="AA364" s="295"/>
      <c r="AB364" s="294"/>
      <c r="AC364" s="294"/>
      <c r="AD364" s="294"/>
      <c r="AE364" s="294"/>
    </row>
    <row r="365" spans="1:31" ht="12">
      <c r="A365" s="186" t="s">
        <v>818</v>
      </c>
      <c r="B365" s="113" t="s">
        <v>322</v>
      </c>
      <c r="C365" s="294"/>
      <c r="D365" s="294"/>
      <c r="E365" s="295"/>
      <c r="F365" s="294"/>
      <c r="G365" s="294"/>
      <c r="H365" s="294"/>
      <c r="I365" s="295"/>
      <c r="J365" s="294"/>
      <c r="K365" s="294"/>
      <c r="L365" s="294"/>
      <c r="M365" s="294"/>
      <c r="N365" s="294"/>
      <c r="O365" s="295"/>
      <c r="P365" s="294"/>
      <c r="Q365" s="294"/>
      <c r="R365" s="294"/>
      <c r="S365" s="295"/>
      <c r="T365" s="294"/>
      <c r="U365" s="294"/>
      <c r="V365" s="294"/>
      <c r="W365" s="295"/>
      <c r="X365" s="294"/>
      <c r="Y365" s="295"/>
      <c r="Z365" s="294"/>
      <c r="AA365" s="295"/>
      <c r="AB365" s="294"/>
      <c r="AC365" s="294"/>
      <c r="AD365" s="294"/>
      <c r="AE365" s="294"/>
    </row>
    <row r="366" spans="1:31" ht="12">
      <c r="A366" s="186" t="s">
        <v>824</v>
      </c>
      <c r="B366" s="113" t="s">
        <v>323</v>
      </c>
      <c r="C366" s="294"/>
      <c r="D366" s="294"/>
      <c r="E366" s="295"/>
      <c r="F366" s="294"/>
      <c r="G366" s="294"/>
      <c r="H366" s="294"/>
      <c r="I366" s="295"/>
      <c r="J366" s="294"/>
      <c r="K366" s="294"/>
      <c r="L366" s="294"/>
      <c r="M366" s="294"/>
      <c r="N366" s="294"/>
      <c r="O366" s="295"/>
      <c r="P366" s="294"/>
      <c r="Q366" s="294"/>
      <c r="R366" s="294"/>
      <c r="S366" s="295"/>
      <c r="T366" s="294"/>
      <c r="U366" s="294"/>
      <c r="V366" s="294"/>
      <c r="W366" s="295"/>
      <c r="X366" s="294"/>
      <c r="Y366" s="295"/>
      <c r="Z366" s="294"/>
      <c r="AA366" s="295"/>
      <c r="AB366" s="294"/>
      <c r="AC366" s="294"/>
      <c r="AD366" s="294"/>
      <c r="AE366" s="294"/>
    </row>
    <row r="367" spans="1:31" ht="12">
      <c r="A367" s="186" t="s">
        <v>829</v>
      </c>
      <c r="B367" s="113" t="s">
        <v>900</v>
      </c>
      <c r="C367" s="294"/>
      <c r="D367" s="294"/>
      <c r="E367" s="295"/>
      <c r="F367" s="294"/>
      <c r="G367" s="294"/>
      <c r="H367" s="294"/>
      <c r="I367" s="295"/>
      <c r="J367" s="294"/>
      <c r="K367" s="294"/>
      <c r="L367" s="294"/>
      <c r="M367" s="294"/>
      <c r="N367" s="294"/>
      <c r="O367" s="295"/>
      <c r="P367" s="294"/>
      <c r="Q367" s="294"/>
      <c r="R367" s="294"/>
      <c r="S367" s="295"/>
      <c r="T367" s="294"/>
      <c r="U367" s="294"/>
      <c r="V367" s="294"/>
      <c r="W367" s="295"/>
      <c r="X367" s="294"/>
      <c r="Y367" s="295"/>
      <c r="Z367" s="294"/>
      <c r="AA367" s="295"/>
      <c r="AB367" s="294"/>
      <c r="AC367" s="294"/>
      <c r="AD367" s="294"/>
      <c r="AE367" s="294"/>
    </row>
    <row r="368" spans="1:31" ht="12">
      <c r="A368" s="186" t="s">
        <v>840</v>
      </c>
      <c r="B368" s="113" t="s">
        <v>324</v>
      </c>
      <c r="C368" s="294"/>
      <c r="D368" s="294"/>
      <c r="E368" s="295"/>
      <c r="F368" s="294"/>
      <c r="G368" s="294"/>
      <c r="H368" s="294"/>
      <c r="I368" s="295"/>
      <c r="J368" s="294"/>
      <c r="K368" s="294"/>
      <c r="L368" s="294"/>
      <c r="M368" s="294"/>
      <c r="N368" s="294"/>
      <c r="O368" s="295"/>
      <c r="P368" s="294"/>
      <c r="Q368" s="294"/>
      <c r="R368" s="294"/>
      <c r="S368" s="295"/>
      <c r="T368" s="294"/>
      <c r="U368" s="294"/>
      <c r="V368" s="294"/>
      <c r="W368" s="295"/>
      <c r="X368" s="294"/>
      <c r="Y368" s="295"/>
      <c r="Z368" s="294"/>
      <c r="AA368" s="295"/>
      <c r="AB368" s="294"/>
      <c r="AC368" s="294"/>
      <c r="AD368" s="294"/>
      <c r="AE368" s="294"/>
    </row>
    <row r="369" spans="1:31" ht="12">
      <c r="A369" s="186" t="s">
        <v>841</v>
      </c>
      <c r="B369" s="113" t="s">
        <v>325</v>
      </c>
      <c r="C369" s="294"/>
      <c r="D369" s="294"/>
      <c r="E369" s="295"/>
      <c r="F369" s="294"/>
      <c r="G369" s="294"/>
      <c r="H369" s="294"/>
      <c r="I369" s="295"/>
      <c r="J369" s="294"/>
      <c r="K369" s="294"/>
      <c r="L369" s="294"/>
      <c r="M369" s="294"/>
      <c r="N369" s="294"/>
      <c r="O369" s="295"/>
      <c r="P369" s="294"/>
      <c r="Q369" s="294"/>
      <c r="R369" s="294"/>
      <c r="S369" s="295"/>
      <c r="T369" s="294"/>
      <c r="U369" s="294"/>
      <c r="V369" s="294"/>
      <c r="W369" s="295"/>
      <c r="X369" s="294"/>
      <c r="Y369" s="295"/>
      <c r="Z369" s="294"/>
      <c r="AA369" s="295"/>
      <c r="AB369" s="294"/>
      <c r="AC369" s="294"/>
      <c r="AD369" s="294"/>
      <c r="AE369" s="294"/>
    </row>
    <row r="370" spans="1:31" ht="12">
      <c r="A370" s="186" t="s">
        <v>845</v>
      </c>
      <c r="B370" s="113" t="s">
        <v>326</v>
      </c>
      <c r="C370" s="294"/>
      <c r="D370" s="294"/>
      <c r="E370" s="295"/>
      <c r="F370" s="294"/>
      <c r="G370" s="294"/>
      <c r="H370" s="294"/>
      <c r="I370" s="295"/>
      <c r="J370" s="294"/>
      <c r="K370" s="294"/>
      <c r="L370" s="294"/>
      <c r="M370" s="294"/>
      <c r="N370" s="294"/>
      <c r="O370" s="295"/>
      <c r="P370" s="294"/>
      <c r="Q370" s="294"/>
      <c r="R370" s="294"/>
      <c r="S370" s="295"/>
      <c r="T370" s="294"/>
      <c r="U370" s="294"/>
      <c r="V370" s="294"/>
      <c r="W370" s="295"/>
      <c r="X370" s="294"/>
      <c r="Y370" s="295"/>
      <c r="Z370" s="294"/>
      <c r="AA370" s="295"/>
      <c r="AB370" s="294"/>
      <c r="AC370" s="294"/>
      <c r="AD370" s="294"/>
      <c r="AE370" s="294"/>
    </row>
    <row r="371" spans="1:31" ht="12">
      <c r="A371" s="186" t="s">
        <v>853</v>
      </c>
      <c r="B371" s="113" t="s">
        <v>327</v>
      </c>
      <c r="C371" s="294"/>
      <c r="D371" s="294"/>
      <c r="E371" s="295"/>
      <c r="F371" s="294"/>
      <c r="G371" s="294"/>
      <c r="H371" s="294"/>
      <c r="I371" s="295"/>
      <c r="J371" s="294"/>
      <c r="K371" s="294"/>
      <c r="L371" s="294"/>
      <c r="M371" s="294"/>
      <c r="N371" s="294"/>
      <c r="O371" s="295"/>
      <c r="P371" s="294"/>
      <c r="Q371" s="294"/>
      <c r="R371" s="294"/>
      <c r="S371" s="295"/>
      <c r="T371" s="294"/>
      <c r="U371" s="294"/>
      <c r="V371" s="294"/>
      <c r="W371" s="295"/>
      <c r="X371" s="294"/>
      <c r="Y371" s="295"/>
      <c r="Z371" s="294"/>
      <c r="AA371" s="295"/>
      <c r="AB371" s="294"/>
      <c r="AC371" s="294"/>
      <c r="AD371" s="294"/>
      <c r="AE371" s="294"/>
    </row>
    <row r="372" spans="1:31" ht="12">
      <c r="A372" s="186" t="s">
        <v>859</v>
      </c>
      <c r="B372" s="113" t="s">
        <v>328</v>
      </c>
      <c r="C372" s="294"/>
      <c r="D372" s="294"/>
      <c r="E372" s="295"/>
      <c r="F372" s="294"/>
      <c r="G372" s="294"/>
      <c r="H372" s="294"/>
      <c r="I372" s="295"/>
      <c r="J372" s="294"/>
      <c r="K372" s="294"/>
      <c r="L372" s="294"/>
      <c r="M372" s="294"/>
      <c r="N372" s="294"/>
      <c r="O372" s="295"/>
      <c r="P372" s="294"/>
      <c r="Q372" s="294"/>
      <c r="R372" s="294"/>
      <c r="S372" s="295"/>
      <c r="T372" s="294"/>
      <c r="U372" s="294"/>
      <c r="V372" s="294"/>
      <c r="W372" s="295"/>
      <c r="X372" s="294"/>
      <c r="Y372" s="295"/>
      <c r="Z372" s="294"/>
      <c r="AA372" s="295"/>
      <c r="AB372" s="294"/>
      <c r="AC372" s="294"/>
      <c r="AD372" s="294"/>
      <c r="AE372" s="294"/>
    </row>
    <row r="373" spans="1:31" ht="12">
      <c r="A373" s="186" t="s">
        <v>860</v>
      </c>
      <c r="B373" s="113" t="s">
        <v>329</v>
      </c>
      <c r="C373" s="294"/>
      <c r="D373" s="294"/>
      <c r="E373" s="295"/>
      <c r="F373" s="294"/>
      <c r="G373" s="294"/>
      <c r="H373" s="294"/>
      <c r="I373" s="295"/>
      <c r="J373" s="294"/>
      <c r="K373" s="294"/>
      <c r="L373" s="294"/>
      <c r="M373" s="294"/>
      <c r="N373" s="294"/>
      <c r="O373" s="295"/>
      <c r="P373" s="294"/>
      <c r="Q373" s="294"/>
      <c r="R373" s="294"/>
      <c r="S373" s="295"/>
      <c r="T373" s="294"/>
      <c r="U373" s="294"/>
      <c r="V373" s="294"/>
      <c r="W373" s="295"/>
      <c r="X373" s="294"/>
      <c r="Y373" s="295"/>
      <c r="Z373" s="294"/>
      <c r="AA373" s="295"/>
      <c r="AB373" s="294"/>
      <c r="AC373" s="294"/>
      <c r="AD373" s="294"/>
      <c r="AE373" s="294"/>
    </row>
    <row r="374" spans="1:31" ht="12">
      <c r="A374" s="186" t="s">
        <v>862</v>
      </c>
      <c r="B374" s="113" t="s">
        <v>330</v>
      </c>
      <c r="C374" s="294"/>
      <c r="D374" s="294"/>
      <c r="E374" s="295"/>
      <c r="F374" s="294"/>
      <c r="G374" s="294"/>
      <c r="H374" s="294"/>
      <c r="I374" s="295"/>
      <c r="J374" s="294"/>
      <c r="K374" s="294"/>
      <c r="L374" s="294"/>
      <c r="M374" s="294"/>
      <c r="N374" s="294"/>
      <c r="O374" s="295"/>
      <c r="P374" s="294"/>
      <c r="Q374" s="294"/>
      <c r="R374" s="294"/>
      <c r="S374" s="295"/>
      <c r="T374" s="294"/>
      <c r="U374" s="294"/>
      <c r="V374" s="294"/>
      <c r="W374" s="295"/>
      <c r="X374" s="294"/>
      <c r="Y374" s="295"/>
      <c r="Z374" s="294"/>
      <c r="AA374" s="295"/>
      <c r="AB374" s="294"/>
      <c r="AC374" s="294"/>
      <c r="AD374" s="294"/>
      <c r="AE374" s="294"/>
    </row>
    <row r="375" spans="1:31" ht="12">
      <c r="A375" s="186" t="s">
        <v>863</v>
      </c>
      <c r="B375" s="113" t="s">
        <v>331</v>
      </c>
      <c r="C375" s="294"/>
      <c r="D375" s="294"/>
      <c r="E375" s="295"/>
      <c r="F375" s="294"/>
      <c r="G375" s="294"/>
      <c r="H375" s="294"/>
      <c r="I375" s="295"/>
      <c r="J375" s="294"/>
      <c r="K375" s="294"/>
      <c r="L375" s="294"/>
      <c r="M375" s="294"/>
      <c r="N375" s="294"/>
      <c r="O375" s="295"/>
      <c r="P375" s="294"/>
      <c r="Q375" s="294"/>
      <c r="R375" s="294"/>
      <c r="S375" s="295"/>
      <c r="T375" s="294"/>
      <c r="U375" s="294"/>
      <c r="V375" s="294"/>
      <c r="W375" s="295"/>
      <c r="X375" s="294"/>
      <c r="Y375" s="295"/>
      <c r="Z375" s="294"/>
      <c r="AA375" s="295"/>
      <c r="AB375" s="294"/>
      <c r="AC375" s="294"/>
      <c r="AD375" s="294"/>
      <c r="AE375" s="294"/>
    </row>
    <row r="376" spans="1:31" ht="12">
      <c r="A376" s="186" t="s">
        <v>866</v>
      </c>
      <c r="B376" s="113" t="s">
        <v>332</v>
      </c>
      <c r="C376" s="294"/>
      <c r="D376" s="294"/>
      <c r="E376" s="295"/>
      <c r="F376" s="294"/>
      <c r="G376" s="294"/>
      <c r="H376" s="294"/>
      <c r="I376" s="295"/>
      <c r="J376" s="294"/>
      <c r="K376" s="294"/>
      <c r="L376" s="294"/>
      <c r="M376" s="294"/>
      <c r="N376" s="294"/>
      <c r="O376" s="295"/>
      <c r="P376" s="294"/>
      <c r="Q376" s="294"/>
      <c r="R376" s="294"/>
      <c r="S376" s="295"/>
      <c r="T376" s="294"/>
      <c r="U376" s="294"/>
      <c r="V376" s="294"/>
      <c r="W376" s="295"/>
      <c r="X376" s="294"/>
      <c r="Y376" s="295"/>
      <c r="Z376" s="294"/>
      <c r="AA376" s="295"/>
      <c r="AB376" s="294"/>
      <c r="AC376" s="294"/>
      <c r="AD376" s="294"/>
      <c r="AE376" s="294"/>
    </row>
    <row r="377" spans="1:31" ht="12">
      <c r="A377" s="186" t="s">
        <v>869</v>
      </c>
      <c r="B377" s="113" t="s">
        <v>333</v>
      </c>
      <c r="C377" s="294"/>
      <c r="D377" s="294"/>
      <c r="E377" s="295"/>
      <c r="F377" s="294"/>
      <c r="G377" s="294"/>
      <c r="H377" s="294"/>
      <c r="I377" s="295"/>
      <c r="J377" s="294"/>
      <c r="K377" s="294"/>
      <c r="L377" s="294"/>
      <c r="M377" s="294"/>
      <c r="N377" s="294"/>
      <c r="O377" s="295"/>
      <c r="P377" s="294"/>
      <c r="Q377" s="294"/>
      <c r="R377" s="294"/>
      <c r="S377" s="295"/>
      <c r="T377" s="294"/>
      <c r="U377" s="294"/>
      <c r="V377" s="294"/>
      <c r="W377" s="295"/>
      <c r="X377" s="294"/>
      <c r="Y377" s="295"/>
      <c r="Z377" s="294"/>
      <c r="AA377" s="295"/>
      <c r="AB377" s="294"/>
      <c r="AC377" s="294"/>
      <c r="AD377" s="294"/>
      <c r="AE377" s="294"/>
    </row>
    <row r="378" spans="1:31" s="270" customFormat="1" ht="12.75" thickBot="1">
      <c r="A378" s="108" t="s">
        <v>392</v>
      </c>
      <c r="B378" s="114" t="s">
        <v>950</v>
      </c>
      <c r="C378" s="296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  <c r="X378" s="296"/>
      <c r="Y378" s="296"/>
      <c r="Z378" s="296"/>
      <c r="AA378" s="296"/>
      <c r="AB378" s="296"/>
      <c r="AC378" s="296"/>
      <c r="AD378" s="296"/>
      <c r="AE378" s="296"/>
    </row>
    <row r="379" spans="1:31" ht="12.75" thickTop="1">
      <c r="A379" s="186" t="s">
        <v>428</v>
      </c>
      <c r="B379" s="113" t="s">
        <v>334</v>
      </c>
      <c r="C379" s="294"/>
      <c r="D379" s="294"/>
      <c r="E379" s="295"/>
      <c r="F379" s="294"/>
      <c r="G379" s="294"/>
      <c r="H379" s="294"/>
      <c r="I379" s="295"/>
      <c r="J379" s="294"/>
      <c r="K379" s="294"/>
      <c r="L379" s="294"/>
      <c r="M379" s="294"/>
      <c r="N379" s="294"/>
      <c r="O379" s="295"/>
      <c r="P379" s="294"/>
      <c r="Q379" s="294"/>
      <c r="R379" s="294"/>
      <c r="S379" s="295"/>
      <c r="T379" s="294"/>
      <c r="U379" s="294"/>
      <c r="V379" s="294"/>
      <c r="W379" s="295"/>
      <c r="X379" s="294"/>
      <c r="Y379" s="295"/>
      <c r="Z379" s="294"/>
      <c r="AA379" s="295"/>
      <c r="AB379" s="294"/>
      <c r="AC379" s="294"/>
      <c r="AD379" s="294"/>
      <c r="AE379" s="294"/>
    </row>
    <row r="380" spans="1:31" ht="12">
      <c r="A380" s="186" t="s">
        <v>444</v>
      </c>
      <c r="B380" s="113" t="s">
        <v>335</v>
      </c>
      <c r="C380" s="294"/>
      <c r="D380" s="294"/>
      <c r="E380" s="295"/>
      <c r="F380" s="294"/>
      <c r="G380" s="294"/>
      <c r="H380" s="294"/>
      <c r="I380" s="295"/>
      <c r="J380" s="294"/>
      <c r="K380" s="294"/>
      <c r="L380" s="294"/>
      <c r="M380" s="294"/>
      <c r="N380" s="294"/>
      <c r="O380" s="295"/>
      <c r="P380" s="294"/>
      <c r="Q380" s="294"/>
      <c r="R380" s="294"/>
      <c r="S380" s="295"/>
      <c r="T380" s="294"/>
      <c r="U380" s="294"/>
      <c r="V380" s="294"/>
      <c r="W380" s="295"/>
      <c r="X380" s="294"/>
      <c r="Y380" s="295"/>
      <c r="Z380" s="294"/>
      <c r="AA380" s="295"/>
      <c r="AB380" s="294"/>
      <c r="AC380" s="294"/>
      <c r="AD380" s="294"/>
      <c r="AE380" s="294"/>
    </row>
    <row r="381" spans="1:31" ht="12">
      <c r="A381" s="186" t="s">
        <v>454</v>
      </c>
      <c r="B381" s="113" t="s">
        <v>336</v>
      </c>
      <c r="C381" s="294"/>
      <c r="D381" s="294"/>
      <c r="E381" s="295"/>
      <c r="F381" s="294"/>
      <c r="G381" s="294"/>
      <c r="H381" s="294"/>
      <c r="I381" s="295"/>
      <c r="J381" s="294"/>
      <c r="K381" s="294"/>
      <c r="L381" s="294"/>
      <c r="M381" s="294"/>
      <c r="N381" s="294"/>
      <c r="O381" s="295"/>
      <c r="P381" s="294"/>
      <c r="Q381" s="294"/>
      <c r="R381" s="294"/>
      <c r="S381" s="295"/>
      <c r="T381" s="294"/>
      <c r="U381" s="294"/>
      <c r="V381" s="294"/>
      <c r="W381" s="295"/>
      <c r="X381" s="294"/>
      <c r="Y381" s="295"/>
      <c r="Z381" s="294"/>
      <c r="AA381" s="295"/>
      <c r="AB381" s="294"/>
      <c r="AC381" s="294"/>
      <c r="AD381" s="294"/>
      <c r="AE381" s="294"/>
    </row>
    <row r="382" spans="1:31" ht="12">
      <c r="A382" s="186" t="s">
        <v>469</v>
      </c>
      <c r="B382" s="113" t="s">
        <v>337</v>
      </c>
      <c r="C382" s="294"/>
      <c r="D382" s="294"/>
      <c r="E382" s="295"/>
      <c r="F382" s="294"/>
      <c r="G382" s="294"/>
      <c r="H382" s="294"/>
      <c r="I382" s="295"/>
      <c r="J382" s="294"/>
      <c r="K382" s="294"/>
      <c r="L382" s="294"/>
      <c r="M382" s="294"/>
      <c r="N382" s="294"/>
      <c r="O382" s="295"/>
      <c r="P382" s="294"/>
      <c r="Q382" s="294"/>
      <c r="R382" s="294"/>
      <c r="S382" s="295"/>
      <c r="T382" s="294"/>
      <c r="U382" s="294"/>
      <c r="V382" s="294"/>
      <c r="W382" s="295"/>
      <c r="X382" s="294"/>
      <c r="Y382" s="295"/>
      <c r="Z382" s="294"/>
      <c r="AA382" s="295"/>
      <c r="AB382" s="294"/>
      <c r="AC382" s="294"/>
      <c r="AD382" s="294"/>
      <c r="AE382" s="294"/>
    </row>
    <row r="383" spans="1:31" ht="12">
      <c r="A383" s="186" t="s">
        <v>473</v>
      </c>
      <c r="B383" s="113" t="s">
        <v>338</v>
      </c>
      <c r="C383" s="294"/>
      <c r="D383" s="294"/>
      <c r="E383" s="295"/>
      <c r="F383" s="294"/>
      <c r="G383" s="294"/>
      <c r="H383" s="294"/>
      <c r="I383" s="295"/>
      <c r="J383" s="294"/>
      <c r="K383" s="294"/>
      <c r="L383" s="294"/>
      <c r="M383" s="294"/>
      <c r="N383" s="294"/>
      <c r="O383" s="295"/>
      <c r="P383" s="294"/>
      <c r="Q383" s="294"/>
      <c r="R383" s="294"/>
      <c r="S383" s="295"/>
      <c r="T383" s="294"/>
      <c r="U383" s="294"/>
      <c r="V383" s="294"/>
      <c r="W383" s="295"/>
      <c r="X383" s="294"/>
      <c r="Y383" s="295"/>
      <c r="Z383" s="294"/>
      <c r="AA383" s="295"/>
      <c r="AB383" s="294"/>
      <c r="AC383" s="294"/>
      <c r="AD383" s="294"/>
      <c r="AE383" s="294"/>
    </row>
    <row r="384" spans="1:31" ht="12">
      <c r="A384" s="186" t="s">
        <v>483</v>
      </c>
      <c r="B384" s="113" t="s">
        <v>339</v>
      </c>
      <c r="C384" s="294"/>
      <c r="D384" s="294"/>
      <c r="E384" s="295"/>
      <c r="F384" s="294"/>
      <c r="G384" s="294"/>
      <c r="H384" s="294"/>
      <c r="I384" s="295"/>
      <c r="J384" s="294"/>
      <c r="K384" s="294"/>
      <c r="L384" s="294"/>
      <c r="M384" s="294"/>
      <c r="N384" s="294"/>
      <c r="O384" s="295"/>
      <c r="P384" s="294"/>
      <c r="Q384" s="294"/>
      <c r="R384" s="294"/>
      <c r="S384" s="295"/>
      <c r="T384" s="294"/>
      <c r="U384" s="294"/>
      <c r="V384" s="294"/>
      <c r="W384" s="295"/>
      <c r="X384" s="294"/>
      <c r="Y384" s="295"/>
      <c r="Z384" s="294"/>
      <c r="AA384" s="295"/>
      <c r="AB384" s="294"/>
      <c r="AC384" s="294"/>
      <c r="AD384" s="294"/>
      <c r="AE384" s="294"/>
    </row>
    <row r="385" spans="1:31" ht="12">
      <c r="A385" s="186" t="s">
        <v>491</v>
      </c>
      <c r="B385" s="113" t="s">
        <v>340</v>
      </c>
      <c r="C385" s="294"/>
      <c r="D385" s="294"/>
      <c r="E385" s="295"/>
      <c r="F385" s="294"/>
      <c r="G385" s="294"/>
      <c r="H385" s="294"/>
      <c r="I385" s="295"/>
      <c r="J385" s="294"/>
      <c r="K385" s="294"/>
      <c r="L385" s="294"/>
      <c r="M385" s="294"/>
      <c r="N385" s="294"/>
      <c r="O385" s="295"/>
      <c r="P385" s="294"/>
      <c r="Q385" s="294"/>
      <c r="R385" s="294"/>
      <c r="S385" s="295"/>
      <c r="T385" s="294"/>
      <c r="U385" s="294"/>
      <c r="V385" s="294"/>
      <c r="W385" s="295"/>
      <c r="X385" s="294"/>
      <c r="Y385" s="295"/>
      <c r="Z385" s="294"/>
      <c r="AA385" s="295"/>
      <c r="AB385" s="294"/>
      <c r="AC385" s="294"/>
      <c r="AD385" s="294"/>
      <c r="AE385" s="294"/>
    </row>
    <row r="386" spans="1:31" ht="12">
      <c r="A386" s="186" t="s">
        <v>505</v>
      </c>
      <c r="B386" s="113" t="s">
        <v>341</v>
      </c>
      <c r="C386" s="294"/>
      <c r="D386" s="294"/>
      <c r="E386" s="295"/>
      <c r="F386" s="294"/>
      <c r="G386" s="294"/>
      <c r="H386" s="294"/>
      <c r="I386" s="295"/>
      <c r="J386" s="294"/>
      <c r="K386" s="294"/>
      <c r="L386" s="294"/>
      <c r="M386" s="294"/>
      <c r="N386" s="294"/>
      <c r="O386" s="295"/>
      <c r="P386" s="294"/>
      <c r="Q386" s="294"/>
      <c r="R386" s="294"/>
      <c r="S386" s="295"/>
      <c r="T386" s="294"/>
      <c r="U386" s="294"/>
      <c r="V386" s="294"/>
      <c r="W386" s="295"/>
      <c r="X386" s="294"/>
      <c r="Y386" s="295"/>
      <c r="Z386" s="294"/>
      <c r="AA386" s="295"/>
      <c r="AB386" s="294"/>
      <c r="AC386" s="294"/>
      <c r="AD386" s="294"/>
      <c r="AE386" s="294"/>
    </row>
    <row r="387" spans="1:31" ht="12">
      <c r="A387" s="186" t="s">
        <v>537</v>
      </c>
      <c r="B387" s="113" t="s">
        <v>342</v>
      </c>
      <c r="C387" s="294"/>
      <c r="D387" s="294"/>
      <c r="E387" s="295"/>
      <c r="F387" s="294"/>
      <c r="G387" s="294"/>
      <c r="H387" s="294"/>
      <c r="I387" s="295"/>
      <c r="J387" s="294"/>
      <c r="K387" s="294"/>
      <c r="L387" s="294"/>
      <c r="M387" s="294"/>
      <c r="N387" s="294"/>
      <c r="O387" s="295"/>
      <c r="P387" s="294"/>
      <c r="Q387" s="294"/>
      <c r="R387" s="294"/>
      <c r="S387" s="295"/>
      <c r="T387" s="294"/>
      <c r="U387" s="294"/>
      <c r="V387" s="294"/>
      <c r="W387" s="295"/>
      <c r="X387" s="294"/>
      <c r="Y387" s="295"/>
      <c r="Z387" s="294"/>
      <c r="AA387" s="295"/>
      <c r="AB387" s="294"/>
      <c r="AC387" s="294"/>
      <c r="AD387" s="294"/>
      <c r="AE387" s="294"/>
    </row>
    <row r="388" spans="1:31" ht="12">
      <c r="A388" s="186" t="s">
        <v>538</v>
      </c>
      <c r="B388" s="113" t="s">
        <v>343</v>
      </c>
      <c r="C388" s="294"/>
      <c r="D388" s="294"/>
      <c r="E388" s="295"/>
      <c r="F388" s="294"/>
      <c r="G388" s="294"/>
      <c r="H388" s="294"/>
      <c r="I388" s="295"/>
      <c r="J388" s="294"/>
      <c r="K388" s="294"/>
      <c r="L388" s="294"/>
      <c r="M388" s="294"/>
      <c r="N388" s="294"/>
      <c r="O388" s="295"/>
      <c r="P388" s="294"/>
      <c r="Q388" s="294"/>
      <c r="R388" s="294"/>
      <c r="S388" s="295"/>
      <c r="T388" s="294"/>
      <c r="U388" s="294"/>
      <c r="V388" s="294"/>
      <c r="W388" s="295"/>
      <c r="X388" s="294"/>
      <c r="Y388" s="295"/>
      <c r="Z388" s="294"/>
      <c r="AA388" s="295"/>
      <c r="AB388" s="294"/>
      <c r="AC388" s="294"/>
      <c r="AD388" s="294"/>
      <c r="AE388" s="294"/>
    </row>
    <row r="389" spans="1:31" ht="12">
      <c r="A389" s="186" t="s">
        <v>562</v>
      </c>
      <c r="B389" s="113" t="s">
        <v>344</v>
      </c>
      <c r="C389" s="294"/>
      <c r="D389" s="294"/>
      <c r="E389" s="295"/>
      <c r="F389" s="294"/>
      <c r="G389" s="294"/>
      <c r="H389" s="294"/>
      <c r="I389" s="295"/>
      <c r="J389" s="294"/>
      <c r="K389" s="294"/>
      <c r="L389" s="294"/>
      <c r="M389" s="294"/>
      <c r="N389" s="294"/>
      <c r="O389" s="295"/>
      <c r="P389" s="294"/>
      <c r="Q389" s="294"/>
      <c r="R389" s="294"/>
      <c r="S389" s="295"/>
      <c r="T389" s="294"/>
      <c r="U389" s="294"/>
      <c r="V389" s="294"/>
      <c r="W389" s="295"/>
      <c r="X389" s="294"/>
      <c r="Y389" s="295"/>
      <c r="Z389" s="294"/>
      <c r="AA389" s="295"/>
      <c r="AB389" s="294"/>
      <c r="AC389" s="294"/>
      <c r="AD389" s="294"/>
      <c r="AE389" s="294"/>
    </row>
    <row r="390" spans="1:31" ht="12">
      <c r="A390" s="186" t="s">
        <v>571</v>
      </c>
      <c r="B390" s="113" t="s">
        <v>345</v>
      </c>
      <c r="C390" s="294"/>
      <c r="D390" s="294"/>
      <c r="E390" s="295"/>
      <c r="F390" s="294"/>
      <c r="G390" s="294"/>
      <c r="H390" s="294"/>
      <c r="I390" s="295"/>
      <c r="J390" s="294"/>
      <c r="K390" s="294"/>
      <c r="L390" s="294"/>
      <c r="M390" s="294"/>
      <c r="N390" s="294"/>
      <c r="O390" s="295"/>
      <c r="P390" s="294"/>
      <c r="Q390" s="294"/>
      <c r="R390" s="294"/>
      <c r="S390" s="295"/>
      <c r="T390" s="294"/>
      <c r="U390" s="294"/>
      <c r="V390" s="294"/>
      <c r="W390" s="295"/>
      <c r="X390" s="294"/>
      <c r="Y390" s="295"/>
      <c r="Z390" s="294"/>
      <c r="AA390" s="295"/>
      <c r="AB390" s="294"/>
      <c r="AC390" s="294"/>
      <c r="AD390" s="294"/>
      <c r="AE390" s="294"/>
    </row>
    <row r="391" spans="1:31" ht="12">
      <c r="A391" s="186" t="s">
        <v>576</v>
      </c>
      <c r="B391" s="113" t="s">
        <v>346</v>
      </c>
      <c r="C391" s="294"/>
      <c r="D391" s="294"/>
      <c r="E391" s="295"/>
      <c r="F391" s="294"/>
      <c r="G391" s="294"/>
      <c r="H391" s="294"/>
      <c r="I391" s="295"/>
      <c r="J391" s="294"/>
      <c r="K391" s="294"/>
      <c r="L391" s="294"/>
      <c r="M391" s="294"/>
      <c r="N391" s="294"/>
      <c r="O391" s="295"/>
      <c r="P391" s="294"/>
      <c r="Q391" s="294"/>
      <c r="R391" s="294"/>
      <c r="S391" s="295"/>
      <c r="T391" s="294"/>
      <c r="U391" s="294"/>
      <c r="V391" s="294"/>
      <c r="W391" s="295"/>
      <c r="X391" s="294"/>
      <c r="Y391" s="295"/>
      <c r="Z391" s="294"/>
      <c r="AA391" s="295"/>
      <c r="AB391" s="294"/>
      <c r="AC391" s="294"/>
      <c r="AD391" s="294"/>
      <c r="AE391" s="294"/>
    </row>
    <row r="392" spans="1:31" ht="12">
      <c r="A392" s="186" t="s">
        <v>613</v>
      </c>
      <c r="B392" s="113" t="s">
        <v>347</v>
      </c>
      <c r="C392" s="294"/>
      <c r="D392" s="294"/>
      <c r="E392" s="295"/>
      <c r="F392" s="294"/>
      <c r="G392" s="294"/>
      <c r="H392" s="294"/>
      <c r="I392" s="295"/>
      <c r="J392" s="294"/>
      <c r="K392" s="294"/>
      <c r="L392" s="294"/>
      <c r="M392" s="294"/>
      <c r="N392" s="294"/>
      <c r="O392" s="295"/>
      <c r="P392" s="294"/>
      <c r="Q392" s="294"/>
      <c r="R392" s="294"/>
      <c r="S392" s="295"/>
      <c r="T392" s="294"/>
      <c r="U392" s="294"/>
      <c r="V392" s="294"/>
      <c r="W392" s="295"/>
      <c r="X392" s="294"/>
      <c r="Y392" s="295"/>
      <c r="Z392" s="294"/>
      <c r="AA392" s="295"/>
      <c r="AB392" s="294"/>
      <c r="AC392" s="294"/>
      <c r="AD392" s="294"/>
      <c r="AE392" s="294"/>
    </row>
    <row r="393" spans="1:31" ht="12">
      <c r="A393" s="186" t="s">
        <v>615</v>
      </c>
      <c r="B393" s="113" t="s">
        <v>348</v>
      </c>
      <c r="C393" s="294"/>
      <c r="D393" s="294"/>
      <c r="E393" s="295"/>
      <c r="F393" s="294"/>
      <c r="G393" s="294"/>
      <c r="H393" s="294"/>
      <c r="I393" s="295"/>
      <c r="J393" s="294"/>
      <c r="K393" s="294"/>
      <c r="L393" s="294"/>
      <c r="M393" s="294"/>
      <c r="N393" s="294"/>
      <c r="O393" s="295"/>
      <c r="P393" s="294"/>
      <c r="Q393" s="294"/>
      <c r="R393" s="294"/>
      <c r="S393" s="295"/>
      <c r="T393" s="294"/>
      <c r="U393" s="294"/>
      <c r="V393" s="294"/>
      <c r="W393" s="295"/>
      <c r="X393" s="294"/>
      <c r="Y393" s="295"/>
      <c r="Z393" s="294"/>
      <c r="AA393" s="295"/>
      <c r="AB393" s="294"/>
      <c r="AC393" s="294"/>
      <c r="AD393" s="294"/>
      <c r="AE393" s="294"/>
    </row>
    <row r="394" spans="1:31" ht="12">
      <c r="A394" s="186" t="s">
        <v>617</v>
      </c>
      <c r="B394" s="113" t="s">
        <v>349</v>
      </c>
      <c r="C394" s="294"/>
      <c r="D394" s="294"/>
      <c r="E394" s="295"/>
      <c r="F394" s="294"/>
      <c r="G394" s="294"/>
      <c r="H394" s="294"/>
      <c r="I394" s="295"/>
      <c r="J394" s="294"/>
      <c r="K394" s="294"/>
      <c r="L394" s="294"/>
      <c r="M394" s="294"/>
      <c r="N394" s="294"/>
      <c r="O394" s="295"/>
      <c r="P394" s="294"/>
      <c r="Q394" s="294"/>
      <c r="R394" s="294"/>
      <c r="S394" s="295"/>
      <c r="T394" s="294"/>
      <c r="U394" s="294"/>
      <c r="V394" s="294"/>
      <c r="W394" s="295"/>
      <c r="X394" s="294"/>
      <c r="Y394" s="295"/>
      <c r="Z394" s="294"/>
      <c r="AA394" s="295"/>
      <c r="AB394" s="294"/>
      <c r="AC394" s="294"/>
      <c r="AD394" s="294"/>
      <c r="AE394" s="294"/>
    </row>
    <row r="395" spans="1:31" ht="12">
      <c r="A395" s="186" t="s">
        <v>651</v>
      </c>
      <c r="B395" s="113" t="s">
        <v>350</v>
      </c>
      <c r="C395" s="294"/>
      <c r="D395" s="294"/>
      <c r="E395" s="295"/>
      <c r="F395" s="294"/>
      <c r="G395" s="294"/>
      <c r="H395" s="294"/>
      <c r="I395" s="295"/>
      <c r="J395" s="294"/>
      <c r="K395" s="294"/>
      <c r="L395" s="294"/>
      <c r="M395" s="294"/>
      <c r="N395" s="294"/>
      <c r="O395" s="295"/>
      <c r="P395" s="294"/>
      <c r="Q395" s="294"/>
      <c r="R395" s="294"/>
      <c r="S395" s="295"/>
      <c r="T395" s="294"/>
      <c r="U395" s="294"/>
      <c r="V395" s="294"/>
      <c r="W395" s="295"/>
      <c r="X395" s="294"/>
      <c r="Y395" s="295"/>
      <c r="Z395" s="294"/>
      <c r="AA395" s="295"/>
      <c r="AB395" s="294"/>
      <c r="AC395" s="294"/>
      <c r="AD395" s="294"/>
      <c r="AE395" s="294"/>
    </row>
    <row r="396" spans="1:31" ht="12">
      <c r="A396" s="186" t="s">
        <v>655</v>
      </c>
      <c r="B396" s="113" t="s">
        <v>351</v>
      </c>
      <c r="C396" s="294"/>
      <c r="D396" s="294"/>
      <c r="E396" s="295"/>
      <c r="F396" s="294"/>
      <c r="G396" s="294"/>
      <c r="H396" s="294"/>
      <c r="I396" s="295"/>
      <c r="J396" s="294"/>
      <c r="K396" s="294"/>
      <c r="L396" s="294"/>
      <c r="M396" s="294"/>
      <c r="N396" s="294"/>
      <c r="O396" s="295"/>
      <c r="P396" s="294"/>
      <c r="Q396" s="294"/>
      <c r="R396" s="294"/>
      <c r="S396" s="295"/>
      <c r="T396" s="294"/>
      <c r="U396" s="294"/>
      <c r="V396" s="294"/>
      <c r="W396" s="295"/>
      <c r="X396" s="294"/>
      <c r="Y396" s="295"/>
      <c r="Z396" s="294"/>
      <c r="AA396" s="295"/>
      <c r="AB396" s="294"/>
      <c r="AC396" s="294"/>
      <c r="AD396" s="294"/>
      <c r="AE396" s="294"/>
    </row>
    <row r="397" spans="1:31" ht="12">
      <c r="A397" s="186" t="s">
        <v>679</v>
      </c>
      <c r="B397" s="113" t="s">
        <v>352</v>
      </c>
      <c r="C397" s="294"/>
      <c r="D397" s="294"/>
      <c r="E397" s="295"/>
      <c r="F397" s="294"/>
      <c r="G397" s="294"/>
      <c r="H397" s="294"/>
      <c r="I397" s="295"/>
      <c r="J397" s="294"/>
      <c r="K397" s="294"/>
      <c r="L397" s="294"/>
      <c r="M397" s="294"/>
      <c r="N397" s="294"/>
      <c r="O397" s="295"/>
      <c r="P397" s="294"/>
      <c r="Q397" s="294"/>
      <c r="R397" s="294"/>
      <c r="S397" s="295"/>
      <c r="T397" s="294"/>
      <c r="U397" s="294"/>
      <c r="V397" s="294"/>
      <c r="W397" s="295"/>
      <c r="X397" s="294"/>
      <c r="Y397" s="295"/>
      <c r="Z397" s="294"/>
      <c r="AA397" s="295"/>
      <c r="AB397" s="294"/>
      <c r="AC397" s="294"/>
      <c r="AD397" s="294"/>
      <c r="AE397" s="294"/>
    </row>
    <row r="398" spans="1:31" ht="12">
      <c r="A398" s="186" t="s">
        <v>680</v>
      </c>
      <c r="B398" s="113" t="s">
        <v>353</v>
      </c>
      <c r="C398" s="294"/>
      <c r="D398" s="294"/>
      <c r="E398" s="295"/>
      <c r="F398" s="294"/>
      <c r="G398" s="294"/>
      <c r="H398" s="294"/>
      <c r="I398" s="295"/>
      <c r="J398" s="294"/>
      <c r="K398" s="294"/>
      <c r="L398" s="294"/>
      <c r="M398" s="294"/>
      <c r="N398" s="294"/>
      <c r="O398" s="295"/>
      <c r="P398" s="294"/>
      <c r="Q398" s="294"/>
      <c r="R398" s="294"/>
      <c r="S398" s="295"/>
      <c r="T398" s="294"/>
      <c r="U398" s="294"/>
      <c r="V398" s="294"/>
      <c r="W398" s="295"/>
      <c r="X398" s="294"/>
      <c r="Y398" s="295"/>
      <c r="Z398" s="294"/>
      <c r="AA398" s="295"/>
      <c r="AB398" s="294"/>
      <c r="AC398" s="294"/>
      <c r="AD398" s="294"/>
      <c r="AE398" s="294"/>
    </row>
    <row r="399" spans="1:31" ht="12">
      <c r="A399" s="186" t="s">
        <v>681</v>
      </c>
      <c r="B399" s="113" t="s">
        <v>354</v>
      </c>
      <c r="C399" s="294"/>
      <c r="D399" s="294"/>
      <c r="E399" s="295"/>
      <c r="F399" s="294"/>
      <c r="G399" s="294"/>
      <c r="H399" s="294"/>
      <c r="I399" s="295"/>
      <c r="J399" s="294"/>
      <c r="K399" s="294"/>
      <c r="L399" s="294"/>
      <c r="M399" s="294"/>
      <c r="N399" s="294"/>
      <c r="O399" s="295"/>
      <c r="P399" s="294"/>
      <c r="Q399" s="294"/>
      <c r="R399" s="294"/>
      <c r="S399" s="295"/>
      <c r="T399" s="294"/>
      <c r="U399" s="294"/>
      <c r="V399" s="294"/>
      <c r="W399" s="295"/>
      <c r="X399" s="294"/>
      <c r="Y399" s="295"/>
      <c r="Z399" s="294"/>
      <c r="AA399" s="295"/>
      <c r="AB399" s="294"/>
      <c r="AC399" s="294"/>
      <c r="AD399" s="294"/>
      <c r="AE399" s="294"/>
    </row>
    <row r="400" spans="1:31" ht="12">
      <c r="A400" s="186" t="s">
        <v>693</v>
      </c>
      <c r="B400" s="113" t="s">
        <v>355</v>
      </c>
      <c r="C400" s="294"/>
      <c r="D400" s="294"/>
      <c r="E400" s="295"/>
      <c r="F400" s="294"/>
      <c r="G400" s="294"/>
      <c r="H400" s="294"/>
      <c r="I400" s="295"/>
      <c r="J400" s="294"/>
      <c r="K400" s="294"/>
      <c r="L400" s="294"/>
      <c r="M400" s="294"/>
      <c r="N400" s="294"/>
      <c r="O400" s="295"/>
      <c r="P400" s="294"/>
      <c r="Q400" s="294"/>
      <c r="R400" s="294"/>
      <c r="S400" s="295"/>
      <c r="T400" s="294"/>
      <c r="U400" s="294"/>
      <c r="V400" s="294"/>
      <c r="W400" s="295"/>
      <c r="X400" s="294"/>
      <c r="Y400" s="295"/>
      <c r="Z400" s="294"/>
      <c r="AA400" s="295"/>
      <c r="AB400" s="294"/>
      <c r="AC400" s="294"/>
      <c r="AD400" s="294"/>
      <c r="AE400" s="294"/>
    </row>
    <row r="401" spans="1:31" ht="12">
      <c r="A401" s="186" t="s">
        <v>697</v>
      </c>
      <c r="B401" s="113" t="s">
        <v>356</v>
      </c>
      <c r="C401" s="294"/>
      <c r="D401" s="294"/>
      <c r="E401" s="295"/>
      <c r="F401" s="294"/>
      <c r="G401" s="294"/>
      <c r="H401" s="294"/>
      <c r="I401" s="295"/>
      <c r="J401" s="294"/>
      <c r="K401" s="294"/>
      <c r="L401" s="294"/>
      <c r="M401" s="294"/>
      <c r="N401" s="294"/>
      <c r="O401" s="295"/>
      <c r="P401" s="294"/>
      <c r="Q401" s="294"/>
      <c r="R401" s="294"/>
      <c r="S401" s="295"/>
      <c r="T401" s="294"/>
      <c r="U401" s="294"/>
      <c r="V401" s="294"/>
      <c r="W401" s="295"/>
      <c r="X401" s="294"/>
      <c r="Y401" s="295"/>
      <c r="Z401" s="294"/>
      <c r="AA401" s="295"/>
      <c r="AB401" s="294"/>
      <c r="AC401" s="294"/>
      <c r="AD401" s="294"/>
      <c r="AE401" s="294"/>
    </row>
    <row r="402" spans="1:31" ht="12">
      <c r="A402" s="186" t="s">
        <v>711</v>
      </c>
      <c r="B402" s="113" t="s">
        <v>357</v>
      </c>
      <c r="C402" s="294"/>
      <c r="D402" s="294"/>
      <c r="E402" s="295"/>
      <c r="F402" s="294"/>
      <c r="G402" s="294"/>
      <c r="H402" s="294"/>
      <c r="I402" s="295"/>
      <c r="J402" s="294"/>
      <c r="K402" s="294"/>
      <c r="L402" s="294"/>
      <c r="M402" s="294"/>
      <c r="N402" s="294"/>
      <c r="O402" s="295"/>
      <c r="P402" s="294"/>
      <c r="Q402" s="294"/>
      <c r="R402" s="294"/>
      <c r="S402" s="295"/>
      <c r="T402" s="294"/>
      <c r="U402" s="294"/>
      <c r="V402" s="294"/>
      <c r="W402" s="295"/>
      <c r="X402" s="294"/>
      <c r="Y402" s="295"/>
      <c r="Z402" s="294"/>
      <c r="AA402" s="295"/>
      <c r="AB402" s="294"/>
      <c r="AC402" s="294"/>
      <c r="AD402" s="294"/>
      <c r="AE402" s="294"/>
    </row>
    <row r="403" spans="1:31" ht="12">
      <c r="A403" s="186" t="s">
        <v>715</v>
      </c>
      <c r="B403" s="113" t="s">
        <v>358</v>
      </c>
      <c r="C403" s="294"/>
      <c r="D403" s="294"/>
      <c r="E403" s="295"/>
      <c r="F403" s="294"/>
      <c r="G403" s="294"/>
      <c r="H403" s="294"/>
      <c r="I403" s="295"/>
      <c r="J403" s="294"/>
      <c r="K403" s="294"/>
      <c r="L403" s="294"/>
      <c r="M403" s="294"/>
      <c r="N403" s="294"/>
      <c r="O403" s="295"/>
      <c r="P403" s="294"/>
      <c r="Q403" s="294"/>
      <c r="R403" s="294"/>
      <c r="S403" s="295"/>
      <c r="T403" s="294"/>
      <c r="U403" s="294"/>
      <c r="V403" s="294"/>
      <c r="W403" s="295"/>
      <c r="X403" s="294"/>
      <c r="Y403" s="295"/>
      <c r="Z403" s="294"/>
      <c r="AA403" s="295"/>
      <c r="AB403" s="294"/>
      <c r="AC403" s="294"/>
      <c r="AD403" s="294"/>
      <c r="AE403" s="294"/>
    </row>
    <row r="404" spans="1:31" ht="12">
      <c r="A404" s="186" t="s">
        <v>716</v>
      </c>
      <c r="B404" s="113" t="s">
        <v>359</v>
      </c>
      <c r="C404" s="294"/>
      <c r="D404" s="294"/>
      <c r="E404" s="295"/>
      <c r="F404" s="294"/>
      <c r="G404" s="294"/>
      <c r="H404" s="294"/>
      <c r="I404" s="295"/>
      <c r="J404" s="294"/>
      <c r="K404" s="294"/>
      <c r="L404" s="294"/>
      <c r="M404" s="294"/>
      <c r="N404" s="294"/>
      <c r="O404" s="295"/>
      <c r="P404" s="294"/>
      <c r="Q404" s="294"/>
      <c r="R404" s="294"/>
      <c r="S404" s="295"/>
      <c r="T404" s="294"/>
      <c r="U404" s="294"/>
      <c r="V404" s="294"/>
      <c r="W404" s="295"/>
      <c r="X404" s="294"/>
      <c r="Y404" s="295"/>
      <c r="Z404" s="294"/>
      <c r="AA404" s="295"/>
      <c r="AB404" s="294"/>
      <c r="AC404" s="294"/>
      <c r="AD404" s="294"/>
      <c r="AE404" s="294"/>
    </row>
    <row r="405" spans="1:31" ht="12">
      <c r="A405" s="186" t="s">
        <v>720</v>
      </c>
      <c r="B405" s="113" t="s">
        <v>360</v>
      </c>
      <c r="C405" s="294"/>
      <c r="D405" s="294"/>
      <c r="E405" s="295"/>
      <c r="F405" s="294"/>
      <c r="G405" s="294"/>
      <c r="H405" s="294"/>
      <c r="I405" s="295"/>
      <c r="J405" s="294"/>
      <c r="K405" s="294"/>
      <c r="L405" s="294"/>
      <c r="M405" s="294"/>
      <c r="N405" s="294"/>
      <c r="O405" s="295"/>
      <c r="P405" s="294"/>
      <c r="Q405" s="294"/>
      <c r="R405" s="294"/>
      <c r="S405" s="295"/>
      <c r="T405" s="294"/>
      <c r="U405" s="294"/>
      <c r="V405" s="294"/>
      <c r="W405" s="295"/>
      <c r="X405" s="294"/>
      <c r="Y405" s="295"/>
      <c r="Z405" s="294"/>
      <c r="AA405" s="295"/>
      <c r="AB405" s="294"/>
      <c r="AC405" s="294"/>
      <c r="AD405" s="294"/>
      <c r="AE405" s="294"/>
    </row>
    <row r="406" spans="1:31" ht="12">
      <c r="A406" s="186" t="s">
        <v>727</v>
      </c>
      <c r="B406" s="113" t="s">
        <v>361</v>
      </c>
      <c r="C406" s="294"/>
      <c r="D406" s="294"/>
      <c r="E406" s="295"/>
      <c r="F406" s="294"/>
      <c r="G406" s="294"/>
      <c r="H406" s="294"/>
      <c r="I406" s="295"/>
      <c r="J406" s="294"/>
      <c r="K406" s="294"/>
      <c r="L406" s="294"/>
      <c r="M406" s="294"/>
      <c r="N406" s="294"/>
      <c r="O406" s="295"/>
      <c r="P406" s="294"/>
      <c r="Q406" s="294"/>
      <c r="R406" s="294"/>
      <c r="S406" s="295"/>
      <c r="T406" s="294"/>
      <c r="U406" s="294"/>
      <c r="V406" s="294"/>
      <c r="W406" s="295"/>
      <c r="X406" s="294"/>
      <c r="Y406" s="295"/>
      <c r="Z406" s="294"/>
      <c r="AA406" s="295"/>
      <c r="AB406" s="294"/>
      <c r="AC406" s="294"/>
      <c r="AD406" s="294"/>
      <c r="AE406" s="294"/>
    </row>
    <row r="407" spans="1:31" ht="12">
      <c r="A407" s="186" t="s">
        <v>744</v>
      </c>
      <c r="B407" s="113" t="s">
        <v>362</v>
      </c>
      <c r="C407" s="294"/>
      <c r="D407" s="294"/>
      <c r="E407" s="295"/>
      <c r="F407" s="294"/>
      <c r="G407" s="294"/>
      <c r="H407" s="294"/>
      <c r="I407" s="295"/>
      <c r="J407" s="294"/>
      <c r="K407" s="294"/>
      <c r="L407" s="294"/>
      <c r="M407" s="294"/>
      <c r="N407" s="294"/>
      <c r="O407" s="295"/>
      <c r="P407" s="294"/>
      <c r="Q407" s="294"/>
      <c r="R407" s="294"/>
      <c r="S407" s="295"/>
      <c r="T407" s="294"/>
      <c r="U407" s="294"/>
      <c r="V407" s="294"/>
      <c r="W407" s="295"/>
      <c r="X407" s="294"/>
      <c r="Y407" s="295"/>
      <c r="Z407" s="294"/>
      <c r="AA407" s="295"/>
      <c r="AB407" s="294"/>
      <c r="AC407" s="294"/>
      <c r="AD407" s="294"/>
      <c r="AE407" s="294"/>
    </row>
    <row r="408" spans="1:31" ht="12">
      <c r="A408" s="186" t="s">
        <v>749</v>
      </c>
      <c r="B408" s="113" t="s">
        <v>363</v>
      </c>
      <c r="C408" s="294"/>
      <c r="D408" s="294"/>
      <c r="E408" s="295"/>
      <c r="F408" s="294"/>
      <c r="G408" s="294"/>
      <c r="H408" s="294"/>
      <c r="I408" s="295"/>
      <c r="J408" s="294"/>
      <c r="K408" s="294"/>
      <c r="L408" s="294"/>
      <c r="M408" s="294"/>
      <c r="N408" s="294"/>
      <c r="O408" s="295"/>
      <c r="P408" s="294"/>
      <c r="Q408" s="294"/>
      <c r="R408" s="294"/>
      <c r="S408" s="295"/>
      <c r="T408" s="294"/>
      <c r="U408" s="294"/>
      <c r="V408" s="294"/>
      <c r="W408" s="295"/>
      <c r="X408" s="294"/>
      <c r="Y408" s="295"/>
      <c r="Z408" s="294"/>
      <c r="AA408" s="295"/>
      <c r="AB408" s="294"/>
      <c r="AC408" s="294"/>
      <c r="AD408" s="294"/>
      <c r="AE408" s="294"/>
    </row>
    <row r="409" spans="1:31" ht="12">
      <c r="A409" s="186" t="s">
        <v>765</v>
      </c>
      <c r="B409" s="113" t="s">
        <v>764</v>
      </c>
      <c r="C409" s="294"/>
      <c r="D409" s="294"/>
      <c r="E409" s="295"/>
      <c r="F409" s="294"/>
      <c r="G409" s="294"/>
      <c r="H409" s="294"/>
      <c r="I409" s="295"/>
      <c r="J409" s="294"/>
      <c r="K409" s="294"/>
      <c r="L409" s="294"/>
      <c r="M409" s="294"/>
      <c r="N409" s="294"/>
      <c r="O409" s="295"/>
      <c r="P409" s="294"/>
      <c r="Q409" s="294"/>
      <c r="R409" s="294"/>
      <c r="S409" s="295"/>
      <c r="T409" s="294"/>
      <c r="U409" s="294"/>
      <c r="V409" s="294"/>
      <c r="W409" s="295"/>
      <c r="X409" s="294"/>
      <c r="Y409" s="295"/>
      <c r="Z409" s="294"/>
      <c r="AA409" s="295"/>
      <c r="AB409" s="294"/>
      <c r="AC409" s="294"/>
      <c r="AD409" s="294"/>
      <c r="AE409" s="294"/>
    </row>
    <row r="410" spans="1:31" ht="12">
      <c r="A410" s="186" t="s">
        <v>766</v>
      </c>
      <c r="B410" s="113" t="s">
        <v>364</v>
      </c>
      <c r="C410" s="294"/>
      <c r="D410" s="294"/>
      <c r="E410" s="295"/>
      <c r="F410" s="294"/>
      <c r="G410" s="294"/>
      <c r="H410" s="294"/>
      <c r="I410" s="295"/>
      <c r="J410" s="294"/>
      <c r="K410" s="294"/>
      <c r="L410" s="294"/>
      <c r="M410" s="294"/>
      <c r="N410" s="294"/>
      <c r="O410" s="295"/>
      <c r="P410" s="294"/>
      <c r="Q410" s="294"/>
      <c r="R410" s="294"/>
      <c r="S410" s="295"/>
      <c r="T410" s="294"/>
      <c r="U410" s="294"/>
      <c r="V410" s="294"/>
      <c r="W410" s="295"/>
      <c r="X410" s="294"/>
      <c r="Y410" s="295"/>
      <c r="Z410" s="294"/>
      <c r="AA410" s="295"/>
      <c r="AB410" s="294"/>
      <c r="AC410" s="294"/>
      <c r="AD410" s="294"/>
      <c r="AE410" s="294"/>
    </row>
    <row r="411" spans="1:31" ht="12">
      <c r="A411" s="186" t="s">
        <v>777</v>
      </c>
      <c r="B411" s="113" t="s">
        <v>365</v>
      </c>
      <c r="C411" s="294"/>
      <c r="D411" s="294"/>
      <c r="E411" s="295"/>
      <c r="F411" s="294"/>
      <c r="G411" s="294"/>
      <c r="H411" s="294"/>
      <c r="I411" s="295"/>
      <c r="J411" s="294"/>
      <c r="K411" s="294"/>
      <c r="L411" s="294"/>
      <c r="M411" s="294"/>
      <c r="N411" s="294"/>
      <c r="O411" s="295"/>
      <c r="P411" s="294"/>
      <c r="Q411" s="294"/>
      <c r="R411" s="294"/>
      <c r="S411" s="295"/>
      <c r="T411" s="294"/>
      <c r="U411" s="294"/>
      <c r="V411" s="294"/>
      <c r="W411" s="295"/>
      <c r="X411" s="294"/>
      <c r="Y411" s="295"/>
      <c r="Z411" s="294"/>
      <c r="AA411" s="295"/>
      <c r="AB411" s="294"/>
      <c r="AC411" s="294"/>
      <c r="AD411" s="294"/>
      <c r="AE411" s="294"/>
    </row>
    <row r="412" spans="1:31" ht="12">
      <c r="A412" s="186" t="s">
        <v>797</v>
      </c>
      <c r="B412" s="113" t="s">
        <v>366</v>
      </c>
      <c r="C412" s="294"/>
      <c r="D412" s="294"/>
      <c r="E412" s="295"/>
      <c r="F412" s="294"/>
      <c r="G412" s="294"/>
      <c r="H412" s="294"/>
      <c r="I412" s="295"/>
      <c r="J412" s="294"/>
      <c r="K412" s="294"/>
      <c r="L412" s="294"/>
      <c r="M412" s="294"/>
      <c r="N412" s="294"/>
      <c r="O412" s="295"/>
      <c r="P412" s="294"/>
      <c r="Q412" s="294"/>
      <c r="R412" s="294"/>
      <c r="S412" s="295"/>
      <c r="T412" s="294"/>
      <c r="U412" s="294"/>
      <c r="V412" s="294"/>
      <c r="W412" s="295"/>
      <c r="X412" s="294"/>
      <c r="Y412" s="295"/>
      <c r="Z412" s="294"/>
      <c r="AA412" s="295"/>
      <c r="AB412" s="294"/>
      <c r="AC412" s="294"/>
      <c r="AD412" s="294"/>
      <c r="AE412" s="294"/>
    </row>
    <row r="413" spans="1:31" ht="12">
      <c r="A413" s="186" t="s">
        <v>804</v>
      </c>
      <c r="B413" s="113" t="s">
        <v>367</v>
      </c>
      <c r="C413" s="294"/>
      <c r="D413" s="294"/>
      <c r="E413" s="295"/>
      <c r="F413" s="294"/>
      <c r="G413" s="294"/>
      <c r="H413" s="294"/>
      <c r="I413" s="295"/>
      <c r="J413" s="294"/>
      <c r="K413" s="294"/>
      <c r="L413" s="294"/>
      <c r="M413" s="294"/>
      <c r="N413" s="294"/>
      <c r="O413" s="295"/>
      <c r="P413" s="294"/>
      <c r="Q413" s="294"/>
      <c r="R413" s="294"/>
      <c r="S413" s="295"/>
      <c r="T413" s="294"/>
      <c r="U413" s="294"/>
      <c r="V413" s="294"/>
      <c r="W413" s="295"/>
      <c r="X413" s="294"/>
      <c r="Y413" s="295"/>
      <c r="Z413" s="294"/>
      <c r="AA413" s="295"/>
      <c r="AB413" s="294"/>
      <c r="AC413" s="294"/>
      <c r="AD413" s="294"/>
      <c r="AE413" s="294"/>
    </row>
    <row r="414" spans="1:31" ht="12">
      <c r="A414" s="186" t="s">
        <v>808</v>
      </c>
      <c r="B414" s="113" t="s">
        <v>368</v>
      </c>
      <c r="C414" s="294"/>
      <c r="D414" s="294"/>
      <c r="E414" s="295"/>
      <c r="F414" s="294"/>
      <c r="G414" s="294"/>
      <c r="H414" s="294"/>
      <c r="I414" s="295"/>
      <c r="J414" s="294"/>
      <c r="K414" s="294"/>
      <c r="L414" s="294"/>
      <c r="M414" s="294"/>
      <c r="N414" s="294"/>
      <c r="O414" s="295"/>
      <c r="P414" s="294"/>
      <c r="Q414" s="294"/>
      <c r="R414" s="294"/>
      <c r="S414" s="295"/>
      <c r="T414" s="294"/>
      <c r="U414" s="294"/>
      <c r="V414" s="294"/>
      <c r="W414" s="295"/>
      <c r="X414" s="294"/>
      <c r="Y414" s="295"/>
      <c r="Z414" s="294"/>
      <c r="AA414" s="295"/>
      <c r="AB414" s="294"/>
      <c r="AC414" s="294"/>
      <c r="AD414" s="294"/>
      <c r="AE414" s="294"/>
    </row>
    <row r="415" spans="1:31" ht="12">
      <c r="A415" s="186" t="s">
        <v>810</v>
      </c>
      <c r="B415" s="113" t="s">
        <v>369</v>
      </c>
      <c r="C415" s="294"/>
      <c r="D415" s="294"/>
      <c r="E415" s="295"/>
      <c r="F415" s="294"/>
      <c r="G415" s="294"/>
      <c r="H415" s="294"/>
      <c r="I415" s="295"/>
      <c r="J415" s="294"/>
      <c r="K415" s="294"/>
      <c r="L415" s="294"/>
      <c r="M415" s="294"/>
      <c r="N415" s="294"/>
      <c r="O415" s="295"/>
      <c r="P415" s="294"/>
      <c r="Q415" s="294"/>
      <c r="R415" s="294"/>
      <c r="S415" s="295"/>
      <c r="T415" s="294"/>
      <c r="U415" s="294"/>
      <c r="V415" s="294"/>
      <c r="W415" s="295"/>
      <c r="X415" s="294"/>
      <c r="Y415" s="295"/>
      <c r="Z415" s="294"/>
      <c r="AA415" s="295"/>
      <c r="AB415" s="294"/>
      <c r="AC415" s="294"/>
      <c r="AD415" s="294"/>
      <c r="AE415" s="294"/>
    </row>
    <row r="416" spans="1:31" ht="12">
      <c r="A416" s="186" t="s">
        <v>814</v>
      </c>
      <c r="B416" s="113" t="s">
        <v>370</v>
      </c>
      <c r="C416" s="294"/>
      <c r="D416" s="294"/>
      <c r="E416" s="295"/>
      <c r="F416" s="294"/>
      <c r="G416" s="294"/>
      <c r="H416" s="294"/>
      <c r="I416" s="295"/>
      <c r="J416" s="294"/>
      <c r="K416" s="294"/>
      <c r="L416" s="294"/>
      <c r="M416" s="294"/>
      <c r="N416" s="294"/>
      <c r="O416" s="295"/>
      <c r="P416" s="294"/>
      <c r="Q416" s="294"/>
      <c r="R416" s="294"/>
      <c r="S416" s="295"/>
      <c r="T416" s="294"/>
      <c r="U416" s="294"/>
      <c r="V416" s="294"/>
      <c r="W416" s="295"/>
      <c r="X416" s="294"/>
      <c r="Y416" s="295"/>
      <c r="Z416" s="294"/>
      <c r="AA416" s="295"/>
      <c r="AB416" s="294"/>
      <c r="AC416" s="294"/>
      <c r="AD416" s="294"/>
      <c r="AE416" s="294"/>
    </row>
    <row r="417" spans="1:31" ht="12">
      <c r="A417" s="186" t="s">
        <v>819</v>
      </c>
      <c r="B417" s="113" t="s">
        <v>371</v>
      </c>
      <c r="C417" s="294"/>
      <c r="D417" s="294"/>
      <c r="E417" s="295"/>
      <c r="F417" s="294"/>
      <c r="G417" s="294"/>
      <c r="H417" s="294"/>
      <c r="I417" s="295"/>
      <c r="J417" s="294"/>
      <c r="K417" s="294"/>
      <c r="L417" s="294"/>
      <c r="M417" s="294"/>
      <c r="N417" s="294"/>
      <c r="O417" s="295"/>
      <c r="P417" s="294"/>
      <c r="Q417" s="294"/>
      <c r="R417" s="294"/>
      <c r="S417" s="295"/>
      <c r="T417" s="294"/>
      <c r="U417" s="294"/>
      <c r="V417" s="294"/>
      <c r="W417" s="295"/>
      <c r="X417" s="294"/>
      <c r="Y417" s="295"/>
      <c r="Z417" s="294"/>
      <c r="AA417" s="295"/>
      <c r="AB417" s="294"/>
      <c r="AC417" s="294"/>
      <c r="AD417" s="294"/>
      <c r="AE417" s="294"/>
    </row>
    <row r="418" spans="1:31" ht="12">
      <c r="A418" s="186" t="s">
        <v>821</v>
      </c>
      <c r="B418" s="113" t="s">
        <v>372</v>
      </c>
      <c r="C418" s="294"/>
      <c r="D418" s="294"/>
      <c r="E418" s="295"/>
      <c r="F418" s="294"/>
      <c r="G418" s="294"/>
      <c r="H418" s="294"/>
      <c r="I418" s="295"/>
      <c r="J418" s="294"/>
      <c r="K418" s="294"/>
      <c r="L418" s="294"/>
      <c r="M418" s="294"/>
      <c r="N418" s="294"/>
      <c r="O418" s="295"/>
      <c r="P418" s="294"/>
      <c r="Q418" s="294"/>
      <c r="R418" s="294"/>
      <c r="S418" s="295"/>
      <c r="T418" s="294"/>
      <c r="U418" s="294"/>
      <c r="V418" s="294"/>
      <c r="W418" s="295"/>
      <c r="X418" s="294"/>
      <c r="Y418" s="295"/>
      <c r="Z418" s="294"/>
      <c r="AA418" s="295"/>
      <c r="AB418" s="294"/>
      <c r="AC418" s="294"/>
      <c r="AD418" s="294"/>
      <c r="AE418" s="294"/>
    </row>
    <row r="419" spans="1:31" ht="12">
      <c r="A419" s="186" t="s">
        <v>846</v>
      </c>
      <c r="B419" s="113" t="s">
        <v>373</v>
      </c>
      <c r="C419" s="294"/>
      <c r="D419" s="294"/>
      <c r="E419" s="295"/>
      <c r="F419" s="294"/>
      <c r="G419" s="294"/>
      <c r="H419" s="294"/>
      <c r="I419" s="295"/>
      <c r="J419" s="294"/>
      <c r="K419" s="294"/>
      <c r="L419" s="294"/>
      <c r="M419" s="294"/>
      <c r="N419" s="294"/>
      <c r="O419" s="295"/>
      <c r="P419" s="294"/>
      <c r="Q419" s="294"/>
      <c r="R419" s="294"/>
      <c r="S419" s="295"/>
      <c r="T419" s="294"/>
      <c r="U419" s="294"/>
      <c r="V419" s="294"/>
      <c r="W419" s="295"/>
      <c r="X419" s="294"/>
      <c r="Y419" s="295"/>
      <c r="Z419" s="294"/>
      <c r="AA419" s="295"/>
      <c r="AB419" s="294"/>
      <c r="AC419" s="294"/>
      <c r="AD419" s="294"/>
      <c r="AE419" s="294"/>
    </row>
    <row r="420" spans="1:31" ht="12">
      <c r="A420" s="186" t="s">
        <v>847</v>
      </c>
      <c r="B420" s="113" t="s">
        <v>374</v>
      </c>
      <c r="C420" s="294"/>
      <c r="D420" s="294"/>
      <c r="E420" s="295"/>
      <c r="F420" s="294"/>
      <c r="G420" s="294"/>
      <c r="H420" s="294"/>
      <c r="I420" s="295"/>
      <c r="J420" s="294"/>
      <c r="K420" s="294"/>
      <c r="L420" s="294"/>
      <c r="M420" s="294"/>
      <c r="N420" s="294"/>
      <c r="O420" s="295"/>
      <c r="P420" s="294"/>
      <c r="Q420" s="294"/>
      <c r="R420" s="294"/>
      <c r="S420" s="295"/>
      <c r="T420" s="294"/>
      <c r="U420" s="294"/>
      <c r="V420" s="294"/>
      <c r="W420" s="295"/>
      <c r="X420" s="294"/>
      <c r="Y420" s="295"/>
      <c r="Z420" s="294"/>
      <c r="AA420" s="295"/>
      <c r="AB420" s="294"/>
      <c r="AC420" s="294"/>
      <c r="AD420" s="294"/>
      <c r="AE420" s="294"/>
    </row>
    <row r="421" spans="1:31" ht="12">
      <c r="A421" s="186" t="s">
        <v>854</v>
      </c>
      <c r="B421" s="113" t="s">
        <v>375</v>
      </c>
      <c r="C421" s="294"/>
      <c r="D421" s="294"/>
      <c r="E421" s="295"/>
      <c r="F421" s="294"/>
      <c r="G421" s="294"/>
      <c r="H421" s="294"/>
      <c r="I421" s="295"/>
      <c r="J421" s="294"/>
      <c r="K421" s="294"/>
      <c r="L421" s="294"/>
      <c r="M421" s="294"/>
      <c r="N421" s="294"/>
      <c r="O421" s="295"/>
      <c r="P421" s="294"/>
      <c r="Q421" s="294"/>
      <c r="R421" s="294"/>
      <c r="S421" s="295"/>
      <c r="T421" s="294"/>
      <c r="U421" s="294"/>
      <c r="V421" s="294"/>
      <c r="W421" s="295"/>
      <c r="X421" s="294"/>
      <c r="Y421" s="295"/>
      <c r="Z421" s="294"/>
      <c r="AA421" s="295"/>
      <c r="AB421" s="294"/>
      <c r="AC421" s="294"/>
      <c r="AD421" s="294"/>
      <c r="AE421" s="294"/>
    </row>
    <row r="422" spans="1:31" ht="12">
      <c r="A422" s="186" t="s">
        <v>855</v>
      </c>
      <c r="B422" s="113" t="s">
        <v>376</v>
      </c>
      <c r="C422" s="294"/>
      <c r="D422" s="294"/>
      <c r="E422" s="295"/>
      <c r="F422" s="294"/>
      <c r="G422" s="294"/>
      <c r="H422" s="294"/>
      <c r="I422" s="295"/>
      <c r="J422" s="294"/>
      <c r="K422" s="294"/>
      <c r="L422" s="294"/>
      <c r="M422" s="294"/>
      <c r="N422" s="294"/>
      <c r="O422" s="295"/>
      <c r="P422" s="294"/>
      <c r="Q422" s="294"/>
      <c r="R422" s="294"/>
      <c r="S422" s="295"/>
      <c r="T422" s="294"/>
      <c r="U422" s="294"/>
      <c r="V422" s="294"/>
      <c r="W422" s="295"/>
      <c r="X422" s="294"/>
      <c r="Y422" s="295"/>
      <c r="Z422" s="294"/>
      <c r="AA422" s="295"/>
      <c r="AB422" s="294"/>
      <c r="AC422" s="294"/>
      <c r="AD422" s="294"/>
      <c r="AE422" s="294"/>
    </row>
    <row r="423" spans="1:31" ht="12">
      <c r="A423" s="186" t="s">
        <v>857</v>
      </c>
      <c r="B423" s="113" t="s">
        <v>377</v>
      </c>
      <c r="C423" s="294"/>
      <c r="D423" s="294"/>
      <c r="E423" s="295"/>
      <c r="F423" s="294"/>
      <c r="G423" s="294"/>
      <c r="H423" s="294"/>
      <c r="I423" s="295"/>
      <c r="J423" s="294"/>
      <c r="K423" s="294"/>
      <c r="L423" s="294"/>
      <c r="M423" s="294"/>
      <c r="N423" s="294"/>
      <c r="O423" s="295"/>
      <c r="P423" s="294"/>
      <c r="Q423" s="294"/>
      <c r="R423" s="294"/>
      <c r="S423" s="295"/>
      <c r="T423" s="294"/>
      <c r="U423" s="294"/>
      <c r="V423" s="294"/>
      <c r="W423" s="295"/>
      <c r="X423" s="294"/>
      <c r="Y423" s="295"/>
      <c r="Z423" s="294"/>
      <c r="AA423" s="295"/>
      <c r="AB423" s="294"/>
      <c r="AC423" s="294"/>
      <c r="AD423" s="294"/>
      <c r="AE423" s="294"/>
    </row>
    <row r="424" spans="1:31" s="270" customFormat="1" ht="12.75" thickBot="1">
      <c r="A424" s="108" t="s">
        <v>393</v>
      </c>
      <c r="B424" s="114" t="s">
        <v>951</v>
      </c>
      <c r="C424" s="296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  <c r="AB424" s="296"/>
      <c r="AC424" s="296"/>
      <c r="AD424" s="296"/>
      <c r="AE424" s="296"/>
    </row>
    <row r="425" spans="1:31" ht="12.75" thickTop="1">
      <c r="A425" s="186" t="s">
        <v>403</v>
      </c>
      <c r="B425" s="113" t="s">
        <v>402</v>
      </c>
      <c r="C425" s="294"/>
      <c r="D425" s="294"/>
      <c r="E425" s="295"/>
      <c r="F425" s="294"/>
      <c r="G425" s="294"/>
      <c r="H425" s="294"/>
      <c r="I425" s="295"/>
      <c r="J425" s="294"/>
      <c r="K425" s="294"/>
      <c r="L425" s="294"/>
      <c r="M425" s="294"/>
      <c r="N425" s="294"/>
      <c r="O425" s="295"/>
      <c r="P425" s="295"/>
      <c r="Q425" s="294"/>
      <c r="R425" s="294"/>
      <c r="S425" s="295"/>
      <c r="T425" s="294"/>
      <c r="U425" s="294"/>
      <c r="V425" s="294"/>
      <c r="W425" s="295"/>
      <c r="X425" s="295"/>
      <c r="Y425" s="295"/>
      <c r="Z425" s="295"/>
      <c r="AA425" s="295"/>
      <c r="AB425" s="294"/>
      <c r="AC425" s="294"/>
      <c r="AD425" s="294"/>
      <c r="AE425" s="294"/>
    </row>
    <row r="426" spans="1:31" ht="12">
      <c r="A426" s="186" t="s">
        <v>405</v>
      </c>
      <c r="B426" s="113" t="s">
        <v>404</v>
      </c>
      <c r="C426" s="294"/>
      <c r="D426" s="294"/>
      <c r="E426" s="295"/>
      <c r="F426" s="294"/>
      <c r="G426" s="294"/>
      <c r="H426" s="294"/>
      <c r="I426" s="295"/>
      <c r="J426" s="294"/>
      <c r="K426" s="294"/>
      <c r="L426" s="294"/>
      <c r="M426" s="294"/>
      <c r="N426" s="294"/>
      <c r="O426" s="295"/>
      <c r="P426" s="295"/>
      <c r="Q426" s="294"/>
      <c r="R426" s="294"/>
      <c r="S426" s="295"/>
      <c r="T426" s="294"/>
      <c r="U426" s="294"/>
      <c r="V426" s="294"/>
      <c r="W426" s="295"/>
      <c r="X426" s="295"/>
      <c r="Y426" s="295"/>
      <c r="Z426" s="295"/>
      <c r="AA426" s="295"/>
      <c r="AB426" s="294"/>
      <c r="AC426" s="294"/>
      <c r="AD426" s="294"/>
      <c r="AE426" s="294"/>
    </row>
    <row r="427" spans="1:31" ht="12">
      <c r="A427" s="186" t="s">
        <v>408</v>
      </c>
      <c r="B427" s="113" t="s">
        <v>407</v>
      </c>
      <c r="C427" s="294"/>
      <c r="D427" s="294"/>
      <c r="E427" s="295"/>
      <c r="F427" s="294"/>
      <c r="G427" s="294"/>
      <c r="H427" s="294"/>
      <c r="I427" s="295"/>
      <c r="J427" s="294"/>
      <c r="K427" s="294"/>
      <c r="L427" s="294"/>
      <c r="M427" s="294"/>
      <c r="N427" s="294"/>
      <c r="O427" s="295"/>
      <c r="P427" s="295"/>
      <c r="Q427" s="294"/>
      <c r="R427" s="294"/>
      <c r="S427" s="295"/>
      <c r="T427" s="294"/>
      <c r="U427" s="294"/>
      <c r="V427" s="294"/>
      <c r="W427" s="295"/>
      <c r="X427" s="295"/>
      <c r="Y427" s="295"/>
      <c r="Z427" s="295"/>
      <c r="AA427" s="295"/>
      <c r="AB427" s="294"/>
      <c r="AC427" s="294"/>
      <c r="AD427" s="294"/>
      <c r="AE427" s="294"/>
    </row>
    <row r="428" spans="1:31" ht="12">
      <c r="A428" s="186" t="s">
        <v>415</v>
      </c>
      <c r="B428" s="113" t="s">
        <v>414</v>
      </c>
      <c r="C428" s="294"/>
      <c r="D428" s="294"/>
      <c r="E428" s="295"/>
      <c r="F428" s="294"/>
      <c r="G428" s="294"/>
      <c r="H428" s="294"/>
      <c r="I428" s="295"/>
      <c r="J428" s="294"/>
      <c r="K428" s="294"/>
      <c r="L428" s="294"/>
      <c r="M428" s="294"/>
      <c r="N428" s="294"/>
      <c r="O428" s="295"/>
      <c r="P428" s="295"/>
      <c r="Q428" s="294"/>
      <c r="R428" s="294"/>
      <c r="S428" s="295"/>
      <c r="T428" s="294"/>
      <c r="U428" s="294"/>
      <c r="V428" s="294"/>
      <c r="W428" s="295"/>
      <c r="X428" s="295"/>
      <c r="Y428" s="295"/>
      <c r="Z428" s="295"/>
      <c r="AA428" s="295"/>
      <c r="AB428" s="294"/>
      <c r="AC428" s="294"/>
      <c r="AD428" s="294"/>
      <c r="AE428" s="294"/>
    </row>
    <row r="429" spans="1:31" ht="12">
      <c r="A429" s="186" t="s">
        <v>417</v>
      </c>
      <c r="B429" s="113" t="s">
        <v>416</v>
      </c>
      <c r="C429" s="294"/>
      <c r="D429" s="294"/>
      <c r="E429" s="295"/>
      <c r="F429" s="294"/>
      <c r="G429" s="294"/>
      <c r="H429" s="294"/>
      <c r="I429" s="295"/>
      <c r="J429" s="294"/>
      <c r="K429" s="294"/>
      <c r="L429" s="294"/>
      <c r="M429" s="294"/>
      <c r="N429" s="294"/>
      <c r="O429" s="295"/>
      <c r="P429" s="295"/>
      <c r="Q429" s="294"/>
      <c r="R429" s="294"/>
      <c r="S429" s="295"/>
      <c r="T429" s="294"/>
      <c r="U429" s="294"/>
      <c r="V429" s="294"/>
      <c r="W429" s="295"/>
      <c r="X429" s="295"/>
      <c r="Y429" s="295"/>
      <c r="Z429" s="295"/>
      <c r="AA429" s="295"/>
      <c r="AB429" s="294"/>
      <c r="AC429" s="294"/>
      <c r="AD429" s="294"/>
      <c r="AE429" s="294"/>
    </row>
    <row r="430" spans="1:31" ht="12">
      <c r="A430" s="186" t="s">
        <v>419</v>
      </c>
      <c r="B430" s="113" t="s">
        <v>418</v>
      </c>
      <c r="C430" s="294"/>
      <c r="D430" s="294"/>
      <c r="E430" s="295"/>
      <c r="F430" s="294"/>
      <c r="G430" s="294"/>
      <c r="H430" s="294"/>
      <c r="I430" s="295"/>
      <c r="J430" s="294"/>
      <c r="K430" s="294"/>
      <c r="L430" s="294"/>
      <c r="M430" s="294"/>
      <c r="N430" s="294"/>
      <c r="O430" s="295"/>
      <c r="P430" s="295"/>
      <c r="Q430" s="294"/>
      <c r="R430" s="294"/>
      <c r="S430" s="295"/>
      <c r="T430" s="294"/>
      <c r="U430" s="294"/>
      <c r="V430" s="294"/>
      <c r="W430" s="295"/>
      <c r="X430" s="295"/>
      <c r="Y430" s="295"/>
      <c r="Z430" s="295"/>
      <c r="AA430" s="295"/>
      <c r="AB430" s="294"/>
      <c r="AC430" s="294"/>
      <c r="AD430" s="294"/>
      <c r="AE430" s="294"/>
    </row>
    <row r="431" spans="1:31" ht="12">
      <c r="A431" s="186" t="s">
        <v>431</v>
      </c>
      <c r="B431" s="113" t="s">
        <v>430</v>
      </c>
      <c r="C431" s="294"/>
      <c r="D431" s="294"/>
      <c r="E431" s="295"/>
      <c r="F431" s="294"/>
      <c r="G431" s="294"/>
      <c r="H431" s="294"/>
      <c r="I431" s="295"/>
      <c r="J431" s="294"/>
      <c r="K431" s="294"/>
      <c r="L431" s="294"/>
      <c r="M431" s="294"/>
      <c r="N431" s="294"/>
      <c r="O431" s="295"/>
      <c r="P431" s="295"/>
      <c r="Q431" s="294"/>
      <c r="R431" s="294"/>
      <c r="S431" s="295"/>
      <c r="T431" s="294"/>
      <c r="U431" s="294"/>
      <c r="V431" s="294"/>
      <c r="W431" s="295"/>
      <c r="X431" s="295"/>
      <c r="Y431" s="295"/>
      <c r="Z431" s="295"/>
      <c r="AA431" s="295"/>
      <c r="AB431" s="294"/>
      <c r="AC431" s="294"/>
      <c r="AD431" s="294"/>
      <c r="AE431" s="294"/>
    </row>
    <row r="432" spans="1:31" ht="12">
      <c r="A432" s="186" t="s">
        <v>475</v>
      </c>
      <c r="B432" s="113" t="s">
        <v>474</v>
      </c>
      <c r="C432" s="294"/>
      <c r="D432" s="294"/>
      <c r="E432" s="295"/>
      <c r="F432" s="294"/>
      <c r="G432" s="294"/>
      <c r="H432" s="294"/>
      <c r="I432" s="295"/>
      <c r="J432" s="294"/>
      <c r="K432" s="294"/>
      <c r="L432" s="294"/>
      <c r="M432" s="294"/>
      <c r="N432" s="294"/>
      <c r="O432" s="295"/>
      <c r="P432" s="295"/>
      <c r="Q432" s="294"/>
      <c r="R432" s="294"/>
      <c r="S432" s="295"/>
      <c r="T432" s="294"/>
      <c r="U432" s="294"/>
      <c r="V432" s="294"/>
      <c r="W432" s="295"/>
      <c r="X432" s="295"/>
      <c r="Y432" s="295"/>
      <c r="Z432" s="295"/>
      <c r="AA432" s="295"/>
      <c r="AB432" s="294"/>
      <c r="AC432" s="294"/>
      <c r="AD432" s="294"/>
      <c r="AE432" s="294"/>
    </row>
    <row r="433" spans="1:31" ht="12">
      <c r="A433" s="186" t="s">
        <v>479</v>
      </c>
      <c r="B433" s="113" t="s">
        <v>478</v>
      </c>
      <c r="C433" s="294"/>
      <c r="D433" s="294"/>
      <c r="E433" s="295"/>
      <c r="F433" s="294"/>
      <c r="G433" s="294"/>
      <c r="H433" s="294"/>
      <c r="I433" s="295"/>
      <c r="J433" s="294"/>
      <c r="K433" s="294"/>
      <c r="L433" s="294"/>
      <c r="M433" s="294"/>
      <c r="N433" s="294"/>
      <c r="O433" s="295"/>
      <c r="P433" s="295"/>
      <c r="Q433" s="294"/>
      <c r="R433" s="294"/>
      <c r="S433" s="295"/>
      <c r="T433" s="294"/>
      <c r="U433" s="294"/>
      <c r="V433" s="294"/>
      <c r="W433" s="295"/>
      <c r="X433" s="295"/>
      <c r="Y433" s="295"/>
      <c r="Z433" s="295"/>
      <c r="AA433" s="295"/>
      <c r="AB433" s="294"/>
      <c r="AC433" s="294"/>
      <c r="AD433" s="294"/>
      <c r="AE433" s="294"/>
    </row>
    <row r="434" spans="1:31" ht="12">
      <c r="A434" s="186" t="s">
        <v>496</v>
      </c>
      <c r="B434" s="113" t="s">
        <v>495</v>
      </c>
      <c r="C434" s="294"/>
      <c r="D434" s="294"/>
      <c r="E434" s="295"/>
      <c r="F434" s="294"/>
      <c r="G434" s="294"/>
      <c r="H434" s="294"/>
      <c r="I434" s="295"/>
      <c r="J434" s="294"/>
      <c r="K434" s="294"/>
      <c r="L434" s="294"/>
      <c r="M434" s="294"/>
      <c r="N434" s="294"/>
      <c r="O434" s="295"/>
      <c r="P434" s="295"/>
      <c r="Q434" s="294"/>
      <c r="R434" s="294"/>
      <c r="S434" s="295"/>
      <c r="T434" s="294"/>
      <c r="U434" s="294"/>
      <c r="V434" s="294"/>
      <c r="W434" s="295"/>
      <c r="X434" s="295"/>
      <c r="Y434" s="295"/>
      <c r="Z434" s="295"/>
      <c r="AA434" s="295"/>
      <c r="AB434" s="294"/>
      <c r="AC434" s="294"/>
      <c r="AD434" s="294"/>
      <c r="AE434" s="294"/>
    </row>
    <row r="435" spans="1:31" ht="12">
      <c r="A435" s="186" t="s">
        <v>501</v>
      </c>
      <c r="B435" s="113" t="s">
        <v>500</v>
      </c>
      <c r="C435" s="294"/>
      <c r="D435" s="294"/>
      <c r="E435" s="295"/>
      <c r="F435" s="294"/>
      <c r="G435" s="294"/>
      <c r="H435" s="294"/>
      <c r="I435" s="295"/>
      <c r="J435" s="294"/>
      <c r="K435" s="294"/>
      <c r="L435" s="294"/>
      <c r="M435" s="294"/>
      <c r="N435" s="294"/>
      <c r="O435" s="295"/>
      <c r="P435" s="295"/>
      <c r="Q435" s="294"/>
      <c r="R435" s="294"/>
      <c r="S435" s="295"/>
      <c r="T435" s="294"/>
      <c r="U435" s="294"/>
      <c r="V435" s="294"/>
      <c r="W435" s="295"/>
      <c r="X435" s="295"/>
      <c r="Y435" s="295"/>
      <c r="Z435" s="295"/>
      <c r="AA435" s="295"/>
      <c r="AB435" s="294"/>
      <c r="AC435" s="294"/>
      <c r="AD435" s="294"/>
      <c r="AE435" s="294"/>
    </row>
    <row r="436" spans="1:31" ht="12">
      <c r="A436" s="186" t="s">
        <v>508</v>
      </c>
      <c r="B436" s="113" t="s">
        <v>507</v>
      </c>
      <c r="C436" s="294"/>
      <c r="D436" s="294"/>
      <c r="E436" s="295"/>
      <c r="F436" s="294"/>
      <c r="G436" s="294"/>
      <c r="H436" s="294"/>
      <c r="I436" s="295"/>
      <c r="J436" s="294"/>
      <c r="K436" s="294"/>
      <c r="L436" s="294"/>
      <c r="M436" s="294"/>
      <c r="N436" s="294"/>
      <c r="O436" s="295"/>
      <c r="P436" s="295"/>
      <c r="Q436" s="294"/>
      <c r="R436" s="294"/>
      <c r="S436" s="295"/>
      <c r="T436" s="294"/>
      <c r="U436" s="294"/>
      <c r="V436" s="294"/>
      <c r="W436" s="295"/>
      <c r="X436" s="295"/>
      <c r="Y436" s="295"/>
      <c r="Z436" s="295"/>
      <c r="AA436" s="295"/>
      <c r="AB436" s="294"/>
      <c r="AC436" s="294"/>
      <c r="AD436" s="294"/>
      <c r="AE436" s="294"/>
    </row>
    <row r="437" spans="1:31" ht="12">
      <c r="A437" s="186" t="s">
        <v>521</v>
      </c>
      <c r="B437" s="113" t="s">
        <v>520</v>
      </c>
      <c r="C437" s="294"/>
      <c r="D437" s="294"/>
      <c r="E437" s="295"/>
      <c r="F437" s="294"/>
      <c r="G437" s="294"/>
      <c r="H437" s="294"/>
      <c r="I437" s="295"/>
      <c r="J437" s="294"/>
      <c r="K437" s="294"/>
      <c r="L437" s="294"/>
      <c r="M437" s="294"/>
      <c r="N437" s="294"/>
      <c r="O437" s="295"/>
      <c r="P437" s="295"/>
      <c r="Q437" s="294"/>
      <c r="R437" s="294"/>
      <c r="S437" s="295"/>
      <c r="T437" s="294"/>
      <c r="U437" s="294"/>
      <c r="V437" s="294"/>
      <c r="W437" s="295"/>
      <c r="X437" s="295"/>
      <c r="Y437" s="295"/>
      <c r="Z437" s="295"/>
      <c r="AA437" s="295"/>
      <c r="AB437" s="294"/>
      <c r="AC437" s="294"/>
      <c r="AD437" s="294"/>
      <c r="AE437" s="294"/>
    </row>
    <row r="438" spans="1:31" ht="12">
      <c r="A438" s="186" t="s">
        <v>526</v>
      </c>
      <c r="B438" s="113" t="s">
        <v>525</v>
      </c>
      <c r="C438" s="294"/>
      <c r="D438" s="294"/>
      <c r="E438" s="295"/>
      <c r="F438" s="294"/>
      <c r="G438" s="294"/>
      <c r="H438" s="294"/>
      <c r="I438" s="295"/>
      <c r="J438" s="294"/>
      <c r="K438" s="294"/>
      <c r="L438" s="294"/>
      <c r="M438" s="294"/>
      <c r="N438" s="294"/>
      <c r="O438" s="295"/>
      <c r="P438" s="295"/>
      <c r="Q438" s="294"/>
      <c r="R438" s="294"/>
      <c r="S438" s="295"/>
      <c r="T438" s="294"/>
      <c r="U438" s="294"/>
      <c r="V438" s="294"/>
      <c r="W438" s="295"/>
      <c r="X438" s="295"/>
      <c r="Y438" s="295"/>
      <c r="Z438" s="295"/>
      <c r="AA438" s="295"/>
      <c r="AB438" s="294"/>
      <c r="AC438" s="294"/>
      <c r="AD438" s="294"/>
      <c r="AE438" s="294"/>
    </row>
    <row r="439" spans="1:31" ht="12">
      <c r="A439" s="186" t="s">
        <v>531</v>
      </c>
      <c r="B439" s="113" t="s">
        <v>530</v>
      </c>
      <c r="C439" s="294"/>
      <c r="D439" s="294"/>
      <c r="E439" s="295"/>
      <c r="F439" s="294"/>
      <c r="G439" s="294"/>
      <c r="H439" s="294"/>
      <c r="I439" s="295"/>
      <c r="J439" s="294"/>
      <c r="K439" s="294"/>
      <c r="L439" s="294"/>
      <c r="M439" s="294"/>
      <c r="N439" s="294"/>
      <c r="O439" s="295"/>
      <c r="P439" s="295"/>
      <c r="Q439" s="294"/>
      <c r="R439" s="294"/>
      <c r="S439" s="295"/>
      <c r="T439" s="294"/>
      <c r="U439" s="294"/>
      <c r="V439" s="294"/>
      <c r="W439" s="295"/>
      <c r="X439" s="295"/>
      <c r="Y439" s="295"/>
      <c r="Z439" s="295"/>
      <c r="AA439" s="295"/>
      <c r="AB439" s="294"/>
      <c r="AC439" s="294"/>
      <c r="AD439" s="294"/>
      <c r="AE439" s="294"/>
    </row>
    <row r="440" spans="1:31" ht="12">
      <c r="A440" s="186" t="s">
        <v>567</v>
      </c>
      <c r="B440" s="113" t="s">
        <v>566</v>
      </c>
      <c r="C440" s="294"/>
      <c r="D440" s="294"/>
      <c r="E440" s="295"/>
      <c r="F440" s="294"/>
      <c r="G440" s="294"/>
      <c r="H440" s="294"/>
      <c r="I440" s="295"/>
      <c r="J440" s="294"/>
      <c r="K440" s="294"/>
      <c r="L440" s="294"/>
      <c r="M440" s="294"/>
      <c r="N440" s="294"/>
      <c r="O440" s="295"/>
      <c r="P440" s="295"/>
      <c r="Q440" s="294"/>
      <c r="R440" s="294"/>
      <c r="S440" s="295"/>
      <c r="T440" s="294"/>
      <c r="U440" s="294"/>
      <c r="V440" s="294"/>
      <c r="W440" s="295"/>
      <c r="X440" s="295"/>
      <c r="Y440" s="295"/>
      <c r="Z440" s="295"/>
      <c r="AA440" s="295"/>
      <c r="AB440" s="294"/>
      <c r="AC440" s="294"/>
      <c r="AD440" s="294"/>
      <c r="AE440" s="294"/>
    </row>
    <row r="441" spans="1:31" ht="12">
      <c r="A441" s="186" t="s">
        <v>627</v>
      </c>
      <c r="B441" s="113" t="s">
        <v>626</v>
      </c>
      <c r="C441" s="294"/>
      <c r="D441" s="294"/>
      <c r="E441" s="295"/>
      <c r="F441" s="294"/>
      <c r="G441" s="294"/>
      <c r="H441" s="294"/>
      <c r="I441" s="295"/>
      <c r="J441" s="294"/>
      <c r="K441" s="294"/>
      <c r="L441" s="294"/>
      <c r="M441" s="294"/>
      <c r="N441" s="294"/>
      <c r="O441" s="295"/>
      <c r="P441" s="295"/>
      <c r="Q441" s="294"/>
      <c r="R441" s="294"/>
      <c r="S441" s="295"/>
      <c r="T441" s="294"/>
      <c r="U441" s="294"/>
      <c r="V441" s="294"/>
      <c r="W441" s="295"/>
      <c r="X441" s="295"/>
      <c r="Y441" s="295"/>
      <c r="Z441" s="295"/>
      <c r="AA441" s="295"/>
      <c r="AB441" s="294"/>
      <c r="AC441" s="294"/>
      <c r="AD441" s="294"/>
      <c r="AE441" s="294"/>
    </row>
    <row r="442" spans="1:31" ht="12">
      <c r="A442" s="186" t="s">
        <v>634</v>
      </c>
      <c r="B442" s="113" t="s">
        <v>633</v>
      </c>
      <c r="C442" s="294"/>
      <c r="D442" s="294"/>
      <c r="E442" s="295"/>
      <c r="F442" s="294"/>
      <c r="G442" s="294"/>
      <c r="H442" s="294"/>
      <c r="I442" s="295"/>
      <c r="J442" s="294"/>
      <c r="K442" s="294"/>
      <c r="L442" s="294"/>
      <c r="M442" s="294"/>
      <c r="N442" s="294"/>
      <c r="O442" s="295"/>
      <c r="P442" s="295"/>
      <c r="Q442" s="294"/>
      <c r="R442" s="294"/>
      <c r="S442" s="295"/>
      <c r="T442" s="294"/>
      <c r="U442" s="294"/>
      <c r="V442" s="294"/>
      <c r="W442" s="295"/>
      <c r="X442" s="295"/>
      <c r="Y442" s="295"/>
      <c r="Z442" s="295"/>
      <c r="AA442" s="295"/>
      <c r="AB442" s="294"/>
      <c r="AC442" s="294"/>
      <c r="AD442" s="294"/>
      <c r="AE442" s="294"/>
    </row>
    <row r="443" spans="1:31" ht="12">
      <c r="A443" s="186" t="s">
        <v>637</v>
      </c>
      <c r="B443" s="113" t="s">
        <v>636</v>
      </c>
      <c r="C443" s="294"/>
      <c r="D443" s="294"/>
      <c r="E443" s="295"/>
      <c r="F443" s="294"/>
      <c r="G443" s="294"/>
      <c r="H443" s="294"/>
      <c r="I443" s="295"/>
      <c r="J443" s="294"/>
      <c r="K443" s="294"/>
      <c r="L443" s="294"/>
      <c r="M443" s="294"/>
      <c r="N443" s="294"/>
      <c r="O443" s="295"/>
      <c r="P443" s="295"/>
      <c r="Q443" s="294"/>
      <c r="R443" s="294"/>
      <c r="S443" s="295"/>
      <c r="T443" s="294"/>
      <c r="U443" s="294"/>
      <c r="V443" s="294"/>
      <c r="W443" s="295"/>
      <c r="X443" s="295"/>
      <c r="Y443" s="295"/>
      <c r="Z443" s="295"/>
      <c r="AA443" s="295"/>
      <c r="AB443" s="294"/>
      <c r="AC443" s="294"/>
      <c r="AD443" s="294"/>
      <c r="AE443" s="294"/>
    </row>
    <row r="444" spans="1:31" ht="12">
      <c r="A444" s="186" t="s">
        <v>642</v>
      </c>
      <c r="B444" s="113" t="s">
        <v>641</v>
      </c>
      <c r="C444" s="294"/>
      <c r="D444" s="294"/>
      <c r="E444" s="295"/>
      <c r="F444" s="294"/>
      <c r="G444" s="294"/>
      <c r="H444" s="294"/>
      <c r="I444" s="295"/>
      <c r="J444" s="294"/>
      <c r="K444" s="294"/>
      <c r="L444" s="294"/>
      <c r="M444" s="294"/>
      <c r="N444" s="294"/>
      <c r="O444" s="295"/>
      <c r="P444" s="295"/>
      <c r="Q444" s="294"/>
      <c r="R444" s="294"/>
      <c r="S444" s="295"/>
      <c r="T444" s="294"/>
      <c r="U444" s="294"/>
      <c r="V444" s="294"/>
      <c r="W444" s="295"/>
      <c r="X444" s="295"/>
      <c r="Y444" s="295"/>
      <c r="Z444" s="295"/>
      <c r="AA444" s="295"/>
      <c r="AB444" s="294"/>
      <c r="AC444" s="294"/>
      <c r="AD444" s="294"/>
      <c r="AE444" s="294"/>
    </row>
    <row r="445" spans="1:31" ht="12">
      <c r="A445" s="186" t="s">
        <v>666</v>
      </c>
      <c r="B445" s="113" t="s">
        <v>665</v>
      </c>
      <c r="C445" s="294"/>
      <c r="D445" s="294"/>
      <c r="E445" s="295"/>
      <c r="F445" s="294"/>
      <c r="G445" s="294"/>
      <c r="H445" s="294"/>
      <c r="I445" s="295"/>
      <c r="J445" s="294"/>
      <c r="K445" s="294"/>
      <c r="L445" s="294"/>
      <c r="M445" s="294"/>
      <c r="N445" s="294"/>
      <c r="O445" s="295"/>
      <c r="P445" s="295"/>
      <c r="Q445" s="294"/>
      <c r="R445" s="294"/>
      <c r="S445" s="295"/>
      <c r="T445" s="294"/>
      <c r="U445" s="294"/>
      <c r="V445" s="294"/>
      <c r="W445" s="295"/>
      <c r="X445" s="295"/>
      <c r="Y445" s="295"/>
      <c r="Z445" s="295"/>
      <c r="AA445" s="295"/>
      <c r="AB445" s="294"/>
      <c r="AC445" s="294"/>
      <c r="AD445" s="294"/>
      <c r="AE445" s="294"/>
    </row>
    <row r="446" spans="1:31" ht="12">
      <c r="A446" s="186" t="s">
        <v>675</v>
      </c>
      <c r="B446" s="113" t="s">
        <v>674</v>
      </c>
      <c r="C446" s="294"/>
      <c r="D446" s="294"/>
      <c r="E446" s="295"/>
      <c r="F446" s="294"/>
      <c r="G446" s="294"/>
      <c r="H446" s="294"/>
      <c r="I446" s="295"/>
      <c r="J446" s="294"/>
      <c r="K446" s="294"/>
      <c r="L446" s="294"/>
      <c r="M446" s="294"/>
      <c r="N446" s="294"/>
      <c r="O446" s="295"/>
      <c r="P446" s="295"/>
      <c r="Q446" s="294"/>
      <c r="R446" s="294"/>
      <c r="S446" s="295"/>
      <c r="T446" s="294"/>
      <c r="U446" s="294"/>
      <c r="V446" s="294"/>
      <c r="W446" s="295"/>
      <c r="X446" s="295"/>
      <c r="Y446" s="295"/>
      <c r="Z446" s="295"/>
      <c r="AA446" s="295"/>
      <c r="AB446" s="294"/>
      <c r="AC446" s="294"/>
      <c r="AD446" s="294"/>
      <c r="AE446" s="294"/>
    </row>
    <row r="447" spans="1:31" ht="12">
      <c r="A447" s="186" t="s">
        <v>677</v>
      </c>
      <c r="B447" s="113" t="s">
        <v>676</v>
      </c>
      <c r="C447" s="294"/>
      <c r="D447" s="294"/>
      <c r="E447" s="295"/>
      <c r="F447" s="294"/>
      <c r="G447" s="294"/>
      <c r="H447" s="294"/>
      <c r="I447" s="295"/>
      <c r="J447" s="294"/>
      <c r="K447" s="294"/>
      <c r="L447" s="294"/>
      <c r="M447" s="294"/>
      <c r="N447" s="294"/>
      <c r="O447" s="295"/>
      <c r="P447" s="295"/>
      <c r="Q447" s="294"/>
      <c r="R447" s="294"/>
      <c r="S447" s="295"/>
      <c r="T447" s="294"/>
      <c r="U447" s="294"/>
      <c r="V447" s="294"/>
      <c r="W447" s="295"/>
      <c r="X447" s="295"/>
      <c r="Y447" s="295"/>
      <c r="Z447" s="295"/>
      <c r="AA447" s="295"/>
      <c r="AB447" s="294"/>
      <c r="AC447" s="294"/>
      <c r="AD447" s="294"/>
      <c r="AE447" s="294"/>
    </row>
    <row r="448" spans="1:31" ht="12">
      <c r="A448" s="186" t="s">
        <v>683</v>
      </c>
      <c r="B448" s="113" t="s">
        <v>682</v>
      </c>
      <c r="C448" s="294"/>
      <c r="D448" s="294"/>
      <c r="E448" s="295"/>
      <c r="F448" s="294"/>
      <c r="G448" s="294"/>
      <c r="H448" s="294"/>
      <c r="I448" s="295"/>
      <c r="J448" s="294"/>
      <c r="K448" s="294"/>
      <c r="L448" s="294"/>
      <c r="M448" s="294"/>
      <c r="N448" s="294"/>
      <c r="O448" s="295"/>
      <c r="P448" s="295"/>
      <c r="Q448" s="294"/>
      <c r="R448" s="294"/>
      <c r="S448" s="295"/>
      <c r="T448" s="294"/>
      <c r="U448" s="294"/>
      <c r="V448" s="294"/>
      <c r="W448" s="295"/>
      <c r="X448" s="295"/>
      <c r="Y448" s="295"/>
      <c r="Z448" s="295"/>
      <c r="AA448" s="295"/>
      <c r="AB448" s="294"/>
      <c r="AC448" s="294"/>
      <c r="AD448" s="294"/>
      <c r="AE448" s="294"/>
    </row>
    <row r="449" spans="1:31" ht="12">
      <c r="A449" s="186" t="s">
        <v>705</v>
      </c>
      <c r="B449" s="113" t="s">
        <v>704</v>
      </c>
      <c r="C449" s="294"/>
      <c r="D449" s="294"/>
      <c r="E449" s="295"/>
      <c r="F449" s="294"/>
      <c r="G449" s="294"/>
      <c r="H449" s="294"/>
      <c r="I449" s="295"/>
      <c r="J449" s="294"/>
      <c r="K449" s="294"/>
      <c r="L449" s="294"/>
      <c r="M449" s="294"/>
      <c r="N449" s="294"/>
      <c r="O449" s="295"/>
      <c r="P449" s="295"/>
      <c r="Q449" s="294"/>
      <c r="R449" s="294"/>
      <c r="S449" s="295"/>
      <c r="T449" s="294"/>
      <c r="U449" s="294"/>
      <c r="V449" s="294"/>
      <c r="W449" s="295"/>
      <c r="X449" s="295"/>
      <c r="Y449" s="295"/>
      <c r="Z449" s="295"/>
      <c r="AA449" s="295"/>
      <c r="AB449" s="294"/>
      <c r="AC449" s="294"/>
      <c r="AD449" s="294"/>
      <c r="AE449" s="294"/>
    </row>
    <row r="450" spans="1:31" ht="12">
      <c r="A450" s="186" t="s">
        <v>795</v>
      </c>
      <c r="B450" s="113" t="s">
        <v>794</v>
      </c>
      <c r="C450" s="294"/>
      <c r="D450" s="294"/>
      <c r="E450" s="295"/>
      <c r="F450" s="294"/>
      <c r="G450" s="294"/>
      <c r="H450" s="294"/>
      <c r="I450" s="295"/>
      <c r="J450" s="294"/>
      <c r="K450" s="294"/>
      <c r="L450" s="294"/>
      <c r="M450" s="294"/>
      <c r="N450" s="294"/>
      <c r="O450" s="295"/>
      <c r="P450" s="295"/>
      <c r="Q450" s="294"/>
      <c r="R450" s="294"/>
      <c r="S450" s="295"/>
      <c r="T450" s="294"/>
      <c r="U450" s="294"/>
      <c r="V450" s="294"/>
      <c r="W450" s="295"/>
      <c r="X450" s="295"/>
      <c r="Y450" s="295"/>
      <c r="Z450" s="295"/>
      <c r="AA450" s="295"/>
      <c r="AB450" s="294"/>
      <c r="AC450" s="294"/>
      <c r="AD450" s="294"/>
      <c r="AE450" s="294"/>
    </row>
    <row r="451" spans="1:31" s="270" customFormat="1" ht="12.75" thickBot="1">
      <c r="A451" s="108" t="s">
        <v>394</v>
      </c>
      <c r="B451" s="114" t="s">
        <v>952</v>
      </c>
      <c r="C451" s="296"/>
      <c r="D451" s="296"/>
      <c r="E451" s="296"/>
      <c r="F451" s="296"/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  <c r="X451" s="296"/>
      <c r="Y451" s="296"/>
      <c r="Z451" s="296"/>
      <c r="AA451" s="296"/>
      <c r="AB451" s="296"/>
      <c r="AC451" s="296"/>
      <c r="AD451" s="296"/>
      <c r="AE451" s="296"/>
    </row>
    <row r="452" spans="1:31" ht="12.75" thickTop="1">
      <c r="A452" s="186"/>
      <c r="B452" s="271"/>
      <c r="C452" s="294"/>
      <c r="D452" s="294"/>
      <c r="E452" s="295"/>
      <c r="F452" s="294"/>
      <c r="G452" s="294"/>
      <c r="H452" s="294"/>
      <c r="I452" s="295"/>
      <c r="J452" s="294"/>
      <c r="K452" s="294"/>
      <c r="L452" s="294"/>
      <c r="M452" s="294"/>
      <c r="N452" s="294"/>
      <c r="O452" s="297"/>
      <c r="P452" s="295"/>
      <c r="Q452" s="297"/>
      <c r="R452" s="297"/>
      <c r="S452" s="297"/>
      <c r="T452" s="297"/>
      <c r="U452" s="297"/>
      <c r="V452" s="297"/>
      <c r="W452" s="297"/>
      <c r="X452" s="297"/>
      <c r="Y452" s="295"/>
      <c r="Z452" s="297"/>
      <c r="AA452" s="295"/>
      <c r="AB452" s="298"/>
      <c r="AC452" s="294"/>
      <c r="AD452" s="294"/>
      <c r="AE452" s="294"/>
    </row>
    <row r="453" spans="1:31" s="270" customFormat="1" ht="12.75" thickBot="1">
      <c r="A453" s="108"/>
      <c r="B453" s="114" t="s">
        <v>996</v>
      </c>
      <c r="C453" s="296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  <c r="AA453" s="296"/>
      <c r="AB453" s="296"/>
      <c r="AC453" s="296"/>
      <c r="AD453" s="296"/>
      <c r="AE453" s="296"/>
    </row>
    <row r="454" spans="1:31" ht="12.75" thickTop="1">
      <c r="A454" s="186"/>
      <c r="B454" s="271"/>
      <c r="C454" s="297"/>
      <c r="D454" s="297"/>
      <c r="E454" s="295"/>
      <c r="F454" s="295"/>
      <c r="G454" s="297"/>
      <c r="H454" s="297"/>
      <c r="I454" s="295"/>
      <c r="J454" s="295"/>
      <c r="K454" s="297"/>
      <c r="L454" s="297"/>
      <c r="M454" s="297"/>
      <c r="N454" s="297"/>
      <c r="O454" s="297"/>
      <c r="P454" s="295"/>
      <c r="Q454" s="299"/>
      <c r="R454" s="299"/>
      <c r="S454" s="299"/>
      <c r="T454" s="299"/>
      <c r="U454" s="299"/>
      <c r="V454" s="299"/>
      <c r="W454" s="299"/>
      <c r="X454" s="297"/>
      <c r="Y454" s="297"/>
      <c r="Z454" s="297"/>
      <c r="AA454" s="297"/>
      <c r="AB454" s="298"/>
      <c r="AC454" s="297"/>
      <c r="AD454" s="297"/>
      <c r="AE454" s="297"/>
    </row>
    <row r="455" spans="1:31" ht="12.75" thickBot="1">
      <c r="A455" s="108"/>
      <c r="B455" s="272" t="s">
        <v>997</v>
      </c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  <c r="X455" s="300"/>
      <c r="Y455" s="296"/>
      <c r="Z455" s="300"/>
      <c r="AA455" s="296"/>
      <c r="AB455" s="296"/>
      <c r="AC455" s="296"/>
      <c r="AD455" s="296"/>
      <c r="AE455" s="296"/>
    </row>
    <row r="456" spans="1:31" ht="12.75" thickTop="1">
      <c r="A456" s="186"/>
      <c r="B456" s="273"/>
      <c r="C456" s="298"/>
      <c r="D456" s="298"/>
      <c r="E456" s="295"/>
      <c r="F456" s="295"/>
      <c r="G456" s="298"/>
      <c r="H456" s="298"/>
      <c r="I456" s="295"/>
      <c r="J456" s="295"/>
      <c r="K456" s="298"/>
      <c r="L456" s="298"/>
      <c r="M456" s="298"/>
      <c r="N456" s="298"/>
      <c r="O456" s="298"/>
      <c r="P456" s="295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  <c r="AA456" s="298"/>
      <c r="AB456" s="298"/>
      <c r="AC456" s="298"/>
      <c r="AD456" s="298"/>
      <c r="AE456" s="298"/>
    </row>
    <row r="457" spans="1:31" ht="12.75" thickBot="1">
      <c r="A457" s="108"/>
      <c r="B457" s="108" t="s">
        <v>1049</v>
      </c>
      <c r="C457" s="296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  <c r="X457" s="296"/>
      <c r="Y457" s="296"/>
      <c r="Z457" s="296"/>
      <c r="AA457" s="296"/>
      <c r="AB457" s="296"/>
      <c r="AC457" s="296"/>
      <c r="AD457" s="296"/>
      <c r="AE457" s="296"/>
    </row>
    <row r="458" spans="1:31" ht="12.75" thickTop="1">
      <c r="A458" s="186"/>
      <c r="B458" s="262"/>
      <c r="C458" s="301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298"/>
      <c r="P458" s="298"/>
      <c r="Q458" s="298"/>
      <c r="R458" s="298"/>
      <c r="S458" s="298"/>
      <c r="T458" s="298"/>
      <c r="U458" s="298"/>
      <c r="V458" s="298"/>
      <c r="W458" s="298"/>
      <c r="X458" s="298"/>
      <c r="Y458" s="298"/>
      <c r="Z458" s="298"/>
      <c r="AA458" s="298"/>
      <c r="AB458" s="298"/>
      <c r="AC458" s="298"/>
      <c r="AD458" s="298"/>
      <c r="AE458" s="298"/>
    </row>
    <row r="459" spans="1:31" ht="14.25" thickBot="1">
      <c r="A459" s="108"/>
      <c r="B459" s="108" t="s">
        <v>1084</v>
      </c>
      <c r="C459" s="296"/>
      <c r="D459" s="292"/>
      <c r="E459" s="292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296"/>
      <c r="AB459" s="296"/>
      <c r="AC459" s="296"/>
      <c r="AD459" s="296"/>
      <c r="AE459" s="296"/>
    </row>
    <row r="460" spans="1:31" ht="12.75" thickTop="1">
      <c r="A460" s="186"/>
      <c r="B460" s="236"/>
      <c r="C460" s="186"/>
      <c r="D460" s="186"/>
      <c r="E460" s="186"/>
      <c r="G460" s="186"/>
      <c r="H460" s="186"/>
      <c r="I460" s="136"/>
      <c r="K460" s="186" t="s">
        <v>998</v>
      </c>
      <c r="L460" s="186"/>
      <c r="M460" s="186"/>
      <c r="N460" s="186"/>
      <c r="O460" s="136"/>
      <c r="Q460" s="186"/>
      <c r="R460" s="186"/>
      <c r="S460" s="136"/>
      <c r="T460" s="186"/>
      <c r="U460" s="186"/>
      <c r="V460" s="186"/>
      <c r="W460" s="136"/>
      <c r="X460" s="186"/>
      <c r="Y460" s="136"/>
      <c r="Z460" s="186"/>
      <c r="AA460" s="136"/>
      <c r="AB460" s="186"/>
      <c r="AC460" s="186"/>
      <c r="AD460" s="186"/>
      <c r="AE460" s="186"/>
    </row>
    <row r="461" spans="1:28" ht="12">
      <c r="A461" s="305" t="s">
        <v>1076</v>
      </c>
      <c r="B461" s="290"/>
      <c r="C461" s="306"/>
      <c r="D461" s="306"/>
      <c r="E461" s="306"/>
      <c r="F461" s="290"/>
      <c r="G461" s="306"/>
      <c r="H461" s="306"/>
      <c r="I461" s="309"/>
      <c r="J461" s="290"/>
      <c r="K461" s="306"/>
      <c r="Q461" s="281"/>
      <c r="R461" s="281"/>
      <c r="S461" s="282"/>
      <c r="T461" s="186"/>
      <c r="X461" s="186"/>
      <c r="Z461" s="186"/>
      <c r="AB461" s="186"/>
    </row>
    <row r="462" spans="1:28" ht="12">
      <c r="A462" s="305" t="s">
        <v>1077</v>
      </c>
      <c r="B462" s="290"/>
      <c r="C462" s="306"/>
      <c r="D462" s="306"/>
      <c r="E462" s="306"/>
      <c r="F462" s="290"/>
      <c r="G462" s="306"/>
      <c r="H462" s="306"/>
      <c r="I462" s="309"/>
      <c r="J462" s="290"/>
      <c r="K462" s="306"/>
      <c r="Q462" s="281"/>
      <c r="R462" s="281"/>
      <c r="S462" s="282"/>
      <c r="T462" s="186"/>
      <c r="X462" s="186"/>
      <c r="Z462" s="186"/>
      <c r="AB462" s="186"/>
    </row>
    <row r="463" spans="1:28" ht="12">
      <c r="A463" s="305" t="s">
        <v>1078</v>
      </c>
      <c r="B463" s="290"/>
      <c r="C463" s="306"/>
      <c r="D463" s="306"/>
      <c r="E463" s="306"/>
      <c r="F463" s="290"/>
      <c r="G463" s="306"/>
      <c r="H463" s="306"/>
      <c r="I463" s="309"/>
      <c r="J463" s="290"/>
      <c r="K463" s="306"/>
      <c r="Q463" s="281"/>
      <c r="R463" s="281"/>
      <c r="S463" s="282"/>
      <c r="T463" s="186"/>
      <c r="X463" s="186"/>
      <c r="Z463" s="186"/>
      <c r="AB463" s="186"/>
    </row>
    <row r="464" spans="1:28" ht="12">
      <c r="A464" s="305" t="s">
        <v>1079</v>
      </c>
      <c r="B464" s="290"/>
      <c r="C464" s="306"/>
      <c r="D464" s="306"/>
      <c r="E464" s="306"/>
      <c r="F464" s="290"/>
      <c r="G464" s="306"/>
      <c r="H464" s="306"/>
      <c r="I464" s="309"/>
      <c r="J464" s="290"/>
      <c r="K464" s="306"/>
      <c r="Q464" s="281"/>
      <c r="R464" s="281"/>
      <c r="S464" s="282"/>
      <c r="T464" s="186"/>
      <c r="X464" s="186"/>
      <c r="Z464" s="186"/>
      <c r="AB464" s="186"/>
    </row>
    <row r="465" spans="1:28" ht="12">
      <c r="A465" s="305" t="s">
        <v>1080</v>
      </c>
      <c r="B465" s="290"/>
      <c r="C465" s="306"/>
      <c r="D465" s="306"/>
      <c r="E465" s="306"/>
      <c r="F465" s="290"/>
      <c r="G465" s="306"/>
      <c r="H465" s="306"/>
      <c r="I465" s="309"/>
      <c r="J465" s="290"/>
      <c r="K465" s="306"/>
      <c r="Q465" s="281"/>
      <c r="R465" s="281"/>
      <c r="S465" s="282"/>
      <c r="T465" s="186"/>
      <c r="X465" s="186"/>
      <c r="Z465" s="186"/>
      <c r="AB465" s="186"/>
    </row>
    <row r="466" spans="1:28" ht="12">
      <c r="A466" s="274" t="s">
        <v>1051</v>
      </c>
      <c r="B466" s="186"/>
      <c r="Q466" s="281"/>
      <c r="R466" s="281"/>
      <c r="S466" s="282"/>
      <c r="T466" s="186"/>
      <c r="X466" s="186"/>
      <c r="Z466" s="186"/>
      <c r="AB466" s="186"/>
    </row>
    <row r="467" spans="1:28" ht="12">
      <c r="A467" s="274" t="s">
        <v>999</v>
      </c>
      <c r="B467" s="186"/>
      <c r="Q467" s="281"/>
      <c r="R467" s="281"/>
      <c r="S467" s="282"/>
      <c r="T467" s="186"/>
      <c r="X467" s="186"/>
      <c r="Z467" s="186"/>
      <c r="AB467" s="186"/>
    </row>
    <row r="468" spans="1:28" ht="12">
      <c r="A468" s="186"/>
      <c r="B468" s="236"/>
      <c r="T468" s="186"/>
      <c r="X468" s="186"/>
      <c r="Z468" s="186"/>
      <c r="AB468" s="186"/>
    </row>
    <row r="469" spans="1:31" ht="12">
      <c r="A469" s="274"/>
      <c r="C469" s="281"/>
      <c r="D469" s="281"/>
      <c r="E469" s="281"/>
      <c r="F469" s="283"/>
      <c r="G469" s="281"/>
      <c r="H469" s="281"/>
      <c r="I469" s="282"/>
      <c r="J469" s="283"/>
      <c r="K469" s="281"/>
      <c r="L469" s="281"/>
      <c r="M469" s="281"/>
      <c r="N469" s="281"/>
      <c r="O469" s="282"/>
      <c r="P469" s="283"/>
      <c r="Q469" s="281"/>
      <c r="R469" s="281"/>
      <c r="S469" s="282"/>
      <c r="T469" s="283"/>
      <c r="U469" s="281"/>
      <c r="V469" s="281"/>
      <c r="W469" s="282"/>
      <c r="X469" s="283"/>
      <c r="Y469" s="282"/>
      <c r="Z469" s="283"/>
      <c r="AA469" s="282"/>
      <c r="AB469" s="283"/>
      <c r="AC469" s="281"/>
      <c r="AD469" s="281"/>
      <c r="AE469" s="281"/>
    </row>
    <row r="470" spans="1:31" ht="12">
      <c r="A470" s="274"/>
      <c r="C470" s="281"/>
      <c r="D470" s="281"/>
      <c r="E470" s="281"/>
      <c r="F470" s="283"/>
      <c r="G470" s="281"/>
      <c r="H470" s="281"/>
      <c r="I470" s="282"/>
      <c r="J470" s="283"/>
      <c r="K470" s="281"/>
      <c r="L470" s="281"/>
      <c r="M470" s="281"/>
      <c r="N470" s="281"/>
      <c r="O470" s="282"/>
      <c r="P470" s="283"/>
      <c r="Q470" s="281"/>
      <c r="R470" s="281"/>
      <c r="S470" s="282"/>
      <c r="T470" s="283"/>
      <c r="U470" s="281"/>
      <c r="V470" s="281"/>
      <c r="W470" s="282"/>
      <c r="X470" s="283"/>
      <c r="Y470" s="282"/>
      <c r="Z470" s="283"/>
      <c r="AA470" s="282"/>
      <c r="AB470" s="283"/>
      <c r="AC470" s="281"/>
      <c r="AD470" s="281"/>
      <c r="AE470" s="281"/>
    </row>
    <row r="471" spans="1:31" ht="12">
      <c r="A471" s="274"/>
      <c r="C471" s="281"/>
      <c r="D471" s="281"/>
      <c r="E471" s="281"/>
      <c r="F471" s="283"/>
      <c r="G471" s="281"/>
      <c r="H471" s="281"/>
      <c r="I471" s="282"/>
      <c r="J471" s="283"/>
      <c r="K471" s="281"/>
      <c r="L471" s="281"/>
      <c r="M471" s="281"/>
      <c r="N471" s="281"/>
      <c r="O471" s="282"/>
      <c r="P471" s="283"/>
      <c r="Q471" s="281"/>
      <c r="R471" s="281"/>
      <c r="S471" s="282"/>
      <c r="T471" s="283"/>
      <c r="U471" s="281"/>
      <c r="V471" s="281"/>
      <c r="W471" s="282"/>
      <c r="X471" s="283"/>
      <c r="Y471" s="282"/>
      <c r="Z471" s="283"/>
      <c r="AA471" s="282"/>
      <c r="AB471" s="283"/>
      <c r="AC471" s="281"/>
      <c r="AD471" s="281"/>
      <c r="AE471" s="281"/>
    </row>
    <row r="472" spans="1:31" ht="12">
      <c r="A472" s="274"/>
      <c r="C472" s="281"/>
      <c r="D472" s="281"/>
      <c r="E472" s="281"/>
      <c r="F472" s="283"/>
      <c r="G472" s="281"/>
      <c r="H472" s="281"/>
      <c r="I472" s="282"/>
      <c r="J472" s="283"/>
      <c r="K472" s="281"/>
      <c r="L472" s="281"/>
      <c r="M472" s="281"/>
      <c r="N472" s="281"/>
      <c r="O472" s="282"/>
      <c r="P472" s="283"/>
      <c r="Q472" s="281"/>
      <c r="R472" s="281"/>
      <c r="S472" s="282"/>
      <c r="T472" s="283"/>
      <c r="U472" s="281"/>
      <c r="V472" s="281"/>
      <c r="W472" s="282"/>
      <c r="X472" s="283"/>
      <c r="Y472" s="282"/>
      <c r="Z472" s="283"/>
      <c r="AA472" s="282"/>
      <c r="AB472" s="283"/>
      <c r="AC472" s="281"/>
      <c r="AD472" s="281"/>
      <c r="AE472" s="281"/>
    </row>
    <row r="473" spans="1:31" ht="12">
      <c r="A473" s="274"/>
      <c r="C473" s="281"/>
      <c r="D473" s="281"/>
      <c r="E473" s="281"/>
      <c r="F473" s="283"/>
      <c r="G473" s="281"/>
      <c r="H473" s="281"/>
      <c r="I473" s="282"/>
      <c r="J473" s="283"/>
      <c r="K473" s="281"/>
      <c r="L473" s="281"/>
      <c r="M473" s="281"/>
      <c r="N473" s="281"/>
      <c r="O473" s="282"/>
      <c r="P473" s="283"/>
      <c r="Q473" s="281"/>
      <c r="R473" s="281"/>
      <c r="S473" s="282"/>
      <c r="T473" s="283"/>
      <c r="U473" s="281"/>
      <c r="V473" s="281"/>
      <c r="W473" s="282"/>
      <c r="X473" s="283"/>
      <c r="Y473" s="282"/>
      <c r="Z473" s="283"/>
      <c r="AA473" s="282"/>
      <c r="AB473" s="283"/>
      <c r="AC473" s="281"/>
      <c r="AD473" s="281"/>
      <c r="AE473" s="281"/>
    </row>
    <row r="474" ht="12">
      <c r="A474" s="274"/>
    </row>
    <row r="475" ht="12">
      <c r="A475" s="274"/>
    </row>
  </sheetData>
  <sheetProtection/>
  <mergeCells count="6">
    <mergeCell ref="U4:W4"/>
    <mergeCell ref="AC4:AE4"/>
    <mergeCell ref="C4:E4"/>
    <mergeCell ref="G4:I4"/>
    <mergeCell ref="K4:O4"/>
    <mergeCell ref="Q4:S4"/>
  </mergeCells>
  <printOptions/>
  <pageMargins left="0.75" right="0.75" top="1" bottom="1" header="0.5" footer="0.5"/>
  <pageSetup horizontalDpi="600" verticalDpi="600" orientation="portrait" paperSize="9" scale="45" r:id="rId2"/>
  <rowBreaks count="5" manualBreakCount="5">
    <brk id="85" max="30" man="1"/>
    <brk id="151" max="30" man="1"/>
    <brk id="227" max="30" man="1"/>
    <brk id="310" max="30" man="1"/>
    <brk id="378" max="30" man="1"/>
  </rowBreaks>
  <colBreaks count="1" manualBreakCount="1">
    <brk id="14" max="466" man="1"/>
  </col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4:AE12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1.10546875" style="0" customWidth="1"/>
    <col min="2" max="2" width="25.6640625" style="0" customWidth="1"/>
    <col min="3" max="3" width="11.3359375" style="0" customWidth="1"/>
    <col min="4" max="5" width="10.4453125" style="0" customWidth="1"/>
    <col min="6" max="6" width="1.2265625" style="0" customWidth="1"/>
    <col min="7" max="9" width="10.4453125" style="0" customWidth="1"/>
    <col min="10" max="10" width="1.33203125" style="0" customWidth="1"/>
    <col min="11" max="11" width="11.21484375" style="0" customWidth="1"/>
    <col min="12" max="15" width="10.4453125" style="0" customWidth="1"/>
    <col min="16" max="16" width="1.4375" style="0" customWidth="1"/>
    <col min="17" max="17" width="11.77734375" style="0" customWidth="1"/>
    <col min="18" max="18" width="10.4453125" style="0" customWidth="1"/>
    <col min="19" max="19" width="10.77734375" style="0" customWidth="1"/>
    <col min="20" max="20" width="1.4375" style="0" customWidth="1"/>
    <col min="21" max="21" width="11.77734375" style="0" customWidth="1"/>
    <col min="22" max="23" width="10.4453125" style="0" customWidth="1"/>
    <col min="24" max="24" width="1.1171875" style="0" customWidth="1"/>
    <col min="25" max="25" width="11.99609375" style="0" customWidth="1"/>
    <col min="26" max="26" width="1.1171875" style="0" customWidth="1"/>
    <col min="27" max="27" width="10.4453125" style="0" customWidth="1"/>
    <col min="28" max="28" width="1.33203125" style="0" customWidth="1"/>
    <col min="29" max="29" width="11.77734375" style="0" customWidth="1"/>
    <col min="30" max="31" width="10.4453125" style="0" customWidth="1"/>
  </cols>
  <sheetData>
    <row r="4" spans="1:31" ht="16.5" thickBot="1">
      <c r="A4" s="316" t="s">
        <v>1113</v>
      </c>
      <c r="B4" s="141"/>
      <c r="C4" s="142"/>
      <c r="D4" s="142"/>
      <c r="E4" s="142"/>
      <c r="F4" s="143"/>
      <c r="G4" s="142"/>
      <c r="H4" s="142"/>
      <c r="I4" s="137"/>
      <c r="J4" s="143"/>
      <c r="K4" s="142"/>
      <c r="L4" s="142"/>
      <c r="M4" s="142"/>
      <c r="N4" s="142"/>
      <c r="O4" s="137"/>
      <c r="P4" s="132"/>
      <c r="Q4" s="142"/>
      <c r="R4" s="142"/>
      <c r="S4" s="137"/>
      <c r="T4" s="143"/>
      <c r="U4" s="142"/>
      <c r="V4" s="142"/>
      <c r="W4" s="137"/>
      <c r="X4" s="132"/>
      <c r="Y4" s="137"/>
      <c r="Z4" s="132"/>
      <c r="AA4" s="137"/>
      <c r="AB4" s="94"/>
      <c r="AC4" s="142"/>
      <c r="AD4" s="142"/>
      <c r="AE4" s="142"/>
    </row>
    <row r="5" spans="1:31" ht="30" thickTop="1">
      <c r="A5" s="144"/>
      <c r="B5" s="145"/>
      <c r="C5" s="428" t="s">
        <v>1036</v>
      </c>
      <c r="D5" s="428"/>
      <c r="E5" s="428"/>
      <c r="F5" s="146"/>
      <c r="G5" s="428" t="s">
        <v>1037</v>
      </c>
      <c r="H5" s="428"/>
      <c r="I5" s="429"/>
      <c r="J5" s="146"/>
      <c r="K5" s="428" t="s">
        <v>1038</v>
      </c>
      <c r="L5" s="428"/>
      <c r="M5" s="428"/>
      <c r="N5" s="428"/>
      <c r="O5" s="429"/>
      <c r="P5" s="146"/>
      <c r="Q5" s="428" t="s">
        <v>986</v>
      </c>
      <c r="R5" s="428"/>
      <c r="S5" s="429"/>
      <c r="T5" s="146"/>
      <c r="U5" s="428" t="s">
        <v>987</v>
      </c>
      <c r="V5" s="428"/>
      <c r="W5" s="429"/>
      <c r="X5" s="146"/>
      <c r="Y5" s="147" t="s">
        <v>988</v>
      </c>
      <c r="Z5" s="148"/>
      <c r="AA5" s="149"/>
      <c r="AB5" s="150"/>
      <c r="AC5" s="428" t="s">
        <v>989</v>
      </c>
      <c r="AD5" s="428"/>
      <c r="AE5" s="428"/>
    </row>
    <row r="6" spans="1:31" ht="29.25">
      <c r="A6" s="151" t="s">
        <v>1096</v>
      </c>
      <c r="B6" s="152" t="s">
        <v>1090</v>
      </c>
      <c r="C6" s="153" t="s">
        <v>990</v>
      </c>
      <c r="D6" s="154" t="s">
        <v>991</v>
      </c>
      <c r="E6" s="155" t="s">
        <v>974</v>
      </c>
      <c r="F6" s="156"/>
      <c r="G6" s="153" t="s">
        <v>992</v>
      </c>
      <c r="H6" s="154" t="s">
        <v>991</v>
      </c>
      <c r="I6" s="155" t="s">
        <v>974</v>
      </c>
      <c r="J6" s="156"/>
      <c r="K6" s="153" t="s">
        <v>990</v>
      </c>
      <c r="L6" s="154" t="s">
        <v>991</v>
      </c>
      <c r="M6" s="153" t="s">
        <v>993</v>
      </c>
      <c r="N6" s="154" t="s">
        <v>994</v>
      </c>
      <c r="O6" s="155" t="s">
        <v>974</v>
      </c>
      <c r="P6" s="156"/>
      <c r="Q6" s="153" t="s">
        <v>990</v>
      </c>
      <c r="R6" s="154" t="s">
        <v>991</v>
      </c>
      <c r="S6" s="155" t="s">
        <v>974</v>
      </c>
      <c r="T6" s="157"/>
      <c r="U6" s="153" t="s">
        <v>990</v>
      </c>
      <c r="V6" s="154" t="s">
        <v>991</v>
      </c>
      <c r="W6" s="155" t="s">
        <v>974</v>
      </c>
      <c r="X6" s="156"/>
      <c r="Y6" s="158" t="s">
        <v>974</v>
      </c>
      <c r="Z6" s="159"/>
      <c r="AA6" s="155" t="s">
        <v>974</v>
      </c>
      <c r="AB6" s="160"/>
      <c r="AC6" s="153" t="s">
        <v>990</v>
      </c>
      <c r="AD6" s="154" t="s">
        <v>991</v>
      </c>
      <c r="AE6" s="154" t="s">
        <v>995</v>
      </c>
    </row>
    <row r="7" spans="1:31" s="66" customFormat="1" ht="15" customHeight="1">
      <c r="A7" s="66">
        <f>IF(B7="","",VLOOKUP(B7,Hiddencomparisonlist!$F$2:$H$449,2,FALSE))</f>
      </c>
      <c r="C7" s="209">
        <f>IF($B7="","",VLOOKUP($B7,GWh!$B$6:$AE$457,2,FALSE))</f>
      </c>
      <c r="D7" s="209">
        <f>IF($B7="","",VLOOKUP($B7,GWh!$B$6:$AE$457,3,FALSE))</f>
      </c>
      <c r="E7" s="210">
        <f>IF($B7="","",VLOOKUP($B7,GWh!$B$6:$AE$457,4,FALSE))</f>
      </c>
      <c r="F7" s="209"/>
      <c r="G7" s="209">
        <f>IF($B7="","",VLOOKUP($B7,GWh!$B$6:$AE$457,6,FALSE))</f>
      </c>
      <c r="H7" s="209">
        <f>IF($B7="","",VLOOKUP($B7,GWh!$B$6:$AE$457,7,FALSE))</f>
      </c>
      <c r="I7" s="210">
        <f>IF($B7="","",VLOOKUP($B7,GWh!$B$6:$AE$457,8,FALSE))</f>
      </c>
      <c r="J7" s="209"/>
      <c r="K7" s="209">
        <f>IF($B7="","",VLOOKUP($B7,GWh!$B$6:$AE$457,10,FALSE))</f>
      </c>
      <c r="L7" s="209">
        <f>IF($B7="","",VLOOKUP($B7,GWh!$B$6:$AE$457,11,FALSE))</f>
      </c>
      <c r="M7" s="209">
        <f>IF($B7="","",VLOOKUP($B7,GWh!$B$6:$AE$457,12,FALSE))</f>
      </c>
      <c r="N7" s="209">
        <f>IF($B7="","",VLOOKUP($B7,GWh!$B$6:$AE$457,13,FALSE))</f>
      </c>
      <c r="O7" s="210">
        <f>IF($B7="","",VLOOKUP($B7,GWh!$B$6:$AE$457,14,FALSE))</f>
      </c>
      <c r="P7" s="209"/>
      <c r="Q7" s="209">
        <f>IF($B7="","",VLOOKUP($B7,GWh!$B$6:$AE$457,16,FALSE))</f>
      </c>
      <c r="R7" s="209">
        <f>IF($B7="","",VLOOKUP($B7,GWh!$B$6:$AE$457,17,FALSE))</f>
      </c>
      <c r="S7" s="210">
        <f>IF($B7="","",VLOOKUP($B7,GWh!$B$6:$AE$457,18,FALSE))</f>
      </c>
      <c r="T7" s="209"/>
      <c r="U7" s="209">
        <f>IF($B7="","",VLOOKUP($B7,GWh!$B$6:$AE$457,20,FALSE))</f>
      </c>
      <c r="V7" s="209">
        <f>IF($B7="","",VLOOKUP($B7,GWh!$B$6:$AE$457,21,FALSE))</f>
      </c>
      <c r="W7" s="210">
        <f>IF($B7="","",VLOOKUP($B7,GWh!$B$6:$AE$457,22,FALSE))</f>
      </c>
      <c r="X7" s="209"/>
      <c r="Y7" s="210">
        <f>IF($B7="","",VLOOKUP($B7,GWh!$B$6:$AE$457,24,FALSE))</f>
      </c>
      <c r="Z7" s="209"/>
      <c r="AA7" s="210">
        <f>IF($B7="","",VLOOKUP($B7,GWh!$B$6:$AE$457,26,FALSE))</f>
      </c>
      <c r="AB7" s="209"/>
      <c r="AC7" s="209">
        <f>IF($B7="","",VLOOKUP($B7,GWh!$B$6:$AE$457,28,FALSE))</f>
      </c>
      <c r="AD7" s="209">
        <f>IF($B7="","",VLOOKUP($B7,GWh!$B$6:$AE$457,29,FALSE))</f>
      </c>
      <c r="AE7" s="209">
        <f>IF($B7="","",VLOOKUP($B7,GWh!$B$6:$AE$457,30,FALSE))</f>
      </c>
    </row>
    <row r="8" spans="1:31" s="66" customFormat="1" ht="15" customHeight="1">
      <c r="A8" s="66">
        <f>IF(B8="","",VLOOKUP(B8,Hiddencomparisonlist!$F$2:$H$449,2,FALSE))</f>
      </c>
      <c r="C8" s="209">
        <f>IF($B8="","",VLOOKUP($B8,GWh!$B$6:$AE$457,2,FALSE))</f>
      </c>
      <c r="D8" s="209">
        <f>IF($B8="","",VLOOKUP($B8,GWh!$B$6:$AE$457,3,FALSE))</f>
      </c>
      <c r="E8" s="210">
        <f>IF($B8="","",VLOOKUP($B8,GWh!$B$6:$AE$457,4,FALSE))</f>
      </c>
      <c r="F8" s="209"/>
      <c r="G8" s="209">
        <f>IF($B8="","",VLOOKUP($B8,GWh!$B$6:$AE$457,6,FALSE))</f>
      </c>
      <c r="H8" s="209">
        <f>IF($B8="","",VLOOKUP($B8,GWh!$B$6:$AE$457,7,FALSE))</f>
      </c>
      <c r="I8" s="210">
        <f>IF($B8="","",VLOOKUP($B8,GWh!$B$6:$AE$457,8,FALSE))</f>
      </c>
      <c r="J8" s="209"/>
      <c r="K8" s="209">
        <f>IF($B8="","",VLOOKUP($B8,GWh!$B$6:$AE$457,10,FALSE))</f>
      </c>
      <c r="L8" s="209">
        <f>IF($B8="","",VLOOKUP($B8,GWh!$B$6:$AE$457,11,FALSE))</f>
      </c>
      <c r="M8" s="209">
        <f>IF($B8="","",VLOOKUP($B8,GWh!$B$6:$AE$457,12,FALSE))</f>
      </c>
      <c r="N8" s="209">
        <f>IF($B8="","",VLOOKUP($B8,GWh!$B$6:$AE$457,13,FALSE))</f>
      </c>
      <c r="O8" s="210">
        <f>IF($B8="","",VLOOKUP($B8,GWh!$B$6:$AE$457,14,FALSE))</f>
      </c>
      <c r="P8" s="209"/>
      <c r="Q8" s="209">
        <f>IF($B8="","",VLOOKUP($B8,GWh!$B$6:$AE$457,16,FALSE))</f>
      </c>
      <c r="R8" s="209">
        <f>IF($B8="","",VLOOKUP($B8,GWh!$B$6:$AE$457,17,FALSE))</f>
      </c>
      <c r="S8" s="210">
        <f>IF($B8="","",VLOOKUP($B8,GWh!$B$6:$AE$457,18,FALSE))</f>
      </c>
      <c r="T8" s="209"/>
      <c r="U8" s="209">
        <f>IF($B8="","",VLOOKUP($B8,GWh!$B$6:$AE$457,20,FALSE))</f>
      </c>
      <c r="V8" s="209">
        <f>IF($B8="","",VLOOKUP($B8,GWh!$B$6:$AE$457,21,FALSE))</f>
      </c>
      <c r="W8" s="210">
        <f>IF($B8="","",VLOOKUP($B8,GWh!$B$6:$AE$457,22,FALSE))</f>
      </c>
      <c r="X8" s="209"/>
      <c r="Y8" s="210">
        <f>IF($B8="","",VLOOKUP($B8,GWh!$B$6:$AE$457,24,FALSE))</f>
      </c>
      <c r="Z8" s="209"/>
      <c r="AA8" s="210">
        <f>IF($B8="","",VLOOKUP($B8,GWh!$B$6:$AE$457,26,FALSE))</f>
      </c>
      <c r="AB8" s="209"/>
      <c r="AC8" s="209">
        <f>IF($B8="","",VLOOKUP($B8,GWh!$B$6:$AE$457,28,FALSE))</f>
      </c>
      <c r="AD8" s="209">
        <f>IF($B8="","",VLOOKUP($B8,GWh!$B$6:$AE$457,29,FALSE))</f>
      </c>
      <c r="AE8" s="209">
        <f>IF($B8="","",VLOOKUP($B8,GWh!$B$6:$AE$457,30,FALSE))</f>
      </c>
    </row>
    <row r="9" spans="1:31" s="66" customFormat="1" ht="15" customHeight="1">
      <c r="A9" s="66">
        <f>IF(B9="","",VLOOKUP(B9,Hiddencomparisonlist!$F$2:$H$449,2,FALSE))</f>
      </c>
      <c r="C9" s="209">
        <f>IF($B9="","",VLOOKUP($B9,GWh!$B$6:$AE$457,2,FALSE))</f>
      </c>
      <c r="D9" s="209">
        <f>IF($B9="","",VLOOKUP($B9,GWh!$B$6:$AE$457,3,FALSE))</f>
      </c>
      <c r="E9" s="210">
        <f>IF($B9="","",VLOOKUP($B9,GWh!$B$6:$AE$457,4,FALSE))</f>
      </c>
      <c r="F9" s="209"/>
      <c r="G9" s="209">
        <f>IF($B9="","",VLOOKUP($B9,GWh!$B$6:$AE$457,6,FALSE))</f>
      </c>
      <c r="H9" s="209">
        <f>IF($B9="","",VLOOKUP($B9,GWh!$B$6:$AE$457,7,FALSE))</f>
      </c>
      <c r="I9" s="210">
        <f>IF($B9="","",VLOOKUP($B9,GWh!$B$6:$AE$457,8,FALSE))</f>
      </c>
      <c r="J9" s="209"/>
      <c r="K9" s="209">
        <f>IF($B9="","",VLOOKUP($B9,GWh!$B$6:$AE$457,10,FALSE))</f>
      </c>
      <c r="L9" s="209">
        <f>IF($B9="","",VLOOKUP($B9,GWh!$B$6:$AE$457,11,FALSE))</f>
      </c>
      <c r="M9" s="209">
        <f>IF($B9="","",VLOOKUP($B9,GWh!$B$6:$AE$457,12,FALSE))</f>
      </c>
      <c r="N9" s="209">
        <f>IF($B9="","",VLOOKUP($B9,GWh!$B$6:$AE$457,13,FALSE))</f>
      </c>
      <c r="O9" s="210">
        <f>IF($B9="","",VLOOKUP($B9,GWh!$B$6:$AE$457,14,FALSE))</f>
      </c>
      <c r="P9" s="209"/>
      <c r="Q9" s="209">
        <f>IF($B9="","",VLOOKUP($B9,GWh!$B$6:$AE$457,16,FALSE))</f>
      </c>
      <c r="R9" s="209">
        <f>IF($B9="","",VLOOKUP($B9,GWh!$B$6:$AE$457,17,FALSE))</f>
      </c>
      <c r="S9" s="210">
        <f>IF($B9="","",VLOOKUP($B9,GWh!$B$6:$AE$457,18,FALSE))</f>
      </c>
      <c r="T9" s="209"/>
      <c r="U9" s="209">
        <f>IF($B9="","",VLOOKUP($B9,GWh!$B$6:$AE$457,20,FALSE))</f>
      </c>
      <c r="V9" s="209">
        <f>IF($B9="","",VLOOKUP($B9,GWh!$B$6:$AE$457,21,FALSE))</f>
      </c>
      <c r="W9" s="210">
        <f>IF($B9="","",VLOOKUP($B9,GWh!$B$6:$AE$457,22,FALSE))</f>
      </c>
      <c r="X9" s="209"/>
      <c r="Y9" s="210">
        <f>IF($B9="","",VLOOKUP($B9,GWh!$B$6:$AE$457,24,FALSE))</f>
      </c>
      <c r="Z9" s="209"/>
      <c r="AA9" s="210">
        <f>IF($B9="","",VLOOKUP($B9,GWh!$B$6:$AE$457,26,FALSE))</f>
      </c>
      <c r="AB9" s="209"/>
      <c r="AC9" s="209">
        <f>IF($B9="","",VLOOKUP($B9,GWh!$B$6:$AE$457,28,FALSE))</f>
      </c>
      <c r="AD9" s="209">
        <f>IF($B9="","",VLOOKUP($B9,GWh!$B$6:$AE$457,29,FALSE))</f>
      </c>
      <c r="AE9" s="209">
        <f>IF($B9="","",VLOOKUP($B9,GWh!$B$6:$AE$457,30,FALSE))</f>
      </c>
    </row>
    <row r="11" ht="15">
      <c r="A11" s="138" t="s">
        <v>1047</v>
      </c>
    </row>
    <row r="12" ht="15">
      <c r="A12" s="138" t="s">
        <v>999</v>
      </c>
    </row>
  </sheetData>
  <sheetProtection/>
  <mergeCells count="6">
    <mergeCell ref="U5:W5"/>
    <mergeCell ref="AC5:AE5"/>
    <mergeCell ref="C5:E5"/>
    <mergeCell ref="G5:I5"/>
    <mergeCell ref="K5:O5"/>
    <mergeCell ref="Q5:S5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4:AE6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1.10546875" style="66" customWidth="1"/>
    <col min="2" max="2" width="25.6640625" style="66" customWidth="1"/>
    <col min="3" max="3" width="11.3359375" style="66" customWidth="1"/>
    <col min="4" max="5" width="10.4453125" style="66" customWidth="1"/>
    <col min="6" max="6" width="1.2265625" style="66" customWidth="1"/>
    <col min="7" max="9" width="10.4453125" style="66" customWidth="1"/>
    <col min="10" max="10" width="1.33203125" style="66" customWidth="1"/>
    <col min="11" max="11" width="11.21484375" style="66" customWidth="1"/>
    <col min="12" max="15" width="10.4453125" style="66" customWidth="1"/>
    <col min="16" max="16" width="1.4375" style="66" customWidth="1"/>
    <col min="17" max="17" width="11.77734375" style="66" customWidth="1"/>
    <col min="18" max="18" width="10.4453125" style="66" customWidth="1"/>
    <col min="19" max="19" width="10.77734375" style="66" customWidth="1"/>
    <col min="20" max="20" width="1.4375" style="66" customWidth="1"/>
    <col min="21" max="21" width="11.77734375" style="66" customWidth="1"/>
    <col min="22" max="23" width="10.4453125" style="66" customWidth="1"/>
    <col min="24" max="24" width="1.1171875" style="66" customWidth="1"/>
    <col min="25" max="25" width="11.99609375" style="66" customWidth="1"/>
    <col min="26" max="26" width="1.1171875" style="66" customWidth="1"/>
    <col min="27" max="27" width="10.4453125" style="66" customWidth="1"/>
    <col min="28" max="28" width="1.33203125" style="66" customWidth="1"/>
    <col min="29" max="29" width="11.77734375" style="66" customWidth="1"/>
    <col min="30" max="31" width="10.4453125" style="66" customWidth="1"/>
    <col min="32" max="16384" width="8.88671875" style="66" customWidth="1"/>
  </cols>
  <sheetData>
    <row r="1" ht="15"/>
    <row r="2" ht="15"/>
    <row r="3" ht="15"/>
    <row r="4" spans="1:31" ht="16.5" thickBot="1">
      <c r="A4" s="316" t="s">
        <v>1113</v>
      </c>
      <c r="B4" s="141"/>
      <c r="C4" s="142"/>
      <c r="D4" s="142"/>
      <c r="E4" s="142"/>
      <c r="F4" s="143"/>
      <c r="G4" s="142"/>
      <c r="H4" s="142"/>
      <c r="I4" s="137"/>
      <c r="J4" s="143"/>
      <c r="K4" s="142"/>
      <c r="L4" s="142"/>
      <c r="M4" s="142"/>
      <c r="N4" s="142"/>
      <c r="O4" s="137"/>
      <c r="P4" s="132"/>
      <c r="Q4" s="142"/>
      <c r="R4" s="142"/>
      <c r="S4" s="137"/>
      <c r="T4" s="143"/>
      <c r="U4" s="142"/>
      <c r="V4" s="142"/>
      <c r="W4" s="137"/>
      <c r="X4" s="132"/>
      <c r="Y4" s="137"/>
      <c r="Z4" s="132"/>
      <c r="AA4" s="137"/>
      <c r="AB4" s="94"/>
      <c r="AC4" s="142"/>
      <c r="AD4" s="142"/>
      <c r="AE4" s="142"/>
    </row>
    <row r="5" spans="1:31" ht="26.25" thickTop="1">
      <c r="A5" s="162"/>
      <c r="B5" s="163"/>
      <c r="C5" s="430" t="s">
        <v>1033</v>
      </c>
      <c r="D5" s="430"/>
      <c r="E5" s="430"/>
      <c r="F5" s="164"/>
      <c r="G5" s="430" t="s">
        <v>1034</v>
      </c>
      <c r="H5" s="430"/>
      <c r="I5" s="431"/>
      <c r="J5" s="164"/>
      <c r="K5" s="430" t="s">
        <v>1035</v>
      </c>
      <c r="L5" s="430"/>
      <c r="M5" s="430"/>
      <c r="N5" s="430"/>
      <c r="O5" s="431"/>
      <c r="P5" s="164"/>
      <c r="Q5" s="430" t="s">
        <v>986</v>
      </c>
      <c r="R5" s="430"/>
      <c r="S5" s="431"/>
      <c r="T5" s="164"/>
      <c r="U5" s="430" t="s">
        <v>987</v>
      </c>
      <c r="V5" s="430"/>
      <c r="W5" s="431"/>
      <c r="X5" s="164"/>
      <c r="Y5" s="165" t="s">
        <v>988</v>
      </c>
      <c r="Z5" s="166"/>
      <c r="AA5" s="167"/>
      <c r="AB5" s="168"/>
      <c r="AC5" s="430" t="s">
        <v>989</v>
      </c>
      <c r="AD5" s="430"/>
      <c r="AE5" s="430"/>
    </row>
    <row r="6" spans="1:31" ht="25.5">
      <c r="A6" s="207" t="s">
        <v>1096</v>
      </c>
      <c r="B6" s="208" t="s">
        <v>1090</v>
      </c>
      <c r="C6" s="127" t="s">
        <v>990</v>
      </c>
      <c r="D6" s="128" t="s">
        <v>991</v>
      </c>
      <c r="E6" s="129" t="s">
        <v>974</v>
      </c>
      <c r="F6" s="130"/>
      <c r="G6" s="127" t="s">
        <v>992</v>
      </c>
      <c r="H6" s="128" t="s">
        <v>991</v>
      </c>
      <c r="I6" s="129" t="s">
        <v>974</v>
      </c>
      <c r="J6" s="130"/>
      <c r="K6" s="127" t="s">
        <v>990</v>
      </c>
      <c r="L6" s="128" t="s">
        <v>991</v>
      </c>
      <c r="M6" s="127" t="s">
        <v>993</v>
      </c>
      <c r="N6" s="128" t="s">
        <v>994</v>
      </c>
      <c r="O6" s="129" t="s">
        <v>974</v>
      </c>
      <c r="P6" s="130"/>
      <c r="Q6" s="127" t="s">
        <v>990</v>
      </c>
      <c r="R6" s="128" t="s">
        <v>991</v>
      </c>
      <c r="S6" s="129" t="s">
        <v>974</v>
      </c>
      <c r="T6" s="169"/>
      <c r="U6" s="127" t="s">
        <v>990</v>
      </c>
      <c r="V6" s="128" t="s">
        <v>991</v>
      </c>
      <c r="W6" s="129" t="s">
        <v>974</v>
      </c>
      <c r="X6" s="130"/>
      <c r="Y6" s="131" t="s">
        <v>974</v>
      </c>
      <c r="Z6" s="170"/>
      <c r="AA6" s="129" t="s">
        <v>974</v>
      </c>
      <c r="AB6" s="171"/>
      <c r="AC6" s="127" t="s">
        <v>990</v>
      </c>
      <c r="AD6" s="128" t="s">
        <v>991</v>
      </c>
      <c r="AE6" s="128" t="s">
        <v>995</v>
      </c>
    </row>
  </sheetData>
  <sheetProtection/>
  <mergeCells count="6">
    <mergeCell ref="U5:W5"/>
    <mergeCell ref="AC5:AE5"/>
    <mergeCell ref="C5:E5"/>
    <mergeCell ref="G5:I5"/>
    <mergeCell ref="K5:O5"/>
    <mergeCell ref="Q5:S5"/>
  </mergeCells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2:AE475"/>
  <sheetViews>
    <sheetView zoomScale="110" zoomScaleNormal="110" zoomScalePageLayoutView="0" workbookViewId="0" topLeftCell="A1">
      <selection activeCell="U48" sqref="U48"/>
    </sheetView>
  </sheetViews>
  <sheetFormatPr defaultColWidth="8.88671875" defaultRowHeight="15"/>
  <cols>
    <col min="1" max="1" width="10.88671875" style="185" customWidth="1"/>
    <col min="2" max="2" width="25.6640625" style="120" customWidth="1"/>
    <col min="3" max="3" width="10.99609375" style="139" customWidth="1"/>
    <col min="4" max="5" width="10.4453125" style="139" customWidth="1"/>
    <col min="6" max="6" width="1.2265625" style="185" customWidth="1"/>
    <col min="7" max="7" width="11.4453125" style="139" customWidth="1"/>
    <col min="8" max="9" width="10.4453125" style="139" customWidth="1"/>
    <col min="10" max="10" width="1.33203125" style="185" customWidth="1"/>
    <col min="11" max="11" width="11.10546875" style="139" customWidth="1"/>
    <col min="12" max="15" width="10.4453125" style="139" customWidth="1"/>
    <col min="16" max="16" width="1.4375" style="185" customWidth="1"/>
    <col min="17" max="17" width="11.21484375" style="139" customWidth="1"/>
    <col min="18" max="19" width="10.4453125" style="139" customWidth="1"/>
    <col min="20" max="20" width="1.4375" style="185" customWidth="1"/>
    <col min="21" max="21" width="11.88671875" style="139" customWidth="1"/>
    <col min="22" max="23" width="10.4453125" style="139" customWidth="1"/>
    <col min="24" max="24" width="1.1171875" style="185" customWidth="1"/>
    <col min="25" max="25" width="11.4453125" style="139" customWidth="1"/>
    <col min="26" max="26" width="1.1171875" style="185" customWidth="1"/>
    <col min="27" max="27" width="10.4453125" style="140" customWidth="1"/>
    <col min="28" max="28" width="1.33203125" style="185" customWidth="1"/>
    <col min="29" max="29" width="12.5546875" style="139" customWidth="1"/>
    <col min="30" max="31" width="10.4453125" style="139" customWidth="1"/>
    <col min="32" max="16384" width="8.88671875" style="185" customWidth="1"/>
  </cols>
  <sheetData>
    <row r="2" spans="6:28" ht="12">
      <c r="F2" s="139"/>
      <c r="J2" s="139"/>
      <c r="P2" s="139"/>
      <c r="T2" s="139"/>
      <c r="X2" s="139"/>
      <c r="Z2" s="139"/>
      <c r="AA2" s="139"/>
      <c r="AB2" s="139"/>
    </row>
    <row r="3" spans="1:31" s="143" customFormat="1" ht="15.75" customHeight="1">
      <c r="A3" s="275" t="s">
        <v>1108</v>
      </c>
      <c r="B3" s="275"/>
      <c r="C3" s="124"/>
      <c r="D3" s="124"/>
      <c r="E3" s="124"/>
      <c r="F3" s="125"/>
      <c r="G3" s="124"/>
      <c r="H3" s="124"/>
      <c r="I3" s="124"/>
      <c r="J3" s="125"/>
      <c r="K3" s="124"/>
      <c r="L3" s="124"/>
      <c r="M3" s="124"/>
      <c r="N3" s="124"/>
      <c r="O3" s="275"/>
      <c r="P3" s="276"/>
      <c r="Q3" s="124"/>
      <c r="R3" s="124"/>
      <c r="S3" s="124"/>
      <c r="T3" s="125"/>
      <c r="U3" s="124"/>
      <c r="V3" s="124"/>
      <c r="W3" s="275"/>
      <c r="X3" s="276"/>
      <c r="Y3" s="275"/>
      <c r="Z3" s="276"/>
      <c r="AA3" s="275"/>
      <c r="AB3" s="125"/>
      <c r="AC3" s="124"/>
      <c r="AD3" s="124"/>
      <c r="AE3" s="124"/>
    </row>
    <row r="4" spans="1:31" ht="30.75" customHeight="1">
      <c r="A4" s="186"/>
      <c r="B4" s="258"/>
      <c r="C4" s="426" t="s">
        <v>1081</v>
      </c>
      <c r="D4" s="426"/>
      <c r="E4" s="426"/>
      <c r="F4" s="260"/>
      <c r="G4" s="426" t="s">
        <v>1082</v>
      </c>
      <c r="H4" s="426"/>
      <c r="I4" s="426"/>
      <c r="J4" s="260"/>
      <c r="K4" s="426" t="s">
        <v>1083</v>
      </c>
      <c r="L4" s="426"/>
      <c r="M4" s="426"/>
      <c r="N4" s="426"/>
      <c r="O4" s="426"/>
      <c r="P4" s="260"/>
      <c r="Q4" s="426" t="s">
        <v>986</v>
      </c>
      <c r="R4" s="426"/>
      <c r="S4" s="426"/>
      <c r="T4" s="260"/>
      <c r="U4" s="426" t="s">
        <v>987</v>
      </c>
      <c r="V4" s="426"/>
      <c r="W4" s="426"/>
      <c r="X4" s="260"/>
      <c r="Y4" s="261" t="s">
        <v>988</v>
      </c>
      <c r="Z4" s="277"/>
      <c r="AA4" s="257"/>
      <c r="AB4" s="278"/>
      <c r="AC4" s="426" t="s">
        <v>989</v>
      </c>
      <c r="AD4" s="426"/>
      <c r="AE4" s="426"/>
    </row>
    <row r="5" spans="1:31" ht="48" customHeight="1">
      <c r="A5" s="263" t="s">
        <v>1088</v>
      </c>
      <c r="B5" s="264" t="s">
        <v>1090</v>
      </c>
      <c r="C5" s="265" t="s">
        <v>990</v>
      </c>
      <c r="D5" s="266" t="s">
        <v>991</v>
      </c>
      <c r="E5" s="267" t="s">
        <v>974</v>
      </c>
      <c r="F5" s="268"/>
      <c r="G5" s="265" t="s">
        <v>992</v>
      </c>
      <c r="H5" s="266" t="s">
        <v>991</v>
      </c>
      <c r="I5" s="267" t="s">
        <v>974</v>
      </c>
      <c r="J5" s="268"/>
      <c r="K5" s="265" t="s">
        <v>990</v>
      </c>
      <c r="L5" s="266" t="s">
        <v>991</v>
      </c>
      <c r="M5" s="265" t="s">
        <v>993</v>
      </c>
      <c r="N5" s="266" t="s">
        <v>994</v>
      </c>
      <c r="O5" s="267" t="s">
        <v>974</v>
      </c>
      <c r="P5" s="268"/>
      <c r="Q5" s="265" t="s">
        <v>990</v>
      </c>
      <c r="R5" s="266" t="s">
        <v>991</v>
      </c>
      <c r="S5" s="267" t="s">
        <v>974</v>
      </c>
      <c r="T5" s="279"/>
      <c r="U5" s="265" t="s">
        <v>990</v>
      </c>
      <c r="V5" s="266" t="s">
        <v>991</v>
      </c>
      <c r="W5" s="267" t="s">
        <v>974</v>
      </c>
      <c r="X5" s="268"/>
      <c r="Y5" s="269" t="s">
        <v>974</v>
      </c>
      <c r="Z5" s="280"/>
      <c r="AA5" s="267" t="s">
        <v>974</v>
      </c>
      <c r="AB5" s="135"/>
      <c r="AC5" s="265" t="s">
        <v>990</v>
      </c>
      <c r="AD5" s="266" t="s">
        <v>991</v>
      </c>
      <c r="AE5" s="266" t="s">
        <v>995</v>
      </c>
    </row>
    <row r="6" spans="1:31" ht="12">
      <c r="A6" s="186" t="s">
        <v>439</v>
      </c>
      <c r="B6" s="106" t="s">
        <v>933</v>
      </c>
      <c r="C6" s="326" t="s">
        <v>1105</v>
      </c>
      <c r="D6" s="294"/>
      <c r="E6" s="295"/>
      <c r="F6" s="295"/>
      <c r="G6" s="294"/>
      <c r="H6" s="294"/>
      <c r="I6" s="295"/>
      <c r="J6" s="295"/>
      <c r="K6" s="294"/>
      <c r="L6" s="294"/>
      <c r="M6" s="294"/>
      <c r="N6" s="294"/>
      <c r="O6" s="295"/>
      <c r="P6" s="295"/>
      <c r="Q6" s="294"/>
      <c r="R6" s="294"/>
      <c r="S6" s="295"/>
      <c r="T6" s="295"/>
      <c r="U6" s="294"/>
      <c r="V6" s="294"/>
      <c r="W6" s="295"/>
      <c r="X6" s="295"/>
      <c r="Y6" s="295"/>
      <c r="Z6" s="295"/>
      <c r="AA6" s="295"/>
      <c r="AB6" s="294"/>
      <c r="AC6" s="294"/>
      <c r="AD6" s="294"/>
      <c r="AE6" s="294"/>
    </row>
    <row r="7" spans="1:31" ht="12">
      <c r="A7" s="186" t="s">
        <v>451</v>
      </c>
      <c r="B7" s="106" t="s">
        <v>7</v>
      </c>
      <c r="C7" s="294"/>
      <c r="D7" s="294"/>
      <c r="E7" s="295"/>
      <c r="F7" s="295"/>
      <c r="G7" s="294"/>
      <c r="H7" s="294"/>
      <c r="I7" s="295"/>
      <c r="J7" s="295"/>
      <c r="K7" s="294"/>
      <c r="L7" s="294"/>
      <c r="M7" s="294"/>
      <c r="N7" s="294"/>
      <c r="O7" s="295"/>
      <c r="P7" s="295"/>
      <c r="Q7" s="294"/>
      <c r="R7" s="294"/>
      <c r="S7" s="295"/>
      <c r="T7" s="295"/>
      <c r="U7" s="294"/>
      <c r="V7" s="294"/>
      <c r="W7" s="295"/>
      <c r="X7" s="295"/>
      <c r="Y7" s="295"/>
      <c r="Z7" s="295"/>
      <c r="AA7" s="295"/>
      <c r="AB7" s="294"/>
      <c r="AC7" s="294"/>
      <c r="AD7" s="294"/>
      <c r="AE7" s="294"/>
    </row>
    <row r="8" spans="1:31" ht="12">
      <c r="A8" s="186" t="s">
        <v>463</v>
      </c>
      <c r="B8" s="106" t="s">
        <v>8</v>
      </c>
      <c r="C8" s="294"/>
      <c r="D8" s="294"/>
      <c r="E8" s="295"/>
      <c r="F8" s="295"/>
      <c r="G8" s="294"/>
      <c r="H8" s="294"/>
      <c r="I8" s="295"/>
      <c r="J8" s="295"/>
      <c r="K8" s="294"/>
      <c r="L8" s="294"/>
      <c r="M8" s="294"/>
      <c r="N8" s="294"/>
      <c r="O8" s="295"/>
      <c r="P8" s="295"/>
      <c r="Q8" s="294"/>
      <c r="R8" s="294"/>
      <c r="S8" s="295"/>
      <c r="T8" s="295"/>
      <c r="U8" s="294"/>
      <c r="V8" s="294"/>
      <c r="W8" s="295"/>
      <c r="X8" s="295"/>
      <c r="Y8" s="295"/>
      <c r="Z8" s="295"/>
      <c r="AA8" s="295"/>
      <c r="AB8" s="294"/>
      <c r="AC8" s="294"/>
      <c r="AD8" s="294"/>
      <c r="AE8" s="294"/>
    </row>
    <row r="9" spans="1:31" ht="12">
      <c r="A9" s="186" t="s">
        <v>470</v>
      </c>
      <c r="B9" s="106" t="s">
        <v>9</v>
      </c>
      <c r="C9" s="294"/>
      <c r="D9" s="294"/>
      <c r="E9" s="295"/>
      <c r="F9" s="295"/>
      <c r="G9" s="294"/>
      <c r="H9" s="294"/>
      <c r="I9" s="295"/>
      <c r="J9" s="295"/>
      <c r="K9" s="294"/>
      <c r="L9" s="294"/>
      <c r="M9" s="294"/>
      <c r="N9" s="294"/>
      <c r="O9" s="295"/>
      <c r="P9" s="295"/>
      <c r="Q9" s="294"/>
      <c r="R9" s="294"/>
      <c r="S9" s="295"/>
      <c r="T9" s="295"/>
      <c r="U9" s="294"/>
      <c r="V9" s="294"/>
      <c r="W9" s="295"/>
      <c r="X9" s="295"/>
      <c r="Y9" s="295"/>
      <c r="Z9" s="295"/>
      <c r="AA9" s="295"/>
      <c r="AB9" s="294"/>
      <c r="AC9" s="294"/>
      <c r="AD9" s="294"/>
      <c r="AE9" s="294"/>
    </row>
    <row r="10" spans="1:31" ht="12">
      <c r="A10" s="186" t="s">
        <v>472</v>
      </c>
      <c r="B10" s="106" t="s">
        <v>10</v>
      </c>
      <c r="C10" s="294"/>
      <c r="D10" s="294"/>
      <c r="E10" s="295"/>
      <c r="F10" s="295"/>
      <c r="G10" s="294"/>
      <c r="H10" s="294"/>
      <c r="I10" s="295"/>
      <c r="J10" s="295"/>
      <c r="K10" s="294"/>
      <c r="L10" s="294"/>
      <c r="M10" s="294"/>
      <c r="N10" s="294"/>
      <c r="O10" s="295"/>
      <c r="P10" s="295"/>
      <c r="Q10" s="294"/>
      <c r="R10" s="294"/>
      <c r="S10" s="295"/>
      <c r="T10" s="295"/>
      <c r="U10" s="294"/>
      <c r="V10" s="294"/>
      <c r="W10" s="295"/>
      <c r="X10" s="295"/>
      <c r="Y10" s="295"/>
      <c r="Z10" s="295"/>
      <c r="AA10" s="295"/>
      <c r="AB10" s="294"/>
      <c r="AC10" s="294"/>
      <c r="AD10" s="294"/>
      <c r="AE10" s="294"/>
    </row>
    <row r="11" spans="1:31" ht="12">
      <c r="A11" s="186" t="s">
        <v>480</v>
      </c>
      <c r="B11" s="212" t="s">
        <v>11</v>
      </c>
      <c r="C11" s="294"/>
      <c r="D11" s="294"/>
      <c r="E11" s="295"/>
      <c r="F11" s="295"/>
      <c r="G11" s="294"/>
      <c r="H11" s="294"/>
      <c r="I11" s="295"/>
      <c r="J11" s="295"/>
      <c r="K11" s="294"/>
      <c r="L11" s="294"/>
      <c r="M11" s="294"/>
      <c r="N11" s="294"/>
      <c r="O11" s="295"/>
      <c r="P11" s="295"/>
      <c r="Q11" s="294"/>
      <c r="R11" s="294"/>
      <c r="S11" s="295"/>
      <c r="T11" s="295"/>
      <c r="U11" s="294"/>
      <c r="V11" s="294"/>
      <c r="W11" s="295"/>
      <c r="X11" s="295"/>
      <c r="Y11" s="295"/>
      <c r="Z11" s="295"/>
      <c r="AA11" s="295"/>
      <c r="AB11" s="294"/>
      <c r="AC11" s="294"/>
      <c r="AD11" s="294"/>
      <c r="AE11" s="294"/>
    </row>
    <row r="12" spans="1:31" ht="12">
      <c r="A12" s="186" t="s">
        <v>499</v>
      </c>
      <c r="B12" s="106" t="s">
        <v>12</v>
      </c>
      <c r="C12" s="294"/>
      <c r="D12" s="294"/>
      <c r="E12" s="295"/>
      <c r="F12" s="295"/>
      <c r="G12" s="294"/>
      <c r="H12" s="294"/>
      <c r="I12" s="295"/>
      <c r="J12" s="295"/>
      <c r="K12" s="294"/>
      <c r="L12" s="294"/>
      <c r="M12" s="294"/>
      <c r="N12" s="294"/>
      <c r="O12" s="295"/>
      <c r="P12" s="295"/>
      <c r="Q12" s="294"/>
      <c r="R12" s="294"/>
      <c r="S12" s="295"/>
      <c r="T12" s="295"/>
      <c r="U12" s="294"/>
      <c r="V12" s="294"/>
      <c r="W12" s="295"/>
      <c r="X12" s="295"/>
      <c r="Y12" s="295"/>
      <c r="Z12" s="295"/>
      <c r="AA12" s="295"/>
      <c r="AB12" s="294"/>
      <c r="AC12" s="294"/>
      <c r="AD12" s="294"/>
      <c r="AE12" s="294"/>
    </row>
    <row r="13" spans="1:31" ht="12">
      <c r="A13" s="186" t="s">
        <v>517</v>
      </c>
      <c r="B13" s="106" t="s">
        <v>13</v>
      </c>
      <c r="C13" s="294"/>
      <c r="D13" s="294"/>
      <c r="E13" s="295"/>
      <c r="F13" s="295"/>
      <c r="G13" s="294"/>
      <c r="H13" s="294"/>
      <c r="I13" s="295"/>
      <c r="J13" s="295"/>
      <c r="K13" s="294"/>
      <c r="L13" s="294"/>
      <c r="M13" s="294"/>
      <c r="N13" s="294"/>
      <c r="O13" s="295"/>
      <c r="P13" s="295"/>
      <c r="Q13" s="294"/>
      <c r="R13" s="294"/>
      <c r="S13" s="295"/>
      <c r="T13" s="295"/>
      <c r="U13" s="294"/>
      <c r="V13" s="294"/>
      <c r="W13" s="295"/>
      <c r="X13" s="295"/>
      <c r="Y13" s="295"/>
      <c r="Z13" s="295"/>
      <c r="AA13" s="295"/>
      <c r="AB13" s="294"/>
      <c r="AC13" s="294"/>
      <c r="AD13" s="294"/>
      <c r="AE13" s="294"/>
    </row>
    <row r="14" spans="1:31" ht="12">
      <c r="A14" s="186" t="s">
        <v>569</v>
      </c>
      <c r="B14" s="106" t="s">
        <v>883</v>
      </c>
      <c r="C14" s="294"/>
      <c r="D14" s="294"/>
      <c r="E14" s="295"/>
      <c r="F14" s="295"/>
      <c r="G14" s="294"/>
      <c r="H14" s="294"/>
      <c r="I14" s="295"/>
      <c r="J14" s="295"/>
      <c r="K14" s="294"/>
      <c r="L14" s="294"/>
      <c r="M14" s="294"/>
      <c r="N14" s="294"/>
      <c r="O14" s="295"/>
      <c r="P14" s="295"/>
      <c r="Q14" s="294"/>
      <c r="R14" s="294"/>
      <c r="S14" s="295"/>
      <c r="T14" s="295"/>
      <c r="U14" s="294"/>
      <c r="V14" s="294"/>
      <c r="W14" s="295"/>
      <c r="X14" s="295"/>
      <c r="Y14" s="295"/>
      <c r="Z14" s="295"/>
      <c r="AA14" s="295"/>
      <c r="AB14" s="294"/>
      <c r="AC14" s="294"/>
      <c r="AD14" s="294"/>
      <c r="AE14" s="294"/>
    </row>
    <row r="15" spans="1:31" ht="12">
      <c r="A15" s="186" t="s">
        <v>582</v>
      </c>
      <c r="B15" s="106" t="s">
        <v>14</v>
      </c>
      <c r="C15" s="294"/>
      <c r="D15" s="294"/>
      <c r="E15" s="295"/>
      <c r="F15" s="295"/>
      <c r="G15" s="294"/>
      <c r="H15" s="294"/>
      <c r="I15" s="295"/>
      <c r="J15" s="295"/>
      <c r="K15" s="294"/>
      <c r="L15" s="294"/>
      <c r="M15" s="294"/>
      <c r="N15" s="294"/>
      <c r="O15" s="295"/>
      <c r="P15" s="295"/>
      <c r="Q15" s="294"/>
      <c r="R15" s="294"/>
      <c r="S15" s="295"/>
      <c r="T15" s="295"/>
      <c r="U15" s="294"/>
      <c r="V15" s="294"/>
      <c r="W15" s="295"/>
      <c r="X15" s="295"/>
      <c r="Y15" s="295"/>
      <c r="Z15" s="295"/>
      <c r="AA15" s="295"/>
      <c r="AB15" s="294"/>
      <c r="AC15" s="294"/>
      <c r="AD15" s="294"/>
      <c r="AE15" s="294"/>
    </row>
    <row r="16" spans="1:31" ht="12">
      <c r="A16" s="186" t="s">
        <v>611</v>
      </c>
      <c r="B16" s="106" t="s">
        <v>15</v>
      </c>
      <c r="C16" s="294"/>
      <c r="D16" s="294"/>
      <c r="E16" s="295"/>
      <c r="F16" s="295"/>
      <c r="G16" s="294"/>
      <c r="H16" s="294"/>
      <c r="I16" s="295"/>
      <c r="J16" s="295"/>
      <c r="K16" s="294"/>
      <c r="L16" s="294"/>
      <c r="M16" s="294"/>
      <c r="N16" s="294"/>
      <c r="O16" s="295"/>
      <c r="P16" s="295"/>
      <c r="Q16" s="294"/>
      <c r="R16" s="294"/>
      <c r="S16" s="295"/>
      <c r="T16" s="295"/>
      <c r="U16" s="294"/>
      <c r="V16" s="294"/>
      <c r="W16" s="295"/>
      <c r="X16" s="295"/>
      <c r="Y16" s="295"/>
      <c r="Z16" s="295"/>
      <c r="AA16" s="295"/>
      <c r="AB16" s="294"/>
      <c r="AC16" s="294"/>
      <c r="AD16" s="294"/>
      <c r="AE16" s="294"/>
    </row>
    <row r="17" spans="1:31" ht="12">
      <c r="A17" s="186" t="s">
        <v>652</v>
      </c>
      <c r="B17" s="106" t="s">
        <v>16</v>
      </c>
      <c r="C17" s="294"/>
      <c r="D17" s="294"/>
      <c r="E17" s="295"/>
      <c r="F17" s="295"/>
      <c r="G17" s="294"/>
      <c r="H17" s="294"/>
      <c r="I17" s="295"/>
      <c r="J17" s="295"/>
      <c r="K17" s="294"/>
      <c r="L17" s="294"/>
      <c r="M17" s="294"/>
      <c r="N17" s="294"/>
      <c r="O17" s="295"/>
      <c r="P17" s="295"/>
      <c r="Q17" s="294"/>
      <c r="R17" s="294"/>
      <c r="S17" s="295"/>
      <c r="T17" s="295"/>
      <c r="U17" s="294"/>
      <c r="V17" s="294"/>
      <c r="W17" s="295"/>
      <c r="X17" s="295"/>
      <c r="Y17" s="295"/>
      <c r="Z17" s="295"/>
      <c r="AA17" s="295"/>
      <c r="AB17" s="294"/>
      <c r="AC17" s="294"/>
      <c r="AD17" s="294"/>
      <c r="AE17" s="294"/>
    </row>
    <row r="18" spans="1:31" ht="12">
      <c r="A18" s="186" t="s">
        <v>663</v>
      </c>
      <c r="B18" s="106" t="s">
        <v>17</v>
      </c>
      <c r="C18" s="294"/>
      <c r="D18" s="294"/>
      <c r="E18" s="295"/>
      <c r="F18" s="295"/>
      <c r="G18" s="294"/>
      <c r="H18" s="294"/>
      <c r="I18" s="295"/>
      <c r="J18" s="295"/>
      <c r="K18" s="294"/>
      <c r="L18" s="294"/>
      <c r="M18" s="294"/>
      <c r="N18" s="294"/>
      <c r="O18" s="295"/>
      <c r="P18" s="295"/>
      <c r="Q18" s="294"/>
      <c r="R18" s="294"/>
      <c r="S18" s="295"/>
      <c r="T18" s="295"/>
      <c r="U18" s="294"/>
      <c r="V18" s="294"/>
      <c r="W18" s="295"/>
      <c r="X18" s="295"/>
      <c r="Y18" s="295"/>
      <c r="Z18" s="295"/>
      <c r="AA18" s="295"/>
      <c r="AB18" s="294"/>
      <c r="AC18" s="294"/>
      <c r="AD18" s="294"/>
      <c r="AE18" s="294"/>
    </row>
    <row r="19" spans="1:31" ht="12">
      <c r="A19" s="186" t="s">
        <v>667</v>
      </c>
      <c r="B19" s="106" t="s">
        <v>884</v>
      </c>
      <c r="C19" s="294"/>
      <c r="D19" s="294"/>
      <c r="E19" s="295"/>
      <c r="F19" s="295"/>
      <c r="G19" s="294"/>
      <c r="H19" s="294"/>
      <c r="I19" s="295"/>
      <c r="J19" s="295"/>
      <c r="K19" s="294"/>
      <c r="L19" s="294"/>
      <c r="M19" s="294"/>
      <c r="N19" s="294"/>
      <c r="O19" s="295"/>
      <c r="P19" s="295"/>
      <c r="Q19" s="294"/>
      <c r="R19" s="294"/>
      <c r="S19" s="295"/>
      <c r="T19" s="295"/>
      <c r="U19" s="294"/>
      <c r="V19" s="294"/>
      <c r="W19" s="295"/>
      <c r="X19" s="295"/>
      <c r="Y19" s="295"/>
      <c r="Z19" s="295"/>
      <c r="AA19" s="295"/>
      <c r="AB19" s="294"/>
      <c r="AC19" s="294"/>
      <c r="AD19" s="294"/>
      <c r="AE19" s="294"/>
    </row>
    <row r="20" spans="1:31" ht="12">
      <c r="A20" s="186" t="s">
        <v>673</v>
      </c>
      <c r="B20" s="106" t="s">
        <v>18</v>
      </c>
      <c r="C20" s="294"/>
      <c r="D20" s="294"/>
      <c r="E20" s="295"/>
      <c r="F20" s="295"/>
      <c r="G20" s="294"/>
      <c r="H20" s="294"/>
      <c r="I20" s="295"/>
      <c r="J20" s="295"/>
      <c r="K20" s="294"/>
      <c r="L20" s="294"/>
      <c r="M20" s="294"/>
      <c r="N20" s="294"/>
      <c r="O20" s="295"/>
      <c r="P20" s="295"/>
      <c r="Q20" s="294"/>
      <c r="R20" s="294"/>
      <c r="S20" s="295"/>
      <c r="T20" s="295"/>
      <c r="U20" s="294"/>
      <c r="V20" s="294"/>
      <c r="W20" s="295"/>
      <c r="X20" s="295"/>
      <c r="Y20" s="295"/>
      <c r="Z20" s="295"/>
      <c r="AA20" s="295"/>
      <c r="AB20" s="294"/>
      <c r="AC20" s="294"/>
      <c r="AD20" s="294"/>
      <c r="AE20" s="294"/>
    </row>
    <row r="21" spans="1:31" ht="12">
      <c r="A21" s="186" t="s">
        <v>709</v>
      </c>
      <c r="B21" s="106" t="s">
        <v>19</v>
      </c>
      <c r="C21" s="294"/>
      <c r="D21" s="294"/>
      <c r="E21" s="295"/>
      <c r="F21" s="295"/>
      <c r="G21" s="294"/>
      <c r="H21" s="294"/>
      <c r="I21" s="295"/>
      <c r="J21" s="295"/>
      <c r="K21" s="294"/>
      <c r="L21" s="294"/>
      <c r="M21" s="294"/>
      <c r="N21" s="294"/>
      <c r="O21" s="295"/>
      <c r="P21" s="295"/>
      <c r="Q21" s="294"/>
      <c r="R21" s="294"/>
      <c r="S21" s="295"/>
      <c r="T21" s="295"/>
      <c r="U21" s="294"/>
      <c r="V21" s="294"/>
      <c r="W21" s="295"/>
      <c r="X21" s="295"/>
      <c r="Y21" s="295"/>
      <c r="Z21" s="295"/>
      <c r="AA21" s="295"/>
      <c r="AB21" s="294"/>
      <c r="AC21" s="294"/>
      <c r="AD21" s="294"/>
      <c r="AE21" s="294"/>
    </row>
    <row r="22" spans="1:31" ht="12">
      <c r="A22" s="186" t="s">
        <v>718</v>
      </c>
      <c r="B22" s="106" t="s">
        <v>20</v>
      </c>
      <c r="C22" s="294"/>
      <c r="D22" s="294"/>
      <c r="E22" s="295"/>
      <c r="F22" s="295"/>
      <c r="G22" s="294"/>
      <c r="H22" s="294"/>
      <c r="I22" s="295"/>
      <c r="J22" s="295"/>
      <c r="K22" s="294"/>
      <c r="L22" s="294"/>
      <c r="M22" s="294"/>
      <c r="N22" s="294"/>
      <c r="O22" s="295"/>
      <c r="P22" s="295"/>
      <c r="Q22" s="294"/>
      <c r="R22" s="294"/>
      <c r="S22" s="295"/>
      <c r="T22" s="295"/>
      <c r="U22" s="294"/>
      <c r="V22" s="294"/>
      <c r="W22" s="295"/>
      <c r="X22" s="295"/>
      <c r="Y22" s="295"/>
      <c r="Z22" s="295"/>
      <c r="AA22" s="295"/>
      <c r="AB22" s="294"/>
      <c r="AC22" s="294"/>
      <c r="AD22" s="294"/>
      <c r="AE22" s="294"/>
    </row>
    <row r="23" spans="1:31" ht="12">
      <c r="A23" s="186" t="s">
        <v>728</v>
      </c>
      <c r="B23" s="106" t="s">
        <v>21</v>
      </c>
      <c r="C23" s="294"/>
      <c r="D23" s="294"/>
      <c r="E23" s="295"/>
      <c r="F23" s="295"/>
      <c r="G23" s="294"/>
      <c r="H23" s="294"/>
      <c r="I23" s="295"/>
      <c r="J23" s="295"/>
      <c r="K23" s="294"/>
      <c r="L23" s="294"/>
      <c r="M23" s="294"/>
      <c r="N23" s="294"/>
      <c r="O23" s="295"/>
      <c r="P23" s="295"/>
      <c r="Q23" s="294"/>
      <c r="R23" s="294"/>
      <c r="S23" s="295"/>
      <c r="T23" s="295"/>
      <c r="U23" s="294"/>
      <c r="V23" s="294"/>
      <c r="W23" s="295"/>
      <c r="X23" s="295"/>
      <c r="Y23" s="295"/>
      <c r="Z23" s="295"/>
      <c r="AA23" s="295"/>
      <c r="AB23" s="294"/>
      <c r="AC23" s="294"/>
      <c r="AD23" s="294"/>
      <c r="AE23" s="294"/>
    </row>
    <row r="24" spans="1:31" ht="12">
      <c r="A24" s="186" t="s">
        <v>803</v>
      </c>
      <c r="B24" s="106" t="s">
        <v>22</v>
      </c>
      <c r="C24" s="294"/>
      <c r="D24" s="294"/>
      <c r="E24" s="295"/>
      <c r="F24" s="295"/>
      <c r="G24" s="294"/>
      <c r="H24" s="294"/>
      <c r="I24" s="295"/>
      <c r="J24" s="295"/>
      <c r="K24" s="294"/>
      <c r="L24" s="294"/>
      <c r="M24" s="294"/>
      <c r="N24" s="294"/>
      <c r="O24" s="295"/>
      <c r="P24" s="295"/>
      <c r="Q24" s="294"/>
      <c r="R24" s="294"/>
      <c r="S24" s="295"/>
      <c r="T24" s="295"/>
      <c r="U24" s="294"/>
      <c r="V24" s="294"/>
      <c r="W24" s="295"/>
      <c r="X24" s="295"/>
      <c r="Y24" s="295"/>
      <c r="Z24" s="295"/>
      <c r="AA24" s="295"/>
      <c r="AB24" s="294"/>
      <c r="AC24" s="294"/>
      <c r="AD24" s="294"/>
      <c r="AE24" s="294"/>
    </row>
    <row r="25" spans="1:31" ht="12">
      <c r="A25" s="186" t="s">
        <v>828</v>
      </c>
      <c r="B25" s="106" t="s">
        <v>23</v>
      </c>
      <c r="C25" s="294"/>
      <c r="D25" s="294"/>
      <c r="E25" s="295"/>
      <c r="F25" s="295"/>
      <c r="G25" s="294"/>
      <c r="H25" s="294"/>
      <c r="I25" s="295"/>
      <c r="J25" s="295"/>
      <c r="K25" s="294"/>
      <c r="L25" s="294"/>
      <c r="M25" s="294"/>
      <c r="N25" s="294"/>
      <c r="O25" s="295"/>
      <c r="P25" s="295"/>
      <c r="Q25" s="294"/>
      <c r="R25" s="294"/>
      <c r="S25" s="295"/>
      <c r="T25" s="295"/>
      <c r="U25" s="294"/>
      <c r="V25" s="294"/>
      <c r="W25" s="295"/>
      <c r="X25" s="295"/>
      <c r="Y25" s="295"/>
      <c r="Z25" s="295"/>
      <c r="AA25" s="295"/>
      <c r="AB25" s="294"/>
      <c r="AC25" s="294"/>
      <c r="AD25" s="294"/>
      <c r="AE25" s="294"/>
    </row>
    <row r="26" spans="1:31" ht="12">
      <c r="A26" s="186" t="s">
        <v>820</v>
      </c>
      <c r="B26" s="106" t="s">
        <v>827</v>
      </c>
      <c r="C26" s="294"/>
      <c r="D26" s="294"/>
      <c r="E26" s="295"/>
      <c r="F26" s="295"/>
      <c r="G26" s="294"/>
      <c r="H26" s="294"/>
      <c r="I26" s="295"/>
      <c r="J26" s="295"/>
      <c r="K26" s="294"/>
      <c r="L26" s="294"/>
      <c r="M26" s="294"/>
      <c r="N26" s="294"/>
      <c r="O26" s="295"/>
      <c r="P26" s="295"/>
      <c r="Q26" s="294"/>
      <c r="R26" s="294"/>
      <c r="S26" s="295"/>
      <c r="T26" s="295"/>
      <c r="U26" s="294"/>
      <c r="V26" s="294"/>
      <c r="W26" s="295"/>
      <c r="X26" s="295"/>
      <c r="Y26" s="295"/>
      <c r="Z26" s="295"/>
      <c r="AA26" s="295"/>
      <c r="AB26" s="294"/>
      <c r="AC26" s="294"/>
      <c r="AD26" s="294"/>
      <c r="AE26" s="294"/>
    </row>
    <row r="27" spans="1:31" ht="12">
      <c r="A27" s="186" t="s">
        <v>867</v>
      </c>
      <c r="B27" s="106" t="s">
        <v>24</v>
      </c>
      <c r="C27" s="294"/>
      <c r="D27" s="294"/>
      <c r="E27" s="295"/>
      <c r="F27" s="295"/>
      <c r="G27" s="294"/>
      <c r="H27" s="294"/>
      <c r="I27" s="295"/>
      <c r="J27" s="295"/>
      <c r="K27" s="294"/>
      <c r="L27" s="294"/>
      <c r="M27" s="294"/>
      <c r="N27" s="294"/>
      <c r="O27" s="295"/>
      <c r="P27" s="295"/>
      <c r="Q27" s="294"/>
      <c r="R27" s="294"/>
      <c r="S27" s="295"/>
      <c r="T27" s="295"/>
      <c r="U27" s="294"/>
      <c r="V27" s="294"/>
      <c r="W27" s="295"/>
      <c r="X27" s="295"/>
      <c r="Y27" s="295"/>
      <c r="Z27" s="295"/>
      <c r="AA27" s="295"/>
      <c r="AB27" s="294"/>
      <c r="AC27" s="294"/>
      <c r="AD27" s="294"/>
      <c r="AE27" s="294"/>
    </row>
    <row r="28" spans="1:31" s="270" customFormat="1" ht="12.75" thickBot="1">
      <c r="A28" s="108" t="s">
        <v>382</v>
      </c>
      <c r="B28" s="109" t="s">
        <v>934</v>
      </c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</row>
    <row r="29" spans="1:31" ht="12.75" thickTop="1">
      <c r="A29" s="186" t="s">
        <v>395</v>
      </c>
      <c r="B29" s="113" t="s">
        <v>25</v>
      </c>
      <c r="C29" s="302"/>
      <c r="D29" s="294"/>
      <c r="E29" s="295"/>
      <c r="F29" s="295"/>
      <c r="G29" s="294"/>
      <c r="H29" s="294"/>
      <c r="I29" s="295"/>
      <c r="J29" s="295"/>
      <c r="K29" s="294"/>
      <c r="L29" s="294"/>
      <c r="M29" s="294"/>
      <c r="N29" s="294"/>
      <c r="O29" s="295"/>
      <c r="P29" s="295"/>
      <c r="Q29" s="294"/>
      <c r="R29" s="294"/>
      <c r="S29" s="295"/>
      <c r="T29" s="295"/>
      <c r="U29" s="294"/>
      <c r="V29" s="294"/>
      <c r="W29" s="295"/>
      <c r="X29" s="295"/>
      <c r="Y29" s="295"/>
      <c r="Z29" s="295"/>
      <c r="AA29" s="295"/>
      <c r="AB29" s="294"/>
      <c r="AC29" s="294"/>
      <c r="AD29" s="294"/>
      <c r="AE29" s="294"/>
    </row>
    <row r="30" spans="1:31" ht="12">
      <c r="A30" s="186" t="s">
        <v>396</v>
      </c>
      <c r="B30" s="113" t="s">
        <v>875</v>
      </c>
      <c r="C30" s="303"/>
      <c r="D30" s="294"/>
      <c r="E30" s="295"/>
      <c r="F30" s="295"/>
      <c r="G30" s="294"/>
      <c r="H30" s="294"/>
      <c r="I30" s="295"/>
      <c r="J30" s="295"/>
      <c r="K30" s="294"/>
      <c r="L30" s="294"/>
      <c r="M30" s="294"/>
      <c r="N30" s="294"/>
      <c r="O30" s="295"/>
      <c r="P30" s="295"/>
      <c r="Q30" s="294"/>
      <c r="R30" s="294"/>
      <c r="S30" s="295"/>
      <c r="T30" s="295"/>
      <c r="U30" s="294"/>
      <c r="V30" s="294"/>
      <c r="W30" s="295"/>
      <c r="X30" s="295"/>
      <c r="Y30" s="295"/>
      <c r="Z30" s="295"/>
      <c r="AA30" s="295"/>
      <c r="AB30" s="294"/>
      <c r="AC30" s="294"/>
      <c r="AD30" s="294"/>
      <c r="AE30" s="294"/>
    </row>
    <row r="31" spans="1:31" ht="12">
      <c r="A31" s="186" t="s">
        <v>401</v>
      </c>
      <c r="B31" s="113" t="s">
        <v>26</v>
      </c>
      <c r="C31" s="303"/>
      <c r="D31" s="294"/>
      <c r="E31" s="295"/>
      <c r="F31" s="295"/>
      <c r="G31" s="294"/>
      <c r="H31" s="294"/>
      <c r="I31" s="295"/>
      <c r="J31" s="295"/>
      <c r="K31" s="294"/>
      <c r="L31" s="294"/>
      <c r="M31" s="294"/>
      <c r="N31" s="294"/>
      <c r="O31" s="295"/>
      <c r="P31" s="295"/>
      <c r="Q31" s="294"/>
      <c r="R31" s="294"/>
      <c r="S31" s="295"/>
      <c r="T31" s="295"/>
      <c r="U31" s="294"/>
      <c r="V31" s="294"/>
      <c r="W31" s="295"/>
      <c r="X31" s="295"/>
      <c r="Y31" s="295"/>
      <c r="Z31" s="295"/>
      <c r="AA31" s="295"/>
      <c r="AB31" s="294"/>
      <c r="AC31" s="294"/>
      <c r="AD31" s="294"/>
      <c r="AE31" s="294"/>
    </row>
    <row r="32" spans="1:31" ht="12">
      <c r="A32" s="186" t="s">
        <v>979</v>
      </c>
      <c r="B32" s="113" t="s">
        <v>27</v>
      </c>
      <c r="C32" s="303"/>
      <c r="D32" s="294"/>
      <c r="E32" s="295"/>
      <c r="F32" s="295"/>
      <c r="G32" s="294"/>
      <c r="H32" s="294"/>
      <c r="I32" s="295"/>
      <c r="J32" s="295"/>
      <c r="K32" s="294"/>
      <c r="L32" s="294"/>
      <c r="M32" s="294"/>
      <c r="N32" s="294"/>
      <c r="O32" s="295"/>
      <c r="P32" s="295"/>
      <c r="Q32" s="294"/>
      <c r="R32" s="294"/>
      <c r="S32" s="295"/>
      <c r="T32" s="295"/>
      <c r="U32" s="294"/>
      <c r="V32" s="294"/>
      <c r="W32" s="295"/>
      <c r="X32" s="295"/>
      <c r="Y32" s="295"/>
      <c r="Z32" s="295"/>
      <c r="AA32" s="295"/>
      <c r="AB32" s="294"/>
      <c r="AC32" s="294"/>
      <c r="AD32" s="294"/>
      <c r="AE32" s="294"/>
    </row>
    <row r="33" spans="1:31" ht="12">
      <c r="A33" s="186" t="s">
        <v>493</v>
      </c>
      <c r="B33" s="113" t="s">
        <v>28</v>
      </c>
      <c r="C33" s="303"/>
      <c r="D33" s="294"/>
      <c r="E33" s="295"/>
      <c r="F33" s="295"/>
      <c r="G33" s="294"/>
      <c r="H33" s="294"/>
      <c r="I33" s="295"/>
      <c r="J33" s="295"/>
      <c r="K33" s="294"/>
      <c r="L33" s="294"/>
      <c r="M33" s="294"/>
      <c r="N33" s="294"/>
      <c r="O33" s="295"/>
      <c r="P33" s="295"/>
      <c r="Q33" s="294"/>
      <c r="R33" s="294"/>
      <c r="S33" s="295"/>
      <c r="T33" s="295"/>
      <c r="U33" s="294"/>
      <c r="V33" s="294"/>
      <c r="W33" s="295"/>
      <c r="X33" s="295"/>
      <c r="Y33" s="295"/>
      <c r="Z33" s="295"/>
      <c r="AA33" s="295"/>
      <c r="AB33" s="294"/>
      <c r="AC33" s="294"/>
      <c r="AD33" s="294"/>
      <c r="AE33" s="294"/>
    </row>
    <row r="34" spans="1:31" ht="12">
      <c r="A34" s="186" t="s">
        <v>528</v>
      </c>
      <c r="B34" s="113" t="s">
        <v>936</v>
      </c>
      <c r="C34" s="303"/>
      <c r="D34" s="294"/>
      <c r="E34" s="295"/>
      <c r="F34" s="295"/>
      <c r="G34" s="294"/>
      <c r="H34" s="294"/>
      <c r="I34" s="295"/>
      <c r="J34" s="295"/>
      <c r="K34" s="294"/>
      <c r="L34" s="294"/>
      <c r="M34" s="294"/>
      <c r="N34" s="294"/>
      <c r="O34" s="295"/>
      <c r="P34" s="295"/>
      <c r="Q34" s="294"/>
      <c r="R34" s="294"/>
      <c r="S34" s="295"/>
      <c r="T34" s="295"/>
      <c r="U34" s="294"/>
      <c r="V34" s="294"/>
      <c r="W34" s="295"/>
      <c r="X34" s="295"/>
      <c r="Y34" s="295"/>
      <c r="Z34" s="295"/>
      <c r="AA34" s="295"/>
      <c r="AB34" s="294"/>
      <c r="AC34" s="294"/>
      <c r="AD34" s="294"/>
      <c r="AE34" s="294"/>
    </row>
    <row r="35" spans="1:31" ht="12">
      <c r="A35" s="186" t="s">
        <v>529</v>
      </c>
      <c r="B35" s="113" t="s">
        <v>30</v>
      </c>
      <c r="C35" s="303"/>
      <c r="D35" s="294"/>
      <c r="E35" s="295"/>
      <c r="F35" s="295"/>
      <c r="G35" s="294"/>
      <c r="H35" s="294"/>
      <c r="I35" s="295"/>
      <c r="J35" s="295"/>
      <c r="K35" s="294"/>
      <c r="L35" s="294"/>
      <c r="M35" s="294"/>
      <c r="N35" s="294"/>
      <c r="O35" s="295"/>
      <c r="P35" s="295"/>
      <c r="Q35" s="294"/>
      <c r="R35" s="294"/>
      <c r="S35" s="295"/>
      <c r="T35" s="295"/>
      <c r="U35" s="294"/>
      <c r="V35" s="294"/>
      <c r="W35" s="295"/>
      <c r="X35" s="295"/>
      <c r="Y35" s="295"/>
      <c r="Z35" s="295"/>
      <c r="AA35" s="295"/>
      <c r="AB35" s="294"/>
      <c r="AC35" s="294"/>
      <c r="AD35" s="294"/>
      <c r="AE35" s="294"/>
    </row>
    <row r="36" spans="1:31" ht="12">
      <c r="A36" s="186" t="s">
        <v>535</v>
      </c>
      <c r="B36" s="113" t="s">
        <v>31</v>
      </c>
      <c r="C36" s="303"/>
      <c r="D36" s="294"/>
      <c r="E36" s="295"/>
      <c r="F36" s="295"/>
      <c r="G36" s="294"/>
      <c r="H36" s="294"/>
      <c r="I36" s="295"/>
      <c r="J36" s="295"/>
      <c r="K36" s="294"/>
      <c r="L36" s="294"/>
      <c r="M36" s="294"/>
      <c r="N36" s="294"/>
      <c r="O36" s="295"/>
      <c r="P36" s="295"/>
      <c r="Q36" s="294"/>
      <c r="R36" s="294"/>
      <c r="S36" s="295"/>
      <c r="T36" s="295"/>
      <c r="U36" s="294"/>
      <c r="V36" s="294"/>
      <c r="W36" s="295"/>
      <c r="X36" s="295"/>
      <c r="Y36" s="295"/>
      <c r="Z36" s="295"/>
      <c r="AA36" s="295"/>
      <c r="AB36" s="294"/>
      <c r="AC36" s="294"/>
      <c r="AD36" s="294"/>
      <c r="AE36" s="294"/>
    </row>
    <row r="37" spans="1:31" ht="12">
      <c r="A37" s="186" t="s">
        <v>539</v>
      </c>
      <c r="B37" s="113" t="s">
        <v>32</v>
      </c>
      <c r="C37" s="303"/>
      <c r="D37" s="294"/>
      <c r="E37" s="295"/>
      <c r="F37" s="295"/>
      <c r="G37" s="294"/>
      <c r="H37" s="294"/>
      <c r="I37" s="295"/>
      <c r="J37" s="295"/>
      <c r="K37" s="294"/>
      <c r="L37" s="294"/>
      <c r="M37" s="294"/>
      <c r="N37" s="294"/>
      <c r="O37" s="295"/>
      <c r="P37" s="295"/>
      <c r="Q37" s="294"/>
      <c r="R37" s="294"/>
      <c r="S37" s="295"/>
      <c r="T37" s="295"/>
      <c r="U37" s="294"/>
      <c r="V37" s="294"/>
      <c r="W37" s="295"/>
      <c r="X37" s="295"/>
      <c r="Y37" s="295"/>
      <c r="Z37" s="295"/>
      <c r="AA37" s="295"/>
      <c r="AB37" s="294"/>
      <c r="AC37" s="294"/>
      <c r="AD37" s="294"/>
      <c r="AE37" s="294"/>
    </row>
    <row r="38" spans="1:31" ht="12">
      <c r="A38" s="186" t="s">
        <v>543</v>
      </c>
      <c r="B38" s="113" t="s">
        <v>33</v>
      </c>
      <c r="C38" s="303"/>
      <c r="D38" s="294"/>
      <c r="E38" s="295"/>
      <c r="F38" s="295"/>
      <c r="G38" s="294"/>
      <c r="H38" s="294"/>
      <c r="I38" s="295"/>
      <c r="J38" s="295"/>
      <c r="K38" s="294"/>
      <c r="L38" s="294"/>
      <c r="M38" s="294"/>
      <c r="N38" s="294"/>
      <c r="O38" s="295"/>
      <c r="P38" s="295"/>
      <c r="Q38" s="294"/>
      <c r="R38" s="294"/>
      <c r="S38" s="295"/>
      <c r="T38" s="295"/>
      <c r="U38" s="294"/>
      <c r="V38" s="294"/>
      <c r="W38" s="295"/>
      <c r="X38" s="295"/>
      <c r="Y38" s="295"/>
      <c r="Z38" s="295"/>
      <c r="AA38" s="295"/>
      <c r="AB38" s="294"/>
      <c r="AC38" s="294"/>
      <c r="AD38" s="294"/>
      <c r="AE38" s="294"/>
    </row>
    <row r="39" spans="1:31" ht="12">
      <c r="A39" s="186" t="s">
        <v>545</v>
      </c>
      <c r="B39" s="113" t="s">
        <v>34</v>
      </c>
      <c r="C39" s="303"/>
      <c r="D39" s="294"/>
      <c r="E39" s="295"/>
      <c r="F39" s="295"/>
      <c r="G39" s="294"/>
      <c r="H39" s="294"/>
      <c r="I39" s="295"/>
      <c r="J39" s="295"/>
      <c r="K39" s="294"/>
      <c r="L39" s="294"/>
      <c r="M39" s="294"/>
      <c r="N39" s="294"/>
      <c r="O39" s="295"/>
      <c r="P39" s="295"/>
      <c r="Q39" s="294"/>
      <c r="R39" s="294"/>
      <c r="S39" s="295"/>
      <c r="T39" s="295"/>
      <c r="U39" s="294"/>
      <c r="V39" s="294"/>
      <c r="W39" s="295"/>
      <c r="X39" s="295"/>
      <c r="Y39" s="295"/>
      <c r="Z39" s="295"/>
      <c r="AA39" s="295"/>
      <c r="AB39" s="294"/>
      <c r="AC39" s="294"/>
      <c r="AD39" s="294"/>
      <c r="AE39" s="294"/>
    </row>
    <row r="40" spans="1:31" ht="12">
      <c r="A40" s="186" t="s">
        <v>552</v>
      </c>
      <c r="B40" s="113" t="s">
        <v>35</v>
      </c>
      <c r="C40" s="303"/>
      <c r="D40" s="294"/>
      <c r="E40" s="295"/>
      <c r="F40" s="295"/>
      <c r="G40" s="294"/>
      <c r="H40" s="294"/>
      <c r="I40" s="295"/>
      <c r="J40" s="295"/>
      <c r="K40" s="294"/>
      <c r="L40" s="294"/>
      <c r="M40" s="294"/>
      <c r="N40" s="294"/>
      <c r="O40" s="295"/>
      <c r="P40" s="295"/>
      <c r="Q40" s="294"/>
      <c r="R40" s="294"/>
      <c r="S40" s="295"/>
      <c r="T40" s="295"/>
      <c r="U40" s="294"/>
      <c r="V40" s="294"/>
      <c r="W40" s="295"/>
      <c r="X40" s="295"/>
      <c r="Y40" s="295"/>
      <c r="Z40" s="295"/>
      <c r="AA40" s="295"/>
      <c r="AB40" s="294"/>
      <c r="AC40" s="294"/>
      <c r="AD40" s="294"/>
      <c r="AE40" s="294"/>
    </row>
    <row r="41" spans="1:31" s="186" customFormat="1" ht="12">
      <c r="A41" s="186" t="s">
        <v>554</v>
      </c>
      <c r="B41" s="113" t="s">
        <v>553</v>
      </c>
      <c r="C41" s="303"/>
      <c r="D41" s="294"/>
      <c r="E41" s="295"/>
      <c r="F41" s="295"/>
      <c r="G41" s="294"/>
      <c r="H41" s="294"/>
      <c r="I41" s="295"/>
      <c r="J41" s="295"/>
      <c r="K41" s="294"/>
      <c r="L41" s="294"/>
      <c r="M41" s="294"/>
      <c r="N41" s="294"/>
      <c r="O41" s="295"/>
      <c r="P41" s="295"/>
      <c r="Q41" s="294"/>
      <c r="R41" s="294"/>
      <c r="S41" s="295"/>
      <c r="T41" s="295"/>
      <c r="U41" s="294"/>
      <c r="V41" s="294"/>
      <c r="W41" s="295"/>
      <c r="X41" s="295"/>
      <c r="Y41" s="295"/>
      <c r="Z41" s="295"/>
      <c r="AA41" s="295"/>
      <c r="AB41" s="294"/>
      <c r="AC41" s="294"/>
      <c r="AD41" s="294"/>
      <c r="AE41" s="294"/>
    </row>
    <row r="42" spans="1:31" ht="12">
      <c r="A42" s="186" t="s">
        <v>563</v>
      </c>
      <c r="B42" s="113" t="s">
        <v>885</v>
      </c>
      <c r="C42" s="303"/>
      <c r="D42" s="294"/>
      <c r="E42" s="295"/>
      <c r="F42" s="295"/>
      <c r="G42" s="294"/>
      <c r="H42" s="294"/>
      <c r="I42" s="295"/>
      <c r="J42" s="295"/>
      <c r="K42" s="294"/>
      <c r="L42" s="294"/>
      <c r="M42" s="294"/>
      <c r="N42" s="294"/>
      <c r="O42" s="295"/>
      <c r="P42" s="295"/>
      <c r="Q42" s="294"/>
      <c r="R42" s="294"/>
      <c r="S42" s="295"/>
      <c r="T42" s="295"/>
      <c r="U42" s="294"/>
      <c r="V42" s="294"/>
      <c r="W42" s="295"/>
      <c r="X42" s="295"/>
      <c r="Y42" s="295"/>
      <c r="Z42" s="295"/>
      <c r="AA42" s="295"/>
      <c r="AB42" s="294"/>
      <c r="AC42" s="294"/>
      <c r="AD42" s="294"/>
      <c r="AE42" s="294"/>
    </row>
    <row r="43" spans="1:31" ht="12">
      <c r="A43" s="186" t="s">
        <v>568</v>
      </c>
      <c r="B43" s="113" t="s">
        <v>886</v>
      </c>
      <c r="C43" s="303"/>
      <c r="D43" s="294"/>
      <c r="E43" s="295"/>
      <c r="F43" s="295"/>
      <c r="G43" s="294"/>
      <c r="H43" s="294"/>
      <c r="I43" s="295"/>
      <c r="J43" s="295"/>
      <c r="K43" s="294"/>
      <c r="L43" s="294"/>
      <c r="M43" s="294"/>
      <c r="N43" s="294"/>
      <c r="O43" s="295"/>
      <c r="P43" s="295"/>
      <c r="Q43" s="294"/>
      <c r="R43" s="294"/>
      <c r="S43" s="295"/>
      <c r="T43" s="295"/>
      <c r="U43" s="294"/>
      <c r="V43" s="294"/>
      <c r="W43" s="295"/>
      <c r="X43" s="295"/>
      <c r="Y43" s="295"/>
      <c r="Z43" s="295"/>
      <c r="AA43" s="295"/>
      <c r="AB43" s="294"/>
      <c r="AC43" s="294"/>
      <c r="AD43" s="294"/>
      <c r="AE43" s="294"/>
    </row>
    <row r="44" spans="1:31" ht="12">
      <c r="A44" s="186" t="s">
        <v>575</v>
      </c>
      <c r="B44" s="113" t="s">
        <v>36</v>
      </c>
      <c r="C44" s="303"/>
      <c r="D44" s="294"/>
      <c r="E44" s="295"/>
      <c r="F44" s="295"/>
      <c r="G44" s="294"/>
      <c r="H44" s="294"/>
      <c r="I44" s="295"/>
      <c r="J44" s="295"/>
      <c r="K44" s="294"/>
      <c r="L44" s="294"/>
      <c r="M44" s="294"/>
      <c r="N44" s="294"/>
      <c r="O44" s="295"/>
      <c r="P44" s="295"/>
      <c r="Q44" s="294"/>
      <c r="R44" s="294"/>
      <c r="S44" s="295"/>
      <c r="T44" s="295"/>
      <c r="U44" s="294"/>
      <c r="V44" s="294"/>
      <c r="W44" s="295"/>
      <c r="X44" s="295"/>
      <c r="Y44" s="295"/>
      <c r="Z44" s="295"/>
      <c r="AA44" s="295"/>
      <c r="AB44" s="294"/>
      <c r="AC44" s="294"/>
      <c r="AD44" s="294"/>
      <c r="AE44" s="294"/>
    </row>
    <row r="45" spans="1:31" s="186" customFormat="1" ht="12">
      <c r="A45" s="186" t="s">
        <v>980</v>
      </c>
      <c r="B45" s="113" t="s">
        <v>600</v>
      </c>
      <c r="C45" s="303"/>
      <c r="D45" s="294"/>
      <c r="E45" s="295"/>
      <c r="F45" s="295"/>
      <c r="G45" s="294"/>
      <c r="H45" s="294"/>
      <c r="I45" s="295"/>
      <c r="J45" s="295"/>
      <c r="K45" s="294"/>
      <c r="L45" s="294"/>
      <c r="M45" s="294"/>
      <c r="N45" s="294"/>
      <c r="O45" s="295"/>
      <c r="P45" s="295"/>
      <c r="Q45" s="294"/>
      <c r="R45" s="294"/>
      <c r="S45" s="295"/>
      <c r="T45" s="295"/>
      <c r="U45" s="294"/>
      <c r="V45" s="294"/>
      <c r="W45" s="295"/>
      <c r="X45" s="295"/>
      <c r="Y45" s="295"/>
      <c r="Z45" s="295"/>
      <c r="AA45" s="295"/>
      <c r="AB45" s="294"/>
      <c r="AC45" s="294"/>
      <c r="AD45" s="294"/>
      <c r="AE45" s="294"/>
    </row>
    <row r="46" spans="1:31" ht="12">
      <c r="A46" s="186" t="s">
        <v>609</v>
      </c>
      <c r="B46" s="113" t="s">
        <v>37</v>
      </c>
      <c r="C46" s="294"/>
      <c r="D46" s="294"/>
      <c r="E46" s="295"/>
      <c r="F46" s="295"/>
      <c r="G46" s="294"/>
      <c r="H46" s="294"/>
      <c r="I46" s="295"/>
      <c r="J46" s="295"/>
      <c r="K46" s="294"/>
      <c r="L46" s="294"/>
      <c r="M46" s="294"/>
      <c r="N46" s="294"/>
      <c r="O46" s="295"/>
      <c r="P46" s="295"/>
      <c r="Q46" s="294"/>
      <c r="R46" s="294"/>
      <c r="S46" s="295"/>
      <c r="T46" s="295"/>
      <c r="U46" s="294"/>
      <c r="V46" s="294"/>
      <c r="W46" s="295"/>
      <c r="X46" s="295"/>
      <c r="Y46" s="295"/>
      <c r="Z46" s="295"/>
      <c r="AA46" s="295"/>
      <c r="AB46" s="294"/>
      <c r="AC46" s="294"/>
      <c r="AD46" s="294"/>
      <c r="AE46" s="294"/>
    </row>
    <row r="47" spans="1:31" ht="12">
      <c r="A47" s="186" t="s">
        <v>660</v>
      </c>
      <c r="B47" s="113" t="s">
        <v>38</v>
      </c>
      <c r="C47" s="294"/>
      <c r="D47" s="294"/>
      <c r="E47" s="295"/>
      <c r="F47" s="295"/>
      <c r="G47" s="294"/>
      <c r="H47" s="294"/>
      <c r="I47" s="295"/>
      <c r="J47" s="295"/>
      <c r="K47" s="294"/>
      <c r="L47" s="294"/>
      <c r="M47" s="294"/>
      <c r="N47" s="294"/>
      <c r="O47" s="295"/>
      <c r="P47" s="295"/>
      <c r="Q47" s="294"/>
      <c r="R47" s="294"/>
      <c r="S47" s="295"/>
      <c r="T47" s="295"/>
      <c r="U47" s="294"/>
      <c r="V47" s="294"/>
      <c r="W47" s="295"/>
      <c r="X47" s="295"/>
      <c r="Y47" s="295"/>
      <c r="Z47" s="295"/>
      <c r="AA47" s="295"/>
      <c r="AB47" s="294"/>
      <c r="AC47" s="294"/>
      <c r="AD47" s="294"/>
      <c r="AE47" s="294"/>
    </row>
    <row r="48" spans="1:31" ht="12">
      <c r="A48" s="186" t="s">
        <v>938</v>
      </c>
      <c r="B48" s="113" t="s">
        <v>39</v>
      </c>
      <c r="C48" s="294"/>
      <c r="D48" s="294"/>
      <c r="E48" s="295"/>
      <c r="F48" s="295"/>
      <c r="G48" s="294"/>
      <c r="H48" s="294"/>
      <c r="I48" s="295"/>
      <c r="J48" s="295"/>
      <c r="K48" s="294"/>
      <c r="L48" s="294"/>
      <c r="M48" s="294"/>
      <c r="N48" s="294"/>
      <c r="O48" s="295"/>
      <c r="P48" s="295"/>
      <c r="Q48" s="294"/>
      <c r="R48" s="294"/>
      <c r="S48" s="295"/>
      <c r="T48" s="295"/>
      <c r="U48" s="294"/>
      <c r="V48" s="294"/>
      <c r="W48" s="295"/>
      <c r="X48" s="295"/>
      <c r="Y48" s="295"/>
      <c r="Z48" s="295"/>
      <c r="AA48" s="295"/>
      <c r="AB48" s="294"/>
      <c r="AC48" s="294"/>
      <c r="AD48" s="294"/>
      <c r="AE48" s="294"/>
    </row>
    <row r="49" spans="1:31" ht="12">
      <c r="A49" s="186" t="s">
        <v>981</v>
      </c>
      <c r="B49" s="113" t="s">
        <v>40</v>
      </c>
      <c r="C49" s="294"/>
      <c r="D49" s="294"/>
      <c r="E49" s="295"/>
      <c r="F49" s="295"/>
      <c r="G49" s="294"/>
      <c r="H49" s="294"/>
      <c r="I49" s="295"/>
      <c r="J49" s="295"/>
      <c r="K49" s="294"/>
      <c r="L49" s="294"/>
      <c r="M49" s="294"/>
      <c r="N49" s="294"/>
      <c r="O49" s="295"/>
      <c r="P49" s="295"/>
      <c r="Q49" s="294"/>
      <c r="R49" s="294"/>
      <c r="S49" s="295"/>
      <c r="T49" s="295"/>
      <c r="U49" s="294"/>
      <c r="V49" s="294"/>
      <c r="W49" s="295"/>
      <c r="X49" s="295"/>
      <c r="Y49" s="295"/>
      <c r="Z49" s="295"/>
      <c r="AA49" s="295"/>
      <c r="AB49" s="294"/>
      <c r="AC49" s="294"/>
      <c r="AD49" s="294"/>
      <c r="AE49" s="294"/>
    </row>
    <row r="50" spans="1:31" ht="12">
      <c r="A50" s="186" t="s">
        <v>689</v>
      </c>
      <c r="B50" s="113" t="s">
        <v>41</v>
      </c>
      <c r="C50" s="294"/>
      <c r="D50" s="294"/>
      <c r="E50" s="295"/>
      <c r="F50" s="295"/>
      <c r="G50" s="294"/>
      <c r="H50" s="294"/>
      <c r="I50" s="295"/>
      <c r="J50" s="295"/>
      <c r="K50" s="294"/>
      <c r="L50" s="294"/>
      <c r="M50" s="294"/>
      <c r="N50" s="294"/>
      <c r="O50" s="295"/>
      <c r="P50" s="295"/>
      <c r="Q50" s="294"/>
      <c r="R50" s="294"/>
      <c r="S50" s="295"/>
      <c r="T50" s="295"/>
      <c r="U50" s="294"/>
      <c r="V50" s="294"/>
      <c r="W50" s="295"/>
      <c r="X50" s="295"/>
      <c r="Y50" s="295"/>
      <c r="Z50" s="295"/>
      <c r="AA50" s="295"/>
      <c r="AB50" s="294"/>
      <c r="AC50" s="294"/>
      <c r="AD50" s="294"/>
      <c r="AE50" s="294"/>
    </row>
    <row r="51" spans="1:31" ht="12">
      <c r="A51" s="186" t="s">
        <v>706</v>
      </c>
      <c r="B51" s="113" t="s">
        <v>42</v>
      </c>
      <c r="C51" s="294"/>
      <c r="D51" s="294"/>
      <c r="E51" s="295"/>
      <c r="F51" s="295"/>
      <c r="G51" s="294"/>
      <c r="H51" s="294"/>
      <c r="I51" s="295"/>
      <c r="J51" s="295"/>
      <c r="K51" s="294"/>
      <c r="L51" s="294"/>
      <c r="M51" s="294"/>
      <c r="N51" s="294"/>
      <c r="O51" s="295"/>
      <c r="P51" s="295"/>
      <c r="Q51" s="294"/>
      <c r="R51" s="294"/>
      <c r="S51" s="295"/>
      <c r="T51" s="295"/>
      <c r="U51" s="294"/>
      <c r="V51" s="294"/>
      <c r="W51" s="295"/>
      <c r="X51" s="295"/>
      <c r="Y51" s="295"/>
      <c r="Z51" s="295"/>
      <c r="AA51" s="295"/>
      <c r="AB51" s="294"/>
      <c r="AC51" s="294"/>
      <c r="AD51" s="294"/>
      <c r="AE51" s="294"/>
    </row>
    <row r="52" spans="1:31" ht="12">
      <c r="A52" s="186" t="s">
        <v>712</v>
      </c>
      <c r="B52" s="113" t="s">
        <v>940</v>
      </c>
      <c r="C52" s="294"/>
      <c r="D52" s="294"/>
      <c r="E52" s="295"/>
      <c r="F52" s="295"/>
      <c r="G52" s="294"/>
      <c r="H52" s="294"/>
      <c r="I52" s="295"/>
      <c r="J52" s="295"/>
      <c r="K52" s="294"/>
      <c r="L52" s="294"/>
      <c r="M52" s="294"/>
      <c r="N52" s="294"/>
      <c r="O52" s="295"/>
      <c r="P52" s="295"/>
      <c r="Q52" s="294"/>
      <c r="R52" s="294"/>
      <c r="S52" s="295"/>
      <c r="T52" s="295"/>
      <c r="U52" s="294"/>
      <c r="V52" s="294"/>
      <c r="W52" s="295"/>
      <c r="X52" s="295"/>
      <c r="Y52" s="295"/>
      <c r="Z52" s="295"/>
      <c r="AA52" s="295"/>
      <c r="AB52" s="294"/>
      <c r="AC52" s="294"/>
      <c r="AD52" s="294"/>
      <c r="AE52" s="294"/>
    </row>
    <row r="53" spans="1:31" ht="12">
      <c r="A53" s="186" t="s">
        <v>726</v>
      </c>
      <c r="B53" s="113" t="s">
        <v>44</v>
      </c>
      <c r="C53" s="294"/>
      <c r="D53" s="294"/>
      <c r="E53" s="295"/>
      <c r="F53" s="295"/>
      <c r="G53" s="294"/>
      <c r="H53" s="294"/>
      <c r="I53" s="295"/>
      <c r="J53" s="295"/>
      <c r="K53" s="294"/>
      <c r="L53" s="294"/>
      <c r="M53" s="294"/>
      <c r="N53" s="294"/>
      <c r="O53" s="295"/>
      <c r="P53" s="295"/>
      <c r="Q53" s="294"/>
      <c r="R53" s="294"/>
      <c r="S53" s="295"/>
      <c r="T53" s="295"/>
      <c r="U53" s="294"/>
      <c r="V53" s="294"/>
      <c r="W53" s="295"/>
      <c r="X53" s="295"/>
      <c r="Y53" s="295"/>
      <c r="Z53" s="295"/>
      <c r="AA53" s="295"/>
      <c r="AB53" s="294"/>
      <c r="AC53" s="294"/>
      <c r="AD53" s="294"/>
      <c r="AE53" s="294"/>
    </row>
    <row r="54" spans="1:31" ht="12">
      <c r="A54" s="186" t="s">
        <v>747</v>
      </c>
      <c r="B54" s="113" t="s">
        <v>45</v>
      </c>
      <c r="C54" s="294"/>
      <c r="D54" s="294"/>
      <c r="E54" s="295"/>
      <c r="F54" s="295"/>
      <c r="G54" s="294"/>
      <c r="H54" s="294"/>
      <c r="I54" s="295"/>
      <c r="J54" s="295"/>
      <c r="K54" s="294"/>
      <c r="L54" s="294"/>
      <c r="M54" s="294"/>
      <c r="N54" s="294"/>
      <c r="O54" s="295"/>
      <c r="P54" s="295"/>
      <c r="Q54" s="294"/>
      <c r="R54" s="294"/>
      <c r="S54" s="295"/>
      <c r="T54" s="295"/>
      <c r="U54" s="294"/>
      <c r="V54" s="294"/>
      <c r="W54" s="295"/>
      <c r="X54" s="295"/>
      <c r="Y54" s="295"/>
      <c r="Z54" s="295"/>
      <c r="AA54" s="295"/>
      <c r="AB54" s="294"/>
      <c r="AC54" s="294"/>
      <c r="AD54" s="294"/>
      <c r="AE54" s="294"/>
    </row>
    <row r="55" spans="1:31" ht="12">
      <c r="A55" s="186" t="s">
        <v>755</v>
      </c>
      <c r="B55" s="113" t="s">
        <v>46</v>
      </c>
      <c r="C55" s="294"/>
      <c r="D55" s="294"/>
      <c r="E55" s="295"/>
      <c r="F55" s="295"/>
      <c r="G55" s="294"/>
      <c r="H55" s="294"/>
      <c r="I55" s="295"/>
      <c r="J55" s="295"/>
      <c r="K55" s="294"/>
      <c r="L55" s="294"/>
      <c r="M55" s="294"/>
      <c r="N55" s="294"/>
      <c r="O55" s="295"/>
      <c r="P55" s="295"/>
      <c r="Q55" s="294"/>
      <c r="R55" s="294"/>
      <c r="S55" s="295"/>
      <c r="T55" s="295"/>
      <c r="U55" s="294"/>
      <c r="V55" s="294"/>
      <c r="W55" s="295"/>
      <c r="X55" s="295"/>
      <c r="Y55" s="295"/>
      <c r="Z55" s="295"/>
      <c r="AA55" s="295"/>
      <c r="AB55" s="294"/>
      <c r="AC55" s="294"/>
      <c r="AD55" s="294"/>
      <c r="AE55" s="294"/>
    </row>
    <row r="56" spans="1:31" ht="12">
      <c r="A56" s="186" t="s">
        <v>759</v>
      </c>
      <c r="B56" s="113" t="s">
        <v>47</v>
      </c>
      <c r="C56" s="294"/>
      <c r="D56" s="294"/>
      <c r="E56" s="295"/>
      <c r="F56" s="295"/>
      <c r="G56" s="294"/>
      <c r="H56" s="294"/>
      <c r="I56" s="295"/>
      <c r="J56" s="295"/>
      <c r="K56" s="294"/>
      <c r="L56" s="294"/>
      <c r="M56" s="294"/>
      <c r="N56" s="294"/>
      <c r="O56" s="295"/>
      <c r="P56" s="295"/>
      <c r="Q56" s="294"/>
      <c r="R56" s="294"/>
      <c r="S56" s="295"/>
      <c r="T56" s="295"/>
      <c r="U56" s="294"/>
      <c r="V56" s="294"/>
      <c r="W56" s="295"/>
      <c r="X56" s="295"/>
      <c r="Y56" s="295"/>
      <c r="Z56" s="295"/>
      <c r="AA56" s="295"/>
      <c r="AB56" s="294"/>
      <c r="AC56" s="294"/>
      <c r="AD56" s="294"/>
      <c r="AE56" s="294"/>
    </row>
    <row r="57" spans="1:31" ht="12">
      <c r="A57" s="186" t="s">
        <v>771</v>
      </c>
      <c r="B57" s="113" t="s">
        <v>48</v>
      </c>
      <c r="C57" s="294"/>
      <c r="D57" s="294"/>
      <c r="E57" s="295"/>
      <c r="F57" s="295"/>
      <c r="G57" s="294"/>
      <c r="H57" s="294"/>
      <c r="I57" s="295"/>
      <c r="J57" s="295"/>
      <c r="K57" s="294"/>
      <c r="L57" s="294"/>
      <c r="M57" s="294"/>
      <c r="N57" s="294"/>
      <c r="O57" s="295"/>
      <c r="P57" s="295"/>
      <c r="Q57" s="294"/>
      <c r="R57" s="294"/>
      <c r="S57" s="295"/>
      <c r="T57" s="295"/>
      <c r="U57" s="294"/>
      <c r="V57" s="294"/>
      <c r="W57" s="295"/>
      <c r="X57" s="295"/>
      <c r="Y57" s="295"/>
      <c r="Z57" s="295"/>
      <c r="AA57" s="295"/>
      <c r="AB57" s="294"/>
      <c r="AC57" s="294"/>
      <c r="AD57" s="294"/>
      <c r="AE57" s="294"/>
    </row>
    <row r="58" spans="1:31" ht="12">
      <c r="A58" s="186" t="s">
        <v>790</v>
      </c>
      <c r="B58" s="113" t="s">
        <v>49</v>
      </c>
      <c r="C58" s="294"/>
      <c r="D58" s="294"/>
      <c r="E58" s="295"/>
      <c r="F58" s="295"/>
      <c r="G58" s="294"/>
      <c r="H58" s="294"/>
      <c r="I58" s="295"/>
      <c r="J58" s="295"/>
      <c r="K58" s="294"/>
      <c r="L58" s="294"/>
      <c r="M58" s="294"/>
      <c r="N58" s="294"/>
      <c r="O58" s="295"/>
      <c r="P58" s="295"/>
      <c r="Q58" s="294"/>
      <c r="R58" s="294"/>
      <c r="S58" s="295"/>
      <c r="T58" s="295"/>
      <c r="U58" s="294"/>
      <c r="V58" s="294"/>
      <c r="W58" s="295"/>
      <c r="X58" s="295"/>
      <c r="Y58" s="295"/>
      <c r="Z58" s="295"/>
      <c r="AA58" s="295"/>
      <c r="AB58" s="294"/>
      <c r="AC58" s="294"/>
      <c r="AD58" s="294"/>
      <c r="AE58" s="294"/>
    </row>
    <row r="59" spans="1:31" ht="12">
      <c r="A59" s="186" t="s">
        <v>848</v>
      </c>
      <c r="B59" s="113" t="s">
        <v>50</v>
      </c>
      <c r="C59" s="294"/>
      <c r="D59" s="294"/>
      <c r="E59" s="295"/>
      <c r="F59" s="295"/>
      <c r="G59" s="294"/>
      <c r="H59" s="294"/>
      <c r="I59" s="295"/>
      <c r="J59" s="295"/>
      <c r="K59" s="294"/>
      <c r="L59" s="294"/>
      <c r="M59" s="294"/>
      <c r="N59" s="294"/>
      <c r="O59" s="295"/>
      <c r="P59" s="295"/>
      <c r="Q59" s="294"/>
      <c r="R59" s="294"/>
      <c r="S59" s="295"/>
      <c r="T59" s="295"/>
      <c r="U59" s="294"/>
      <c r="V59" s="294"/>
      <c r="W59" s="295"/>
      <c r="X59" s="295"/>
      <c r="Y59" s="295"/>
      <c r="Z59" s="295"/>
      <c r="AA59" s="295"/>
      <c r="AB59" s="294"/>
      <c r="AC59" s="294"/>
      <c r="AD59" s="294"/>
      <c r="AE59" s="294"/>
    </row>
    <row r="60" spans="1:31" ht="12">
      <c r="A60" s="186" t="s">
        <v>852</v>
      </c>
      <c r="B60" s="113" t="s">
        <v>51</v>
      </c>
      <c r="C60" s="294"/>
      <c r="D60" s="294"/>
      <c r="E60" s="295"/>
      <c r="F60" s="295"/>
      <c r="G60" s="294"/>
      <c r="H60" s="294"/>
      <c r="I60" s="295"/>
      <c r="J60" s="295"/>
      <c r="K60" s="294"/>
      <c r="L60" s="294"/>
      <c r="M60" s="294"/>
      <c r="N60" s="294"/>
      <c r="O60" s="295"/>
      <c r="P60" s="295"/>
      <c r="Q60" s="294"/>
      <c r="R60" s="294"/>
      <c r="S60" s="295"/>
      <c r="T60" s="295"/>
      <c r="U60" s="294"/>
      <c r="V60" s="294"/>
      <c r="W60" s="295"/>
      <c r="X60" s="295"/>
      <c r="Y60" s="295"/>
      <c r="Z60" s="295"/>
      <c r="AA60" s="295"/>
      <c r="AB60" s="294"/>
      <c r="AC60" s="294"/>
      <c r="AD60" s="294"/>
      <c r="AE60" s="294"/>
    </row>
    <row r="61" spans="1:31" s="270" customFormat="1" ht="12.75" thickBot="1">
      <c r="A61" s="108" t="s">
        <v>383</v>
      </c>
      <c r="B61" s="114" t="s">
        <v>941</v>
      </c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</row>
    <row r="62" spans="1:31" ht="12.75" thickTop="1">
      <c r="A62" s="186" t="s">
        <v>399</v>
      </c>
      <c r="B62" s="113" t="s">
        <v>52</v>
      </c>
      <c r="C62" s="294"/>
      <c r="D62" s="294"/>
      <c r="E62" s="295"/>
      <c r="F62" s="295"/>
      <c r="G62" s="294"/>
      <c r="H62" s="294"/>
      <c r="I62" s="295"/>
      <c r="J62" s="295"/>
      <c r="K62" s="294"/>
      <c r="L62" s="294"/>
      <c r="M62" s="294"/>
      <c r="N62" s="294"/>
      <c r="O62" s="295"/>
      <c r="P62" s="295"/>
      <c r="Q62" s="294"/>
      <c r="R62" s="294"/>
      <c r="S62" s="295"/>
      <c r="T62" s="295"/>
      <c r="U62" s="294"/>
      <c r="V62" s="294"/>
      <c r="W62" s="295"/>
      <c r="X62" s="295"/>
      <c r="Y62" s="295"/>
      <c r="Z62" s="295"/>
      <c r="AA62" s="295"/>
      <c r="AB62" s="294"/>
      <c r="AC62" s="294"/>
      <c r="AD62" s="294"/>
      <c r="AE62" s="294"/>
    </row>
    <row r="63" spans="1:31" ht="12">
      <c r="A63" s="186" t="s">
        <v>432</v>
      </c>
      <c r="B63" s="113" t="s">
        <v>53</v>
      </c>
      <c r="C63" s="294"/>
      <c r="D63" s="294"/>
      <c r="E63" s="295"/>
      <c r="F63" s="295"/>
      <c r="G63" s="294"/>
      <c r="H63" s="294"/>
      <c r="I63" s="295"/>
      <c r="J63" s="295"/>
      <c r="K63" s="294"/>
      <c r="L63" s="294"/>
      <c r="M63" s="294"/>
      <c r="N63" s="294"/>
      <c r="O63" s="295"/>
      <c r="P63" s="295"/>
      <c r="Q63" s="294"/>
      <c r="R63" s="294"/>
      <c r="S63" s="295"/>
      <c r="T63" s="295"/>
      <c r="U63" s="294"/>
      <c r="V63" s="294"/>
      <c r="W63" s="295"/>
      <c r="X63" s="295"/>
      <c r="Y63" s="295"/>
      <c r="Z63" s="295"/>
      <c r="AA63" s="295"/>
      <c r="AB63" s="294"/>
      <c r="AC63" s="294"/>
      <c r="AD63" s="294"/>
      <c r="AE63" s="294"/>
    </row>
    <row r="64" spans="1:31" ht="12">
      <c r="A64" s="186" t="s">
        <v>440</v>
      </c>
      <c r="B64" s="113" t="s">
        <v>54</v>
      </c>
      <c r="C64" s="294"/>
      <c r="D64" s="294"/>
      <c r="E64" s="295"/>
      <c r="F64" s="295"/>
      <c r="G64" s="294"/>
      <c r="H64" s="294"/>
      <c r="I64" s="295"/>
      <c r="J64" s="295"/>
      <c r="K64" s="294"/>
      <c r="L64" s="294"/>
      <c r="M64" s="294"/>
      <c r="N64" s="294"/>
      <c r="O64" s="295"/>
      <c r="P64" s="295"/>
      <c r="Q64" s="294"/>
      <c r="R64" s="294"/>
      <c r="S64" s="295"/>
      <c r="T64" s="295"/>
      <c r="U64" s="294"/>
      <c r="V64" s="294"/>
      <c r="W64" s="295"/>
      <c r="X64" s="295"/>
      <c r="Y64" s="295"/>
      <c r="Z64" s="295"/>
      <c r="AA64" s="295"/>
      <c r="AB64" s="294"/>
      <c r="AC64" s="294"/>
      <c r="AD64" s="294"/>
      <c r="AE64" s="294"/>
    </row>
    <row r="65" spans="1:31" ht="12">
      <c r="A65" s="186" t="s">
        <v>476</v>
      </c>
      <c r="B65" s="113" t="s">
        <v>55</v>
      </c>
      <c r="C65" s="294"/>
      <c r="D65" s="294"/>
      <c r="E65" s="295"/>
      <c r="F65" s="295"/>
      <c r="G65" s="294"/>
      <c r="H65" s="294"/>
      <c r="I65" s="295"/>
      <c r="J65" s="295"/>
      <c r="K65" s="294"/>
      <c r="L65" s="294"/>
      <c r="M65" s="294"/>
      <c r="N65" s="294"/>
      <c r="O65" s="295"/>
      <c r="P65" s="295"/>
      <c r="Q65" s="294"/>
      <c r="R65" s="294"/>
      <c r="S65" s="295"/>
      <c r="T65" s="295"/>
      <c r="U65" s="294"/>
      <c r="V65" s="294"/>
      <c r="W65" s="295"/>
      <c r="X65" s="295"/>
      <c r="Y65" s="295"/>
      <c r="Z65" s="295"/>
      <c r="AA65" s="295"/>
      <c r="AB65" s="294"/>
      <c r="AC65" s="294"/>
      <c r="AD65" s="294"/>
      <c r="AE65" s="294"/>
    </row>
    <row r="66" spans="1:31" ht="12">
      <c r="A66" s="186" t="s">
        <v>487</v>
      </c>
      <c r="B66" s="113" t="s">
        <v>56</v>
      </c>
      <c r="C66" s="294"/>
      <c r="D66" s="294"/>
      <c r="E66" s="295"/>
      <c r="F66" s="295"/>
      <c r="G66" s="294"/>
      <c r="H66" s="294"/>
      <c r="I66" s="295"/>
      <c r="J66" s="295"/>
      <c r="K66" s="294"/>
      <c r="L66" s="294"/>
      <c r="M66" s="294"/>
      <c r="N66" s="294"/>
      <c r="O66" s="295"/>
      <c r="P66" s="295"/>
      <c r="Q66" s="294"/>
      <c r="R66" s="294"/>
      <c r="S66" s="295"/>
      <c r="T66" s="295"/>
      <c r="U66" s="294"/>
      <c r="V66" s="294"/>
      <c r="W66" s="295"/>
      <c r="X66" s="295"/>
      <c r="Y66" s="295"/>
      <c r="Z66" s="295"/>
      <c r="AA66" s="295"/>
      <c r="AB66" s="294"/>
      <c r="AC66" s="294"/>
      <c r="AD66" s="294"/>
      <c r="AE66" s="294"/>
    </row>
    <row r="67" spans="1:31" ht="12">
      <c r="A67" s="186" t="s">
        <v>514</v>
      </c>
      <c r="B67" s="113" t="s">
        <v>57</v>
      </c>
      <c r="C67" s="294"/>
      <c r="D67" s="294"/>
      <c r="E67" s="295"/>
      <c r="F67" s="295"/>
      <c r="G67" s="294"/>
      <c r="H67" s="294"/>
      <c r="I67" s="295"/>
      <c r="J67" s="295"/>
      <c r="K67" s="294"/>
      <c r="L67" s="294"/>
      <c r="M67" s="294"/>
      <c r="N67" s="294"/>
      <c r="O67" s="295"/>
      <c r="P67" s="295"/>
      <c r="Q67" s="294"/>
      <c r="R67" s="294"/>
      <c r="S67" s="295"/>
      <c r="T67" s="295"/>
      <c r="U67" s="294"/>
      <c r="V67" s="294"/>
      <c r="W67" s="295"/>
      <c r="X67" s="295"/>
      <c r="Y67" s="295"/>
      <c r="Z67" s="295"/>
      <c r="AA67" s="295"/>
      <c r="AB67" s="294"/>
      <c r="AC67" s="294"/>
      <c r="AD67" s="294"/>
      <c r="AE67" s="294"/>
    </row>
    <row r="68" spans="1:31" ht="12">
      <c r="A68" s="186" t="s">
        <v>522</v>
      </c>
      <c r="B68" s="113" t="s">
        <v>58</v>
      </c>
      <c r="C68" s="294"/>
      <c r="D68" s="294"/>
      <c r="E68" s="295"/>
      <c r="F68" s="295"/>
      <c r="G68" s="294"/>
      <c r="H68" s="294"/>
      <c r="I68" s="295"/>
      <c r="J68" s="295"/>
      <c r="K68" s="294"/>
      <c r="L68" s="294"/>
      <c r="M68" s="294"/>
      <c r="N68" s="294"/>
      <c r="O68" s="295"/>
      <c r="P68" s="295"/>
      <c r="Q68" s="294"/>
      <c r="R68" s="294"/>
      <c r="S68" s="295"/>
      <c r="T68" s="295"/>
      <c r="U68" s="294"/>
      <c r="V68" s="294"/>
      <c r="W68" s="295"/>
      <c r="X68" s="295"/>
      <c r="Y68" s="295"/>
      <c r="Z68" s="295"/>
      <c r="AA68" s="295"/>
      <c r="AB68" s="294"/>
      <c r="AC68" s="294"/>
      <c r="AD68" s="294"/>
      <c r="AE68" s="294"/>
    </row>
    <row r="69" spans="1:31" ht="12">
      <c r="A69" s="186" t="s">
        <v>532</v>
      </c>
      <c r="B69" s="113" t="s">
        <v>59</v>
      </c>
      <c r="C69" s="294"/>
      <c r="D69" s="294"/>
      <c r="E69" s="295"/>
      <c r="F69" s="295"/>
      <c r="G69" s="294"/>
      <c r="H69" s="294"/>
      <c r="I69" s="295"/>
      <c r="J69" s="295"/>
      <c r="K69" s="294"/>
      <c r="L69" s="294"/>
      <c r="M69" s="294"/>
      <c r="N69" s="294"/>
      <c r="O69" s="295"/>
      <c r="P69" s="295"/>
      <c r="Q69" s="294"/>
      <c r="R69" s="294"/>
      <c r="S69" s="295"/>
      <c r="T69" s="295"/>
      <c r="U69" s="294"/>
      <c r="V69" s="294"/>
      <c r="W69" s="295"/>
      <c r="X69" s="295"/>
      <c r="Y69" s="295"/>
      <c r="Z69" s="295"/>
      <c r="AA69" s="295"/>
      <c r="AB69" s="294"/>
      <c r="AC69" s="294"/>
      <c r="AD69" s="294"/>
      <c r="AE69" s="294"/>
    </row>
    <row r="70" spans="1:31" ht="12">
      <c r="A70" s="186" t="s">
        <v>534</v>
      </c>
      <c r="B70" s="113" t="s">
        <v>60</v>
      </c>
      <c r="C70" s="294"/>
      <c r="D70" s="294"/>
      <c r="E70" s="295"/>
      <c r="F70" s="295"/>
      <c r="G70" s="294"/>
      <c r="H70" s="294"/>
      <c r="I70" s="295"/>
      <c r="J70" s="295"/>
      <c r="K70" s="294"/>
      <c r="L70" s="294"/>
      <c r="M70" s="294"/>
      <c r="N70" s="294"/>
      <c r="O70" s="295"/>
      <c r="P70" s="295"/>
      <c r="Q70" s="294"/>
      <c r="R70" s="294"/>
      <c r="S70" s="295"/>
      <c r="T70" s="295"/>
      <c r="U70" s="294"/>
      <c r="V70" s="294"/>
      <c r="W70" s="295"/>
      <c r="X70" s="295"/>
      <c r="Y70" s="295"/>
      <c r="Z70" s="295"/>
      <c r="AA70" s="295"/>
      <c r="AB70" s="294"/>
      <c r="AC70" s="294"/>
      <c r="AD70" s="294"/>
      <c r="AE70" s="294"/>
    </row>
    <row r="71" spans="1:31" ht="12">
      <c r="A71" s="186" t="s">
        <v>573</v>
      </c>
      <c r="B71" s="113" t="s">
        <v>61</v>
      </c>
      <c r="C71" s="294"/>
      <c r="D71" s="294"/>
      <c r="E71" s="295"/>
      <c r="F71" s="295"/>
      <c r="G71" s="294"/>
      <c r="H71" s="294"/>
      <c r="I71" s="295"/>
      <c r="J71" s="295"/>
      <c r="K71" s="294"/>
      <c r="L71" s="294"/>
      <c r="M71" s="294"/>
      <c r="N71" s="294"/>
      <c r="O71" s="295"/>
      <c r="P71" s="295"/>
      <c r="Q71" s="294"/>
      <c r="R71" s="294"/>
      <c r="S71" s="295"/>
      <c r="T71" s="295"/>
      <c r="U71" s="294"/>
      <c r="V71" s="294"/>
      <c r="W71" s="295"/>
      <c r="X71" s="295"/>
      <c r="Y71" s="295"/>
      <c r="Z71" s="295"/>
      <c r="AA71" s="295"/>
      <c r="AB71" s="294"/>
      <c r="AC71" s="294"/>
      <c r="AD71" s="294"/>
      <c r="AE71" s="294"/>
    </row>
    <row r="72" spans="1:31" ht="12">
      <c r="A72" s="186" t="s">
        <v>593</v>
      </c>
      <c r="B72" s="113" t="s">
        <v>62</v>
      </c>
      <c r="C72" s="294"/>
      <c r="D72" s="294"/>
      <c r="E72" s="295"/>
      <c r="F72" s="295"/>
      <c r="G72" s="294"/>
      <c r="H72" s="294"/>
      <c r="I72" s="295"/>
      <c r="J72" s="295"/>
      <c r="K72" s="294"/>
      <c r="L72" s="294"/>
      <c r="M72" s="294"/>
      <c r="N72" s="294"/>
      <c r="O72" s="295"/>
      <c r="P72" s="295"/>
      <c r="Q72" s="294"/>
      <c r="R72" s="294"/>
      <c r="S72" s="295"/>
      <c r="T72" s="295"/>
      <c r="U72" s="294"/>
      <c r="V72" s="294"/>
      <c r="W72" s="295"/>
      <c r="X72" s="295"/>
      <c r="Y72" s="295"/>
      <c r="Z72" s="295"/>
      <c r="AA72" s="295"/>
      <c r="AB72" s="294"/>
      <c r="AC72" s="294"/>
      <c r="AD72" s="294"/>
      <c r="AE72" s="294"/>
    </row>
    <row r="73" spans="1:31" ht="12">
      <c r="A73" s="186" t="s">
        <v>659</v>
      </c>
      <c r="B73" s="113" t="s">
        <v>658</v>
      </c>
      <c r="C73" s="294"/>
      <c r="D73" s="294"/>
      <c r="E73" s="295"/>
      <c r="F73" s="295"/>
      <c r="G73" s="294"/>
      <c r="H73" s="294"/>
      <c r="I73" s="295"/>
      <c r="J73" s="295"/>
      <c r="K73" s="294"/>
      <c r="L73" s="294"/>
      <c r="M73" s="294"/>
      <c r="N73" s="294"/>
      <c r="O73" s="295"/>
      <c r="P73" s="295"/>
      <c r="Q73" s="294"/>
      <c r="R73" s="294"/>
      <c r="S73" s="295"/>
      <c r="T73" s="295"/>
      <c r="U73" s="294"/>
      <c r="V73" s="294"/>
      <c r="W73" s="295"/>
      <c r="X73" s="295"/>
      <c r="Y73" s="295"/>
      <c r="Z73" s="295"/>
      <c r="AA73" s="295"/>
      <c r="AB73" s="294"/>
      <c r="AC73" s="294"/>
      <c r="AD73" s="294"/>
      <c r="AE73" s="294"/>
    </row>
    <row r="74" spans="1:31" ht="12">
      <c r="A74" s="186" t="s">
        <v>670</v>
      </c>
      <c r="B74" s="113" t="s">
        <v>63</v>
      </c>
      <c r="C74" s="294"/>
      <c r="D74" s="294"/>
      <c r="E74" s="295"/>
      <c r="F74" s="295"/>
      <c r="G74" s="294"/>
      <c r="H74" s="294"/>
      <c r="I74" s="295"/>
      <c r="J74" s="295"/>
      <c r="K74" s="294"/>
      <c r="L74" s="294"/>
      <c r="M74" s="294"/>
      <c r="N74" s="294"/>
      <c r="O74" s="295"/>
      <c r="P74" s="295"/>
      <c r="Q74" s="294"/>
      <c r="R74" s="294"/>
      <c r="S74" s="295"/>
      <c r="T74" s="295"/>
      <c r="U74" s="294"/>
      <c r="V74" s="294"/>
      <c r="W74" s="295"/>
      <c r="X74" s="295"/>
      <c r="Y74" s="295"/>
      <c r="Z74" s="295"/>
      <c r="AA74" s="295"/>
      <c r="AB74" s="294"/>
      <c r="AC74" s="294"/>
      <c r="AD74" s="294"/>
      <c r="AE74" s="294"/>
    </row>
    <row r="75" spans="1:31" ht="12">
      <c r="A75" s="186" t="s">
        <v>694</v>
      </c>
      <c r="B75" s="113" t="s">
        <v>64</v>
      </c>
      <c r="C75" s="294"/>
      <c r="D75" s="294"/>
      <c r="E75" s="295"/>
      <c r="F75" s="295"/>
      <c r="G75" s="294"/>
      <c r="H75" s="294"/>
      <c r="I75" s="295"/>
      <c r="J75" s="295"/>
      <c r="K75" s="294"/>
      <c r="L75" s="294"/>
      <c r="M75" s="294"/>
      <c r="N75" s="294"/>
      <c r="O75" s="295"/>
      <c r="P75" s="295"/>
      <c r="Q75" s="294"/>
      <c r="R75" s="294"/>
      <c r="S75" s="295"/>
      <c r="T75" s="295"/>
      <c r="U75" s="294"/>
      <c r="V75" s="294"/>
      <c r="W75" s="295"/>
      <c r="X75" s="295"/>
      <c r="Y75" s="295"/>
      <c r="Z75" s="295"/>
      <c r="AA75" s="295"/>
      <c r="AB75" s="294"/>
      <c r="AC75" s="294"/>
      <c r="AD75" s="294"/>
      <c r="AE75" s="294"/>
    </row>
    <row r="76" spans="1:31" ht="12">
      <c r="A76" s="186" t="s">
        <v>723</v>
      </c>
      <c r="B76" s="113" t="s">
        <v>65</v>
      </c>
      <c r="C76" s="294"/>
      <c r="D76" s="294"/>
      <c r="E76" s="295"/>
      <c r="F76" s="295"/>
      <c r="G76" s="294"/>
      <c r="H76" s="294"/>
      <c r="I76" s="295"/>
      <c r="J76" s="295"/>
      <c r="K76" s="294"/>
      <c r="L76" s="294"/>
      <c r="M76" s="294"/>
      <c r="N76" s="294"/>
      <c r="O76" s="295"/>
      <c r="P76" s="295"/>
      <c r="Q76" s="294"/>
      <c r="R76" s="294"/>
      <c r="S76" s="295"/>
      <c r="T76" s="295"/>
      <c r="U76" s="294"/>
      <c r="V76" s="294"/>
      <c r="W76" s="295"/>
      <c r="X76" s="295"/>
      <c r="Y76" s="295"/>
      <c r="Z76" s="295"/>
      <c r="AA76" s="295"/>
      <c r="AB76" s="294"/>
      <c r="AC76" s="294"/>
      <c r="AD76" s="294"/>
      <c r="AE76" s="294"/>
    </row>
    <row r="77" spans="1:31" ht="12">
      <c r="A77" s="186" t="s">
        <v>748</v>
      </c>
      <c r="B77" s="113" t="s">
        <v>66</v>
      </c>
      <c r="C77" s="294"/>
      <c r="D77" s="294"/>
      <c r="E77" s="295"/>
      <c r="F77" s="295"/>
      <c r="G77" s="294"/>
      <c r="H77" s="294"/>
      <c r="I77" s="295"/>
      <c r="J77" s="295"/>
      <c r="K77" s="294"/>
      <c r="L77" s="294"/>
      <c r="M77" s="294"/>
      <c r="N77" s="294"/>
      <c r="O77" s="295"/>
      <c r="P77" s="295"/>
      <c r="Q77" s="294"/>
      <c r="R77" s="294"/>
      <c r="S77" s="295"/>
      <c r="T77" s="295"/>
      <c r="U77" s="294"/>
      <c r="V77" s="294"/>
      <c r="W77" s="295"/>
      <c r="X77" s="295"/>
      <c r="Y77" s="295"/>
      <c r="Z77" s="295"/>
      <c r="AA77" s="295"/>
      <c r="AB77" s="294"/>
      <c r="AC77" s="294"/>
      <c r="AD77" s="294"/>
      <c r="AE77" s="294"/>
    </row>
    <row r="78" spans="1:31" ht="12">
      <c r="A78" s="186" t="s">
        <v>779</v>
      </c>
      <c r="B78" s="113" t="s">
        <v>67</v>
      </c>
      <c r="C78" s="294"/>
      <c r="D78" s="294"/>
      <c r="E78" s="295"/>
      <c r="F78" s="295"/>
      <c r="G78" s="294"/>
      <c r="H78" s="294"/>
      <c r="I78" s="295"/>
      <c r="J78" s="295"/>
      <c r="K78" s="294"/>
      <c r="L78" s="294"/>
      <c r="M78" s="294"/>
      <c r="N78" s="294"/>
      <c r="O78" s="295"/>
      <c r="P78" s="295"/>
      <c r="Q78" s="294"/>
      <c r="R78" s="294"/>
      <c r="S78" s="295"/>
      <c r="T78" s="295"/>
      <c r="U78" s="294"/>
      <c r="V78" s="294"/>
      <c r="W78" s="295"/>
      <c r="X78" s="295"/>
      <c r="Y78" s="295"/>
      <c r="Z78" s="295"/>
      <c r="AA78" s="295"/>
      <c r="AB78" s="294"/>
      <c r="AC78" s="294"/>
      <c r="AD78" s="294"/>
      <c r="AE78" s="294"/>
    </row>
    <row r="79" spans="1:31" ht="12">
      <c r="A79" s="186" t="s">
        <v>792</v>
      </c>
      <c r="B79" s="113" t="s">
        <v>887</v>
      </c>
      <c r="C79" s="294"/>
      <c r="D79" s="294"/>
      <c r="E79" s="295"/>
      <c r="F79" s="295"/>
      <c r="G79" s="294"/>
      <c r="H79" s="294"/>
      <c r="I79" s="295"/>
      <c r="J79" s="295"/>
      <c r="K79" s="294"/>
      <c r="L79" s="294"/>
      <c r="M79" s="294"/>
      <c r="N79" s="294"/>
      <c r="O79" s="295"/>
      <c r="P79" s="295"/>
      <c r="Q79" s="294"/>
      <c r="R79" s="294"/>
      <c r="S79" s="295"/>
      <c r="T79" s="295"/>
      <c r="U79" s="294"/>
      <c r="V79" s="294"/>
      <c r="W79" s="295"/>
      <c r="X79" s="295"/>
      <c r="Y79" s="295"/>
      <c r="Z79" s="295"/>
      <c r="AA79" s="295"/>
      <c r="AB79" s="294"/>
      <c r="AC79" s="294"/>
      <c r="AD79" s="294"/>
      <c r="AE79" s="294"/>
    </row>
    <row r="80" spans="1:31" ht="12">
      <c r="A80" s="186" t="s">
        <v>799</v>
      </c>
      <c r="B80" s="113" t="s">
        <v>68</v>
      </c>
      <c r="C80" s="294"/>
      <c r="D80" s="294"/>
      <c r="E80" s="295"/>
      <c r="F80" s="295"/>
      <c r="G80" s="294"/>
      <c r="H80" s="294"/>
      <c r="I80" s="295"/>
      <c r="J80" s="295"/>
      <c r="K80" s="294"/>
      <c r="L80" s="294"/>
      <c r="M80" s="294"/>
      <c r="N80" s="294"/>
      <c r="O80" s="295"/>
      <c r="P80" s="295"/>
      <c r="Q80" s="294"/>
      <c r="R80" s="294"/>
      <c r="S80" s="295"/>
      <c r="T80" s="295"/>
      <c r="U80" s="294"/>
      <c r="V80" s="294"/>
      <c r="W80" s="295"/>
      <c r="X80" s="295"/>
      <c r="Y80" s="295"/>
      <c r="Z80" s="295"/>
      <c r="AA80" s="295"/>
      <c r="AB80" s="294"/>
      <c r="AC80" s="294"/>
      <c r="AD80" s="294"/>
      <c r="AE80" s="294"/>
    </row>
    <row r="81" spans="1:31" ht="12">
      <c r="A81" s="186" t="s">
        <v>809</v>
      </c>
      <c r="B81" s="113" t="s">
        <v>69</v>
      </c>
      <c r="C81" s="294"/>
      <c r="D81" s="294"/>
      <c r="E81" s="295"/>
      <c r="F81" s="295"/>
      <c r="G81" s="294"/>
      <c r="H81" s="294"/>
      <c r="I81" s="295"/>
      <c r="J81" s="295"/>
      <c r="K81" s="294"/>
      <c r="L81" s="294"/>
      <c r="M81" s="294"/>
      <c r="N81" s="294"/>
      <c r="O81" s="295"/>
      <c r="P81" s="295"/>
      <c r="Q81" s="294"/>
      <c r="R81" s="294"/>
      <c r="S81" s="295"/>
      <c r="T81" s="295"/>
      <c r="U81" s="294"/>
      <c r="V81" s="294"/>
      <c r="W81" s="295"/>
      <c r="X81" s="295"/>
      <c r="Y81" s="295"/>
      <c r="Z81" s="295"/>
      <c r="AA81" s="295"/>
      <c r="AB81" s="294"/>
      <c r="AC81" s="294"/>
      <c r="AD81" s="294"/>
      <c r="AE81" s="294"/>
    </row>
    <row r="82" spans="1:31" ht="12">
      <c r="A82" s="186" t="s">
        <v>825</v>
      </c>
      <c r="B82" s="113" t="s">
        <v>70</v>
      </c>
      <c r="C82" s="294"/>
      <c r="D82" s="294"/>
      <c r="E82" s="295"/>
      <c r="F82" s="295"/>
      <c r="G82" s="294"/>
      <c r="H82" s="294"/>
      <c r="I82" s="295"/>
      <c r="J82" s="295"/>
      <c r="K82" s="294"/>
      <c r="L82" s="294"/>
      <c r="M82" s="294"/>
      <c r="N82" s="294"/>
      <c r="O82" s="295"/>
      <c r="P82" s="295"/>
      <c r="Q82" s="294"/>
      <c r="R82" s="294"/>
      <c r="S82" s="295"/>
      <c r="T82" s="295"/>
      <c r="U82" s="294"/>
      <c r="V82" s="294"/>
      <c r="W82" s="295"/>
      <c r="X82" s="295"/>
      <c r="Y82" s="295"/>
      <c r="Z82" s="295"/>
      <c r="AA82" s="295"/>
      <c r="AB82" s="294"/>
      <c r="AC82" s="294"/>
      <c r="AD82" s="294"/>
      <c r="AE82" s="294"/>
    </row>
    <row r="83" spans="1:31" ht="12">
      <c r="A83" s="186" t="s">
        <v>835</v>
      </c>
      <c r="B83" s="113" t="s">
        <v>71</v>
      </c>
      <c r="C83" s="294"/>
      <c r="D83" s="294"/>
      <c r="E83" s="295"/>
      <c r="F83" s="295"/>
      <c r="G83" s="294"/>
      <c r="H83" s="294"/>
      <c r="I83" s="295"/>
      <c r="J83" s="295"/>
      <c r="K83" s="294"/>
      <c r="L83" s="294"/>
      <c r="M83" s="294"/>
      <c r="N83" s="294"/>
      <c r="O83" s="295"/>
      <c r="P83" s="295"/>
      <c r="Q83" s="294"/>
      <c r="R83" s="294"/>
      <c r="S83" s="295"/>
      <c r="T83" s="295"/>
      <c r="U83" s="294"/>
      <c r="V83" s="294"/>
      <c r="W83" s="295"/>
      <c r="X83" s="295"/>
      <c r="Y83" s="295"/>
      <c r="Z83" s="295"/>
      <c r="AA83" s="295"/>
      <c r="AB83" s="294"/>
      <c r="AC83" s="294"/>
      <c r="AD83" s="294"/>
      <c r="AE83" s="294"/>
    </row>
    <row r="84" spans="1:31" ht="12">
      <c r="A84" s="186" t="s">
        <v>842</v>
      </c>
      <c r="B84" s="113" t="s">
        <v>72</v>
      </c>
      <c r="C84" s="294"/>
      <c r="D84" s="294"/>
      <c r="E84" s="295"/>
      <c r="F84" s="295"/>
      <c r="G84" s="294"/>
      <c r="H84" s="294"/>
      <c r="I84" s="295"/>
      <c r="J84" s="295"/>
      <c r="K84" s="294"/>
      <c r="L84" s="294"/>
      <c r="M84" s="294"/>
      <c r="N84" s="294"/>
      <c r="O84" s="295"/>
      <c r="P84" s="295"/>
      <c r="Q84" s="294"/>
      <c r="R84" s="294"/>
      <c r="S84" s="295"/>
      <c r="T84" s="295"/>
      <c r="U84" s="294"/>
      <c r="V84" s="294"/>
      <c r="W84" s="295"/>
      <c r="X84" s="295"/>
      <c r="Y84" s="295"/>
      <c r="Z84" s="295"/>
      <c r="AA84" s="295"/>
      <c r="AB84" s="294"/>
      <c r="AC84" s="294"/>
      <c r="AD84" s="294"/>
      <c r="AE84" s="294"/>
    </row>
    <row r="85" spans="1:31" s="270" customFormat="1" ht="12.75" thickBot="1">
      <c r="A85" s="108" t="s">
        <v>384</v>
      </c>
      <c r="B85" s="114" t="s">
        <v>942</v>
      </c>
      <c r="C85" s="296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</row>
    <row r="86" spans="1:31" ht="12.75" thickTop="1">
      <c r="A86" s="186" t="s">
        <v>398</v>
      </c>
      <c r="B86" s="113" t="s">
        <v>73</v>
      </c>
      <c r="C86" s="294"/>
      <c r="D86" s="294"/>
      <c r="E86" s="295"/>
      <c r="F86" s="295"/>
      <c r="G86" s="294"/>
      <c r="H86" s="294"/>
      <c r="I86" s="295"/>
      <c r="J86" s="295"/>
      <c r="K86" s="294"/>
      <c r="L86" s="294"/>
      <c r="M86" s="294"/>
      <c r="N86" s="294"/>
      <c r="O86" s="295"/>
      <c r="P86" s="295"/>
      <c r="Q86" s="294"/>
      <c r="R86" s="294"/>
      <c r="S86" s="295"/>
      <c r="T86" s="295"/>
      <c r="U86" s="294"/>
      <c r="V86" s="294"/>
      <c r="W86" s="295"/>
      <c r="X86" s="295"/>
      <c r="Y86" s="295"/>
      <c r="Z86" s="295"/>
      <c r="AA86" s="295"/>
      <c r="AB86" s="294"/>
      <c r="AC86" s="294"/>
      <c r="AD86" s="294"/>
      <c r="AE86" s="294"/>
    </row>
    <row r="87" spans="1:31" ht="12">
      <c r="A87" s="186" t="s">
        <v>424</v>
      </c>
      <c r="B87" s="113" t="s">
        <v>888</v>
      </c>
      <c r="C87" s="294"/>
      <c r="D87" s="294"/>
      <c r="E87" s="295"/>
      <c r="F87" s="295"/>
      <c r="G87" s="294"/>
      <c r="H87" s="294"/>
      <c r="I87" s="295"/>
      <c r="J87" s="295"/>
      <c r="K87" s="294"/>
      <c r="L87" s="294"/>
      <c r="M87" s="294"/>
      <c r="N87" s="294"/>
      <c r="O87" s="295"/>
      <c r="P87" s="295"/>
      <c r="Q87" s="294"/>
      <c r="R87" s="294"/>
      <c r="S87" s="295"/>
      <c r="T87" s="295"/>
      <c r="U87" s="294"/>
      <c r="V87" s="294"/>
      <c r="W87" s="295"/>
      <c r="X87" s="295"/>
      <c r="Y87" s="295"/>
      <c r="Z87" s="295"/>
      <c r="AA87" s="295"/>
      <c r="AB87" s="294"/>
      <c r="AC87" s="294"/>
      <c r="AD87" s="294"/>
      <c r="AE87" s="294"/>
    </row>
    <row r="88" spans="1:31" ht="12">
      <c r="A88" s="186" t="s">
        <v>436</v>
      </c>
      <c r="B88" s="212" t="s">
        <v>889</v>
      </c>
      <c r="C88" s="294"/>
      <c r="D88" s="294"/>
      <c r="E88" s="295"/>
      <c r="F88" s="295"/>
      <c r="G88" s="294"/>
      <c r="H88" s="294"/>
      <c r="I88" s="295"/>
      <c r="J88" s="295"/>
      <c r="K88" s="294"/>
      <c r="L88" s="294"/>
      <c r="M88" s="294"/>
      <c r="N88" s="294"/>
      <c r="O88" s="295"/>
      <c r="P88" s="295"/>
      <c r="Q88" s="294"/>
      <c r="R88" s="294"/>
      <c r="S88" s="295"/>
      <c r="T88" s="295"/>
      <c r="U88" s="294"/>
      <c r="V88" s="294"/>
      <c r="W88" s="295"/>
      <c r="X88" s="295"/>
      <c r="Y88" s="295"/>
      <c r="Z88" s="295"/>
      <c r="AA88" s="295"/>
      <c r="AB88" s="294"/>
      <c r="AC88" s="294"/>
      <c r="AD88" s="294"/>
      <c r="AE88" s="294"/>
    </row>
    <row r="89" spans="1:31" ht="12">
      <c r="A89" s="186" t="s">
        <v>437</v>
      </c>
      <c r="B89" s="113" t="s">
        <v>74</v>
      </c>
      <c r="C89" s="294"/>
      <c r="D89" s="294"/>
      <c r="E89" s="295"/>
      <c r="F89" s="295"/>
      <c r="G89" s="294"/>
      <c r="H89" s="294"/>
      <c r="I89" s="295"/>
      <c r="J89" s="295"/>
      <c r="K89" s="294"/>
      <c r="L89" s="294"/>
      <c r="M89" s="294"/>
      <c r="N89" s="294"/>
      <c r="O89" s="295"/>
      <c r="P89" s="295"/>
      <c r="Q89" s="294"/>
      <c r="R89" s="294"/>
      <c r="S89" s="295"/>
      <c r="T89" s="295"/>
      <c r="U89" s="294"/>
      <c r="V89" s="294"/>
      <c r="W89" s="295"/>
      <c r="X89" s="295"/>
      <c r="Y89" s="295"/>
      <c r="Z89" s="295"/>
      <c r="AA89" s="295"/>
      <c r="AB89" s="294"/>
      <c r="AC89" s="294"/>
      <c r="AD89" s="294"/>
      <c r="AE89" s="294"/>
    </row>
    <row r="90" spans="1:31" ht="12">
      <c r="A90" s="186" t="s">
        <v>442</v>
      </c>
      <c r="B90" s="113" t="s">
        <v>75</v>
      </c>
      <c r="C90" s="294"/>
      <c r="D90" s="294"/>
      <c r="E90" s="295"/>
      <c r="F90" s="295"/>
      <c r="G90" s="294"/>
      <c r="H90" s="294"/>
      <c r="I90" s="295"/>
      <c r="J90" s="295"/>
      <c r="K90" s="294"/>
      <c r="L90" s="294"/>
      <c r="M90" s="294"/>
      <c r="N90" s="294"/>
      <c r="O90" s="295"/>
      <c r="P90" s="295"/>
      <c r="Q90" s="294"/>
      <c r="R90" s="294"/>
      <c r="S90" s="295"/>
      <c r="T90" s="295"/>
      <c r="U90" s="294"/>
      <c r="V90" s="294"/>
      <c r="W90" s="295"/>
      <c r="X90" s="295"/>
      <c r="Y90" s="295"/>
      <c r="Z90" s="295"/>
      <c r="AA90" s="295"/>
      <c r="AB90" s="294"/>
      <c r="AC90" s="294"/>
      <c r="AD90" s="294"/>
      <c r="AE90" s="294"/>
    </row>
    <row r="91" spans="1:31" ht="12">
      <c r="A91" s="186" t="s">
        <v>461</v>
      </c>
      <c r="B91" s="113" t="s">
        <v>76</v>
      </c>
      <c r="C91" s="294"/>
      <c r="D91" s="294"/>
      <c r="E91" s="295"/>
      <c r="F91" s="295"/>
      <c r="G91" s="294"/>
      <c r="H91" s="294"/>
      <c r="I91" s="295"/>
      <c r="J91" s="295"/>
      <c r="K91" s="294"/>
      <c r="L91" s="294"/>
      <c r="M91" s="294"/>
      <c r="N91" s="294"/>
      <c r="O91" s="295"/>
      <c r="P91" s="295"/>
      <c r="Q91" s="294"/>
      <c r="R91" s="294"/>
      <c r="S91" s="295"/>
      <c r="T91" s="295"/>
      <c r="U91" s="294"/>
      <c r="V91" s="294"/>
      <c r="W91" s="295"/>
      <c r="X91" s="295"/>
      <c r="Y91" s="295"/>
      <c r="Z91" s="295"/>
      <c r="AA91" s="295"/>
      <c r="AB91" s="294"/>
      <c r="AC91" s="294"/>
      <c r="AD91" s="294"/>
      <c r="AE91" s="294"/>
    </row>
    <row r="92" spans="1:31" ht="12">
      <c r="A92" s="186" t="s">
        <v>462</v>
      </c>
      <c r="B92" s="113" t="s">
        <v>77</v>
      </c>
      <c r="C92" s="294"/>
      <c r="D92" s="294"/>
      <c r="E92" s="295"/>
      <c r="F92" s="295"/>
      <c r="G92" s="294"/>
      <c r="H92" s="294"/>
      <c r="I92" s="295"/>
      <c r="J92" s="295"/>
      <c r="K92" s="294"/>
      <c r="L92" s="294"/>
      <c r="M92" s="294"/>
      <c r="N92" s="294"/>
      <c r="O92" s="295"/>
      <c r="P92" s="295"/>
      <c r="Q92" s="294"/>
      <c r="R92" s="294"/>
      <c r="S92" s="295"/>
      <c r="T92" s="295"/>
      <c r="U92" s="294"/>
      <c r="V92" s="294"/>
      <c r="W92" s="295"/>
      <c r="X92" s="295"/>
      <c r="Y92" s="295"/>
      <c r="Z92" s="295"/>
      <c r="AA92" s="295"/>
      <c r="AB92" s="294"/>
      <c r="AC92" s="294"/>
      <c r="AD92" s="294"/>
      <c r="AE92" s="294"/>
    </row>
    <row r="93" spans="1:31" ht="12">
      <c r="A93" s="186" t="s">
        <v>471</v>
      </c>
      <c r="B93" s="113" t="s">
        <v>78</v>
      </c>
      <c r="C93" s="294"/>
      <c r="D93" s="294"/>
      <c r="E93" s="295"/>
      <c r="F93" s="295"/>
      <c r="G93" s="294"/>
      <c r="H93" s="294"/>
      <c r="I93" s="295"/>
      <c r="J93" s="295"/>
      <c r="K93" s="294"/>
      <c r="L93" s="294"/>
      <c r="M93" s="294"/>
      <c r="N93" s="294"/>
      <c r="O93" s="295"/>
      <c r="P93" s="295"/>
      <c r="Q93" s="294"/>
      <c r="R93" s="294"/>
      <c r="S93" s="295"/>
      <c r="T93" s="295"/>
      <c r="U93" s="294"/>
      <c r="V93" s="294"/>
      <c r="W93" s="295"/>
      <c r="X93" s="295"/>
      <c r="Y93" s="295"/>
      <c r="Z93" s="295"/>
      <c r="AA93" s="295"/>
      <c r="AB93" s="294"/>
      <c r="AC93" s="294"/>
      <c r="AD93" s="294"/>
      <c r="AE93" s="294"/>
    </row>
    <row r="94" spans="1:31" ht="12">
      <c r="A94" s="186" t="s">
        <v>485</v>
      </c>
      <c r="B94" s="113" t="s">
        <v>79</v>
      </c>
      <c r="C94" s="294"/>
      <c r="D94" s="294"/>
      <c r="E94" s="295"/>
      <c r="F94" s="295"/>
      <c r="G94" s="294"/>
      <c r="H94" s="294"/>
      <c r="I94" s="295"/>
      <c r="J94" s="295"/>
      <c r="K94" s="294"/>
      <c r="L94" s="294"/>
      <c r="M94" s="294"/>
      <c r="N94" s="294"/>
      <c r="O94" s="295"/>
      <c r="P94" s="295"/>
      <c r="Q94" s="294"/>
      <c r="R94" s="294"/>
      <c r="S94" s="295"/>
      <c r="T94" s="295"/>
      <c r="U94" s="294"/>
      <c r="V94" s="294"/>
      <c r="W94" s="295"/>
      <c r="X94" s="295"/>
      <c r="Y94" s="295"/>
      <c r="Z94" s="295"/>
      <c r="AA94" s="295"/>
      <c r="AB94" s="294"/>
      <c r="AC94" s="294"/>
      <c r="AD94" s="294"/>
      <c r="AE94" s="294"/>
    </row>
    <row r="95" spans="1:31" ht="12">
      <c r="A95" s="186" t="s">
        <v>490</v>
      </c>
      <c r="B95" s="113" t="s">
        <v>80</v>
      </c>
      <c r="C95" s="294"/>
      <c r="D95" s="294"/>
      <c r="E95" s="295"/>
      <c r="F95" s="295"/>
      <c r="G95" s="294"/>
      <c r="H95" s="294"/>
      <c r="I95" s="295"/>
      <c r="J95" s="295"/>
      <c r="K95" s="294"/>
      <c r="L95" s="294"/>
      <c r="M95" s="294"/>
      <c r="N95" s="294"/>
      <c r="O95" s="295"/>
      <c r="P95" s="295"/>
      <c r="Q95" s="294"/>
      <c r="R95" s="294"/>
      <c r="S95" s="295"/>
      <c r="T95" s="295"/>
      <c r="U95" s="294"/>
      <c r="V95" s="294"/>
      <c r="W95" s="295"/>
      <c r="X95" s="295"/>
      <c r="Y95" s="295"/>
      <c r="Z95" s="295"/>
      <c r="AA95" s="295"/>
      <c r="AB95" s="294"/>
      <c r="AC95" s="294"/>
      <c r="AD95" s="294"/>
      <c r="AE95" s="294"/>
    </row>
    <row r="96" spans="1:31" ht="12">
      <c r="A96" s="186" t="s">
        <v>498</v>
      </c>
      <c r="B96" s="113" t="s">
        <v>497</v>
      </c>
      <c r="C96" s="294"/>
      <c r="D96" s="294"/>
      <c r="E96" s="295"/>
      <c r="F96" s="295"/>
      <c r="G96" s="294"/>
      <c r="H96" s="294"/>
      <c r="I96" s="295"/>
      <c r="J96" s="295"/>
      <c r="K96" s="294"/>
      <c r="L96" s="294"/>
      <c r="M96" s="294"/>
      <c r="N96" s="294"/>
      <c r="O96" s="295"/>
      <c r="P96" s="295"/>
      <c r="Q96" s="294"/>
      <c r="R96" s="294"/>
      <c r="S96" s="295"/>
      <c r="T96" s="295"/>
      <c r="U96" s="294"/>
      <c r="V96" s="294"/>
      <c r="W96" s="295"/>
      <c r="X96" s="295"/>
      <c r="Y96" s="295"/>
      <c r="Z96" s="295"/>
      <c r="AA96" s="295"/>
      <c r="AB96" s="294"/>
      <c r="AC96" s="294"/>
      <c r="AD96" s="294"/>
      <c r="AE96" s="294"/>
    </row>
    <row r="97" spans="1:31" ht="12">
      <c r="A97" s="186" t="s">
        <v>503</v>
      </c>
      <c r="B97" s="113" t="s">
        <v>502</v>
      </c>
      <c r="C97" s="294"/>
      <c r="D97" s="294"/>
      <c r="E97" s="295"/>
      <c r="F97" s="295"/>
      <c r="G97" s="294"/>
      <c r="H97" s="294"/>
      <c r="I97" s="295"/>
      <c r="J97" s="295"/>
      <c r="K97" s="294"/>
      <c r="L97" s="294"/>
      <c r="M97" s="294"/>
      <c r="N97" s="294"/>
      <c r="O97" s="295"/>
      <c r="P97" s="295"/>
      <c r="Q97" s="294"/>
      <c r="R97" s="294"/>
      <c r="S97" s="295"/>
      <c r="T97" s="295"/>
      <c r="U97" s="294"/>
      <c r="V97" s="294"/>
      <c r="W97" s="295"/>
      <c r="X97" s="295"/>
      <c r="Y97" s="295"/>
      <c r="Z97" s="295"/>
      <c r="AA97" s="295"/>
      <c r="AB97" s="294"/>
      <c r="AC97" s="294"/>
      <c r="AD97" s="294"/>
      <c r="AE97" s="294"/>
    </row>
    <row r="98" spans="1:31" ht="12">
      <c r="A98" s="186" t="s">
        <v>511</v>
      </c>
      <c r="B98" s="113" t="s">
        <v>81</v>
      </c>
      <c r="C98" s="294"/>
      <c r="D98" s="294"/>
      <c r="E98" s="295"/>
      <c r="F98" s="295"/>
      <c r="G98" s="294"/>
      <c r="H98" s="294"/>
      <c r="I98" s="295"/>
      <c r="J98" s="295"/>
      <c r="K98" s="294"/>
      <c r="L98" s="294"/>
      <c r="M98" s="294"/>
      <c r="N98" s="294"/>
      <c r="O98" s="295"/>
      <c r="P98" s="295"/>
      <c r="Q98" s="294"/>
      <c r="R98" s="294"/>
      <c r="S98" s="295"/>
      <c r="T98" s="295"/>
      <c r="U98" s="294"/>
      <c r="V98" s="294"/>
      <c r="W98" s="295"/>
      <c r="X98" s="295"/>
      <c r="Y98" s="295"/>
      <c r="Z98" s="295"/>
      <c r="AA98" s="295"/>
      <c r="AB98" s="294"/>
      <c r="AC98" s="294"/>
      <c r="AD98" s="294"/>
      <c r="AE98" s="294"/>
    </row>
    <row r="99" spans="1:31" ht="12">
      <c r="A99" s="186" t="s">
        <v>551</v>
      </c>
      <c r="B99" s="113" t="s">
        <v>82</v>
      </c>
      <c r="C99" s="294"/>
      <c r="D99" s="294"/>
      <c r="E99" s="295"/>
      <c r="F99" s="295"/>
      <c r="G99" s="294"/>
      <c r="H99" s="294"/>
      <c r="I99" s="295"/>
      <c r="J99" s="295"/>
      <c r="K99" s="294"/>
      <c r="L99" s="294"/>
      <c r="M99" s="294"/>
      <c r="N99" s="294"/>
      <c r="O99" s="295"/>
      <c r="P99" s="295"/>
      <c r="Q99" s="294"/>
      <c r="R99" s="294"/>
      <c r="S99" s="295"/>
      <c r="T99" s="295"/>
      <c r="U99" s="294"/>
      <c r="V99" s="294"/>
      <c r="W99" s="295"/>
      <c r="X99" s="295"/>
      <c r="Y99" s="295"/>
      <c r="Z99" s="295"/>
      <c r="AA99" s="295"/>
      <c r="AB99" s="294"/>
      <c r="AC99" s="294"/>
      <c r="AD99" s="294"/>
      <c r="AE99" s="294"/>
    </row>
    <row r="100" spans="1:31" ht="12">
      <c r="A100" s="186" t="s">
        <v>555</v>
      </c>
      <c r="B100" s="113" t="s">
        <v>890</v>
      </c>
      <c r="C100" s="294"/>
      <c r="D100" s="294"/>
      <c r="E100" s="295"/>
      <c r="F100" s="295"/>
      <c r="G100" s="294"/>
      <c r="H100" s="294"/>
      <c r="I100" s="295"/>
      <c r="J100" s="295"/>
      <c r="K100" s="294"/>
      <c r="L100" s="294"/>
      <c r="M100" s="294"/>
      <c r="N100" s="294"/>
      <c r="O100" s="295"/>
      <c r="P100" s="295"/>
      <c r="Q100" s="294"/>
      <c r="R100" s="294"/>
      <c r="S100" s="295"/>
      <c r="T100" s="295"/>
      <c r="U100" s="294"/>
      <c r="V100" s="294"/>
      <c r="W100" s="295"/>
      <c r="X100" s="295"/>
      <c r="Y100" s="295"/>
      <c r="Z100" s="295"/>
      <c r="AA100" s="295"/>
      <c r="AB100" s="294"/>
      <c r="AC100" s="294"/>
      <c r="AD100" s="294"/>
      <c r="AE100" s="294"/>
    </row>
    <row r="101" spans="1:31" ht="12">
      <c r="A101" s="186" t="s">
        <v>572</v>
      </c>
      <c r="B101" s="113" t="s">
        <v>83</v>
      </c>
      <c r="C101" s="294"/>
      <c r="D101" s="294"/>
      <c r="E101" s="295"/>
      <c r="F101" s="295"/>
      <c r="G101" s="294"/>
      <c r="H101" s="294"/>
      <c r="I101" s="295"/>
      <c r="J101" s="295"/>
      <c r="K101" s="294"/>
      <c r="L101" s="294"/>
      <c r="M101" s="294"/>
      <c r="N101" s="294"/>
      <c r="O101" s="295"/>
      <c r="P101" s="295"/>
      <c r="Q101" s="294"/>
      <c r="R101" s="294"/>
      <c r="S101" s="295"/>
      <c r="T101" s="295"/>
      <c r="U101" s="294"/>
      <c r="V101" s="294"/>
      <c r="W101" s="295"/>
      <c r="X101" s="295"/>
      <c r="Y101" s="295"/>
      <c r="Z101" s="295"/>
      <c r="AA101" s="295"/>
      <c r="AB101" s="294"/>
      <c r="AC101" s="294"/>
      <c r="AD101" s="294"/>
      <c r="AE101" s="294"/>
    </row>
    <row r="102" spans="1:31" ht="12">
      <c r="A102" s="186" t="s">
        <v>584</v>
      </c>
      <c r="B102" s="212" t="s">
        <v>891</v>
      </c>
      <c r="C102" s="294"/>
      <c r="D102" s="294"/>
      <c r="E102" s="295"/>
      <c r="F102" s="295"/>
      <c r="G102" s="294"/>
      <c r="H102" s="294"/>
      <c r="I102" s="295"/>
      <c r="J102" s="295"/>
      <c r="K102" s="294"/>
      <c r="L102" s="294"/>
      <c r="M102" s="294"/>
      <c r="N102" s="294"/>
      <c r="O102" s="295"/>
      <c r="P102" s="295"/>
      <c r="Q102" s="294"/>
      <c r="R102" s="294"/>
      <c r="S102" s="295"/>
      <c r="T102" s="295"/>
      <c r="U102" s="294"/>
      <c r="V102" s="294"/>
      <c r="W102" s="295"/>
      <c r="X102" s="295"/>
      <c r="Y102" s="295"/>
      <c r="Z102" s="295"/>
      <c r="AA102" s="295"/>
      <c r="AB102" s="294"/>
      <c r="AC102" s="294"/>
      <c r="AD102" s="294"/>
      <c r="AE102" s="294"/>
    </row>
    <row r="103" spans="1:31" ht="12">
      <c r="A103" s="186" t="s">
        <v>608</v>
      </c>
      <c r="B103" s="113" t="s">
        <v>84</v>
      </c>
      <c r="C103" s="294"/>
      <c r="D103" s="294"/>
      <c r="E103" s="295"/>
      <c r="F103" s="295"/>
      <c r="G103" s="294"/>
      <c r="H103" s="294"/>
      <c r="I103" s="295"/>
      <c r="J103" s="295"/>
      <c r="K103" s="294"/>
      <c r="L103" s="294"/>
      <c r="M103" s="294"/>
      <c r="N103" s="294"/>
      <c r="O103" s="295"/>
      <c r="P103" s="295"/>
      <c r="Q103" s="294"/>
      <c r="R103" s="294"/>
      <c r="S103" s="295"/>
      <c r="T103" s="295"/>
      <c r="U103" s="294"/>
      <c r="V103" s="294"/>
      <c r="W103" s="295"/>
      <c r="X103" s="295"/>
      <c r="Y103" s="295"/>
      <c r="Z103" s="295"/>
      <c r="AA103" s="295"/>
      <c r="AB103" s="294"/>
      <c r="AC103" s="294"/>
      <c r="AD103" s="294"/>
      <c r="AE103" s="294"/>
    </row>
    <row r="104" spans="1:31" ht="12">
      <c r="A104" s="186" t="s">
        <v>623</v>
      </c>
      <c r="B104" s="113" t="s">
        <v>85</v>
      </c>
      <c r="C104" s="294"/>
      <c r="D104" s="294"/>
      <c r="E104" s="295"/>
      <c r="F104" s="295"/>
      <c r="G104" s="294"/>
      <c r="H104" s="294"/>
      <c r="I104" s="295"/>
      <c r="J104" s="295"/>
      <c r="K104" s="294"/>
      <c r="L104" s="294"/>
      <c r="M104" s="294"/>
      <c r="N104" s="294"/>
      <c r="O104" s="295"/>
      <c r="P104" s="295"/>
      <c r="Q104" s="294"/>
      <c r="R104" s="294"/>
      <c r="S104" s="295"/>
      <c r="T104" s="295"/>
      <c r="U104" s="294"/>
      <c r="V104" s="294"/>
      <c r="W104" s="295"/>
      <c r="X104" s="295"/>
      <c r="Y104" s="295"/>
      <c r="Z104" s="295"/>
      <c r="AA104" s="295"/>
      <c r="AB104" s="294"/>
      <c r="AC104" s="294"/>
      <c r="AD104" s="294"/>
      <c r="AE104" s="294"/>
    </row>
    <row r="105" spans="1:31" ht="12">
      <c r="A105" s="186" t="s">
        <v>625</v>
      </c>
      <c r="B105" s="113" t="s">
        <v>86</v>
      </c>
      <c r="C105" s="294"/>
      <c r="D105" s="294"/>
      <c r="E105" s="295"/>
      <c r="F105" s="295"/>
      <c r="G105" s="294"/>
      <c r="H105" s="294"/>
      <c r="I105" s="295"/>
      <c r="J105" s="295"/>
      <c r="K105" s="294"/>
      <c r="L105" s="294"/>
      <c r="M105" s="294"/>
      <c r="N105" s="294"/>
      <c r="O105" s="295"/>
      <c r="P105" s="295"/>
      <c r="Q105" s="294"/>
      <c r="R105" s="294"/>
      <c r="S105" s="295"/>
      <c r="T105" s="295"/>
      <c r="U105" s="294"/>
      <c r="V105" s="294"/>
      <c r="W105" s="295"/>
      <c r="X105" s="295"/>
      <c r="Y105" s="295"/>
      <c r="Z105" s="295"/>
      <c r="AA105" s="295"/>
      <c r="AB105" s="294"/>
      <c r="AC105" s="294"/>
      <c r="AD105" s="294"/>
      <c r="AE105" s="294"/>
    </row>
    <row r="106" spans="1:31" ht="12">
      <c r="A106" s="186" t="s">
        <v>638</v>
      </c>
      <c r="B106" s="113" t="s">
        <v>87</v>
      </c>
      <c r="C106" s="294"/>
      <c r="D106" s="294"/>
      <c r="E106" s="295"/>
      <c r="F106" s="295"/>
      <c r="G106" s="294"/>
      <c r="H106" s="294"/>
      <c r="I106" s="295"/>
      <c r="J106" s="295"/>
      <c r="K106" s="294"/>
      <c r="L106" s="294"/>
      <c r="M106" s="294"/>
      <c r="N106" s="294"/>
      <c r="O106" s="295"/>
      <c r="P106" s="295"/>
      <c r="Q106" s="294"/>
      <c r="R106" s="294"/>
      <c r="S106" s="295"/>
      <c r="T106" s="295"/>
      <c r="U106" s="294"/>
      <c r="V106" s="294"/>
      <c r="W106" s="295"/>
      <c r="X106" s="295"/>
      <c r="Y106" s="295"/>
      <c r="Z106" s="295"/>
      <c r="AA106" s="295"/>
      <c r="AB106" s="294"/>
      <c r="AC106" s="294"/>
      <c r="AD106" s="294"/>
      <c r="AE106" s="294"/>
    </row>
    <row r="107" spans="1:31" ht="12">
      <c r="A107" s="186" t="s">
        <v>640</v>
      </c>
      <c r="B107" s="113" t="s">
        <v>88</v>
      </c>
      <c r="C107" s="294"/>
      <c r="D107" s="294"/>
      <c r="E107" s="295"/>
      <c r="F107" s="295"/>
      <c r="G107" s="294"/>
      <c r="H107" s="294"/>
      <c r="I107" s="295"/>
      <c r="J107" s="295"/>
      <c r="K107" s="294"/>
      <c r="L107" s="294"/>
      <c r="M107" s="294"/>
      <c r="N107" s="294"/>
      <c r="O107" s="295"/>
      <c r="P107" s="295"/>
      <c r="Q107" s="294"/>
      <c r="R107" s="294"/>
      <c r="S107" s="295"/>
      <c r="T107" s="295"/>
      <c r="U107" s="294"/>
      <c r="V107" s="294"/>
      <c r="W107" s="295"/>
      <c r="X107" s="295"/>
      <c r="Y107" s="295"/>
      <c r="Z107" s="295"/>
      <c r="AA107" s="295"/>
      <c r="AB107" s="294"/>
      <c r="AC107" s="294"/>
      <c r="AD107" s="294"/>
      <c r="AE107" s="294"/>
    </row>
    <row r="108" spans="1:31" ht="12">
      <c r="A108" s="186" t="s">
        <v>646</v>
      </c>
      <c r="B108" s="113" t="s">
        <v>89</v>
      </c>
      <c r="C108" s="294"/>
      <c r="D108" s="294"/>
      <c r="E108" s="295"/>
      <c r="F108" s="295"/>
      <c r="G108" s="294"/>
      <c r="H108" s="294"/>
      <c r="I108" s="295"/>
      <c r="J108" s="295"/>
      <c r="K108" s="294"/>
      <c r="L108" s="294"/>
      <c r="M108" s="294"/>
      <c r="N108" s="294"/>
      <c r="O108" s="295"/>
      <c r="P108" s="295"/>
      <c r="Q108" s="294"/>
      <c r="R108" s="294"/>
      <c r="S108" s="295"/>
      <c r="T108" s="295"/>
      <c r="U108" s="294"/>
      <c r="V108" s="294"/>
      <c r="W108" s="295"/>
      <c r="X108" s="295"/>
      <c r="Y108" s="295"/>
      <c r="Z108" s="295"/>
      <c r="AA108" s="295"/>
      <c r="AB108" s="294"/>
      <c r="AC108" s="294"/>
      <c r="AD108" s="294"/>
      <c r="AE108" s="294"/>
    </row>
    <row r="109" spans="1:31" ht="12">
      <c r="A109" s="186" t="s">
        <v>703</v>
      </c>
      <c r="B109" s="113" t="s">
        <v>90</v>
      </c>
      <c r="C109" s="294"/>
      <c r="D109" s="294"/>
      <c r="E109" s="295"/>
      <c r="F109" s="295"/>
      <c r="G109" s="294"/>
      <c r="H109" s="294"/>
      <c r="I109" s="295"/>
      <c r="J109" s="295"/>
      <c r="K109" s="294"/>
      <c r="L109" s="294"/>
      <c r="M109" s="294"/>
      <c r="N109" s="294"/>
      <c r="O109" s="295"/>
      <c r="P109" s="295"/>
      <c r="Q109" s="294"/>
      <c r="R109" s="294"/>
      <c r="S109" s="295"/>
      <c r="T109" s="295"/>
      <c r="U109" s="294"/>
      <c r="V109" s="294"/>
      <c r="W109" s="295"/>
      <c r="X109" s="295"/>
      <c r="Y109" s="295"/>
      <c r="Z109" s="295"/>
      <c r="AA109" s="295"/>
      <c r="AB109" s="294"/>
      <c r="AC109" s="294"/>
      <c r="AD109" s="294"/>
      <c r="AE109" s="294"/>
    </row>
    <row r="110" spans="1:31" ht="12">
      <c r="A110" s="186" t="s">
        <v>710</v>
      </c>
      <c r="B110" s="113" t="s">
        <v>91</v>
      </c>
      <c r="C110" s="294"/>
      <c r="D110" s="294"/>
      <c r="E110" s="295"/>
      <c r="F110" s="295"/>
      <c r="G110" s="294"/>
      <c r="H110" s="294"/>
      <c r="I110" s="295"/>
      <c r="J110" s="295"/>
      <c r="K110" s="294"/>
      <c r="L110" s="294"/>
      <c r="M110" s="294"/>
      <c r="N110" s="294"/>
      <c r="O110" s="295"/>
      <c r="P110" s="295"/>
      <c r="Q110" s="294"/>
      <c r="R110" s="294"/>
      <c r="S110" s="295"/>
      <c r="T110" s="295"/>
      <c r="U110" s="294"/>
      <c r="V110" s="294"/>
      <c r="W110" s="295"/>
      <c r="X110" s="295"/>
      <c r="Y110" s="295"/>
      <c r="Z110" s="295"/>
      <c r="AA110" s="295"/>
      <c r="AB110" s="294"/>
      <c r="AC110" s="294"/>
      <c r="AD110" s="294"/>
      <c r="AE110" s="294"/>
    </row>
    <row r="111" spans="1:31" ht="12">
      <c r="A111" s="186" t="s">
        <v>719</v>
      </c>
      <c r="B111" s="113" t="s">
        <v>92</v>
      </c>
      <c r="C111" s="294"/>
      <c r="D111" s="294"/>
      <c r="E111" s="295"/>
      <c r="F111" s="295"/>
      <c r="G111" s="294"/>
      <c r="H111" s="294"/>
      <c r="I111" s="295"/>
      <c r="J111" s="295"/>
      <c r="K111" s="294"/>
      <c r="L111" s="294"/>
      <c r="M111" s="294"/>
      <c r="N111" s="294"/>
      <c r="O111" s="295"/>
      <c r="P111" s="295"/>
      <c r="Q111" s="294"/>
      <c r="R111" s="294"/>
      <c r="S111" s="295"/>
      <c r="T111" s="295"/>
      <c r="U111" s="294"/>
      <c r="V111" s="294"/>
      <c r="W111" s="295"/>
      <c r="X111" s="295"/>
      <c r="Y111" s="295"/>
      <c r="Z111" s="295"/>
      <c r="AA111" s="295"/>
      <c r="AB111" s="294"/>
      <c r="AC111" s="294"/>
      <c r="AD111" s="294"/>
      <c r="AE111" s="294"/>
    </row>
    <row r="112" spans="1:31" ht="12">
      <c r="A112" s="186" t="s">
        <v>729</v>
      </c>
      <c r="B112" s="113" t="s">
        <v>93</v>
      </c>
      <c r="C112" s="294"/>
      <c r="D112" s="294"/>
      <c r="E112" s="295"/>
      <c r="F112" s="295"/>
      <c r="G112" s="294"/>
      <c r="H112" s="294"/>
      <c r="I112" s="295"/>
      <c r="J112" s="295"/>
      <c r="K112" s="294"/>
      <c r="L112" s="294"/>
      <c r="M112" s="294"/>
      <c r="N112" s="294"/>
      <c r="O112" s="295"/>
      <c r="P112" s="295"/>
      <c r="Q112" s="294"/>
      <c r="R112" s="294"/>
      <c r="S112" s="295"/>
      <c r="T112" s="295"/>
      <c r="U112" s="294"/>
      <c r="V112" s="294"/>
      <c r="W112" s="295"/>
      <c r="X112" s="295"/>
      <c r="Y112" s="295"/>
      <c r="Z112" s="295"/>
      <c r="AA112" s="295"/>
      <c r="AB112" s="294"/>
      <c r="AC112" s="294"/>
      <c r="AD112" s="294"/>
      <c r="AE112" s="294"/>
    </row>
    <row r="113" spans="1:31" ht="12">
      <c r="A113" s="186" t="s">
        <v>732</v>
      </c>
      <c r="B113" s="113" t="s">
        <v>94</v>
      </c>
      <c r="C113" s="294"/>
      <c r="D113" s="294"/>
      <c r="E113" s="295"/>
      <c r="F113" s="295"/>
      <c r="G113" s="294"/>
      <c r="H113" s="294"/>
      <c r="I113" s="295"/>
      <c r="J113" s="295"/>
      <c r="K113" s="294"/>
      <c r="L113" s="294"/>
      <c r="M113" s="294"/>
      <c r="N113" s="294"/>
      <c r="O113" s="295"/>
      <c r="P113" s="295"/>
      <c r="Q113" s="294"/>
      <c r="R113" s="294"/>
      <c r="S113" s="295"/>
      <c r="T113" s="295"/>
      <c r="U113" s="294"/>
      <c r="V113" s="294"/>
      <c r="W113" s="295"/>
      <c r="X113" s="295"/>
      <c r="Y113" s="295"/>
      <c r="Z113" s="295"/>
      <c r="AA113" s="295"/>
      <c r="AB113" s="294"/>
      <c r="AC113" s="294"/>
      <c r="AD113" s="294"/>
      <c r="AE113" s="294"/>
    </row>
    <row r="114" spans="1:31" ht="12">
      <c r="A114" s="186" t="s">
        <v>734</v>
      </c>
      <c r="B114" s="113" t="s">
        <v>95</v>
      </c>
      <c r="C114" s="294"/>
      <c r="D114" s="294"/>
      <c r="E114" s="295"/>
      <c r="F114" s="295"/>
      <c r="G114" s="294"/>
      <c r="H114" s="294"/>
      <c r="I114" s="295"/>
      <c r="J114" s="295"/>
      <c r="K114" s="294"/>
      <c r="L114" s="294"/>
      <c r="M114" s="294"/>
      <c r="N114" s="294"/>
      <c r="O114" s="295"/>
      <c r="P114" s="295"/>
      <c r="Q114" s="294"/>
      <c r="R114" s="294"/>
      <c r="S114" s="295"/>
      <c r="T114" s="295"/>
      <c r="U114" s="294"/>
      <c r="V114" s="294"/>
      <c r="W114" s="295"/>
      <c r="X114" s="295"/>
      <c r="Y114" s="295"/>
      <c r="Z114" s="295"/>
      <c r="AA114" s="295"/>
      <c r="AB114" s="294"/>
      <c r="AC114" s="294"/>
      <c r="AD114" s="294"/>
      <c r="AE114" s="294"/>
    </row>
    <row r="115" spans="1:31" ht="12">
      <c r="A115" s="186" t="s">
        <v>743</v>
      </c>
      <c r="B115" s="113" t="s">
        <v>96</v>
      </c>
      <c r="C115" s="294"/>
      <c r="D115" s="294"/>
      <c r="E115" s="295"/>
      <c r="F115" s="295"/>
      <c r="G115" s="294"/>
      <c r="H115" s="294"/>
      <c r="I115" s="295"/>
      <c r="J115" s="295"/>
      <c r="K115" s="294"/>
      <c r="L115" s="294"/>
      <c r="M115" s="294"/>
      <c r="N115" s="294"/>
      <c r="O115" s="295"/>
      <c r="P115" s="295"/>
      <c r="Q115" s="294"/>
      <c r="R115" s="294"/>
      <c r="S115" s="295"/>
      <c r="T115" s="295"/>
      <c r="U115" s="294"/>
      <c r="V115" s="294"/>
      <c r="W115" s="295"/>
      <c r="X115" s="295"/>
      <c r="Y115" s="295"/>
      <c r="Z115" s="295"/>
      <c r="AA115" s="295"/>
      <c r="AB115" s="294"/>
      <c r="AC115" s="294"/>
      <c r="AD115" s="294"/>
      <c r="AE115" s="294"/>
    </row>
    <row r="116" spans="1:31" ht="12">
      <c r="A116" s="186" t="s">
        <v>750</v>
      </c>
      <c r="B116" s="113" t="s">
        <v>97</v>
      </c>
      <c r="C116" s="294"/>
      <c r="D116" s="294"/>
      <c r="E116" s="295"/>
      <c r="F116" s="295"/>
      <c r="G116" s="294"/>
      <c r="H116" s="294"/>
      <c r="I116" s="295"/>
      <c r="J116" s="295"/>
      <c r="K116" s="294"/>
      <c r="L116" s="294"/>
      <c r="M116" s="294"/>
      <c r="N116" s="294"/>
      <c r="O116" s="295"/>
      <c r="P116" s="295"/>
      <c r="Q116" s="294"/>
      <c r="R116" s="294"/>
      <c r="S116" s="295"/>
      <c r="T116" s="295"/>
      <c r="U116" s="294"/>
      <c r="V116" s="294"/>
      <c r="W116" s="295"/>
      <c r="X116" s="295"/>
      <c r="Y116" s="295"/>
      <c r="Z116" s="295"/>
      <c r="AA116" s="295"/>
      <c r="AB116" s="294"/>
      <c r="AC116" s="294"/>
      <c r="AD116" s="294"/>
      <c r="AE116" s="294"/>
    </row>
    <row r="117" spans="1:31" ht="12">
      <c r="A117" s="186" t="s">
        <v>770</v>
      </c>
      <c r="B117" s="113" t="s">
        <v>98</v>
      </c>
      <c r="C117" s="294"/>
      <c r="D117" s="294"/>
      <c r="E117" s="295"/>
      <c r="F117" s="295"/>
      <c r="G117" s="294"/>
      <c r="H117" s="294"/>
      <c r="I117" s="295"/>
      <c r="J117" s="295"/>
      <c r="K117" s="294"/>
      <c r="L117" s="294"/>
      <c r="M117" s="294"/>
      <c r="N117" s="294"/>
      <c r="O117" s="295"/>
      <c r="P117" s="295"/>
      <c r="Q117" s="294"/>
      <c r="R117" s="294"/>
      <c r="S117" s="295"/>
      <c r="T117" s="295"/>
      <c r="U117" s="294"/>
      <c r="V117" s="294"/>
      <c r="W117" s="295"/>
      <c r="X117" s="295"/>
      <c r="Y117" s="295"/>
      <c r="Z117" s="295"/>
      <c r="AA117" s="295"/>
      <c r="AB117" s="294"/>
      <c r="AC117" s="294"/>
      <c r="AD117" s="294"/>
      <c r="AE117" s="294"/>
    </row>
    <row r="118" spans="1:31" ht="12">
      <c r="A118" s="186" t="s">
        <v>775</v>
      </c>
      <c r="B118" s="113" t="s">
        <v>99</v>
      </c>
      <c r="C118" s="294"/>
      <c r="D118" s="294"/>
      <c r="E118" s="295"/>
      <c r="F118" s="295"/>
      <c r="G118" s="294"/>
      <c r="H118" s="294"/>
      <c r="I118" s="295"/>
      <c r="J118" s="295"/>
      <c r="K118" s="294"/>
      <c r="L118" s="294"/>
      <c r="M118" s="294"/>
      <c r="N118" s="294"/>
      <c r="O118" s="295"/>
      <c r="P118" s="295"/>
      <c r="Q118" s="294"/>
      <c r="R118" s="294"/>
      <c r="S118" s="295"/>
      <c r="T118" s="295"/>
      <c r="U118" s="294"/>
      <c r="V118" s="294"/>
      <c r="W118" s="295"/>
      <c r="X118" s="295"/>
      <c r="Y118" s="295"/>
      <c r="Z118" s="295"/>
      <c r="AA118" s="295"/>
      <c r="AB118" s="294"/>
      <c r="AC118" s="294"/>
      <c r="AD118" s="294"/>
      <c r="AE118" s="294"/>
    </row>
    <row r="119" spans="1:31" ht="12">
      <c r="A119" s="186" t="s">
        <v>786</v>
      </c>
      <c r="B119" s="113" t="s">
        <v>100</v>
      </c>
      <c r="C119" s="294"/>
      <c r="D119" s="294"/>
      <c r="E119" s="295"/>
      <c r="F119" s="295"/>
      <c r="G119" s="294"/>
      <c r="H119" s="294"/>
      <c r="I119" s="295"/>
      <c r="J119" s="295"/>
      <c r="K119" s="294"/>
      <c r="L119" s="294"/>
      <c r="M119" s="294"/>
      <c r="N119" s="294"/>
      <c r="O119" s="295"/>
      <c r="P119" s="295"/>
      <c r="Q119" s="294"/>
      <c r="R119" s="294"/>
      <c r="S119" s="295"/>
      <c r="T119" s="295"/>
      <c r="U119" s="294"/>
      <c r="V119" s="294"/>
      <c r="W119" s="295"/>
      <c r="X119" s="295"/>
      <c r="Y119" s="295"/>
      <c r="Z119" s="295"/>
      <c r="AA119" s="295"/>
      <c r="AB119" s="294"/>
      <c r="AC119" s="294"/>
      <c r="AD119" s="294"/>
      <c r="AE119" s="294"/>
    </row>
    <row r="120" spans="1:31" ht="12">
      <c r="A120" s="186" t="s">
        <v>791</v>
      </c>
      <c r="B120" s="113" t="s">
        <v>101</v>
      </c>
      <c r="C120" s="294"/>
      <c r="D120" s="294"/>
      <c r="E120" s="295"/>
      <c r="F120" s="295"/>
      <c r="G120" s="294"/>
      <c r="H120" s="294"/>
      <c r="I120" s="295"/>
      <c r="J120" s="295"/>
      <c r="K120" s="294"/>
      <c r="L120" s="294"/>
      <c r="M120" s="294"/>
      <c r="N120" s="294"/>
      <c r="O120" s="295"/>
      <c r="P120" s="295"/>
      <c r="Q120" s="294"/>
      <c r="R120" s="294"/>
      <c r="S120" s="295"/>
      <c r="T120" s="295"/>
      <c r="U120" s="294"/>
      <c r="V120" s="294"/>
      <c r="W120" s="295"/>
      <c r="X120" s="295"/>
      <c r="Y120" s="295"/>
      <c r="Z120" s="295"/>
      <c r="AA120" s="295"/>
      <c r="AB120" s="294"/>
      <c r="AC120" s="294"/>
      <c r="AD120" s="294"/>
      <c r="AE120" s="294"/>
    </row>
    <row r="121" spans="1:31" ht="12">
      <c r="A121" s="186" t="s">
        <v>805</v>
      </c>
      <c r="B121" s="113" t="s">
        <v>102</v>
      </c>
      <c r="C121" s="294"/>
      <c r="D121" s="294"/>
      <c r="E121" s="295"/>
      <c r="F121" s="295"/>
      <c r="G121" s="294"/>
      <c r="H121" s="294"/>
      <c r="I121" s="295"/>
      <c r="J121" s="295"/>
      <c r="K121" s="294"/>
      <c r="L121" s="294"/>
      <c r="M121" s="294"/>
      <c r="N121" s="294"/>
      <c r="O121" s="295"/>
      <c r="P121" s="295"/>
      <c r="Q121" s="294"/>
      <c r="R121" s="294"/>
      <c r="S121" s="295"/>
      <c r="T121" s="295"/>
      <c r="U121" s="294"/>
      <c r="V121" s="294"/>
      <c r="W121" s="295"/>
      <c r="X121" s="295"/>
      <c r="Y121" s="295"/>
      <c r="Z121" s="295"/>
      <c r="AA121" s="295"/>
      <c r="AB121" s="294"/>
      <c r="AC121" s="294"/>
      <c r="AD121" s="294"/>
      <c r="AE121" s="294"/>
    </row>
    <row r="122" spans="1:31" ht="12">
      <c r="A122" s="186" t="s">
        <v>823</v>
      </c>
      <c r="B122" s="113" t="s">
        <v>103</v>
      </c>
      <c r="C122" s="294"/>
      <c r="D122" s="294"/>
      <c r="E122" s="295"/>
      <c r="F122" s="295"/>
      <c r="G122" s="294"/>
      <c r="H122" s="294"/>
      <c r="I122" s="295"/>
      <c r="J122" s="295"/>
      <c r="K122" s="294"/>
      <c r="L122" s="294"/>
      <c r="M122" s="294"/>
      <c r="N122" s="294"/>
      <c r="O122" s="295"/>
      <c r="P122" s="295"/>
      <c r="Q122" s="294"/>
      <c r="R122" s="294"/>
      <c r="S122" s="295"/>
      <c r="T122" s="295"/>
      <c r="U122" s="294"/>
      <c r="V122" s="294"/>
      <c r="W122" s="295"/>
      <c r="X122" s="295"/>
      <c r="Y122" s="295"/>
      <c r="Z122" s="295"/>
      <c r="AA122" s="295"/>
      <c r="AB122" s="294"/>
      <c r="AC122" s="294"/>
      <c r="AD122" s="294"/>
      <c r="AE122" s="294"/>
    </row>
    <row r="123" spans="1:31" ht="12">
      <c r="A123" s="186" t="s">
        <v>830</v>
      </c>
      <c r="B123" s="113" t="s">
        <v>892</v>
      </c>
      <c r="C123" s="294"/>
      <c r="D123" s="294"/>
      <c r="E123" s="295"/>
      <c r="F123" s="295"/>
      <c r="G123" s="294"/>
      <c r="H123" s="294"/>
      <c r="I123" s="295"/>
      <c r="J123" s="295"/>
      <c r="K123" s="294"/>
      <c r="L123" s="294"/>
      <c r="M123" s="294"/>
      <c r="N123" s="294"/>
      <c r="O123" s="295"/>
      <c r="P123" s="295"/>
      <c r="Q123" s="294"/>
      <c r="R123" s="294"/>
      <c r="S123" s="295"/>
      <c r="T123" s="295"/>
      <c r="U123" s="294"/>
      <c r="V123" s="294"/>
      <c r="W123" s="295"/>
      <c r="X123" s="295"/>
      <c r="Y123" s="295"/>
      <c r="Z123" s="295"/>
      <c r="AA123" s="295"/>
      <c r="AB123" s="294"/>
      <c r="AC123" s="294"/>
      <c r="AD123" s="294"/>
      <c r="AE123" s="294"/>
    </row>
    <row r="124" spans="1:31" ht="12">
      <c r="A124" s="186" t="s">
        <v>836</v>
      </c>
      <c r="B124" s="113" t="s">
        <v>104</v>
      </c>
      <c r="C124" s="294"/>
      <c r="D124" s="294"/>
      <c r="E124" s="295"/>
      <c r="F124" s="295"/>
      <c r="G124" s="294"/>
      <c r="H124" s="294"/>
      <c r="I124" s="295"/>
      <c r="J124" s="295"/>
      <c r="K124" s="294"/>
      <c r="L124" s="294"/>
      <c r="M124" s="294"/>
      <c r="N124" s="294"/>
      <c r="O124" s="295"/>
      <c r="P124" s="295"/>
      <c r="Q124" s="294"/>
      <c r="R124" s="294"/>
      <c r="S124" s="295"/>
      <c r="T124" s="295"/>
      <c r="U124" s="294"/>
      <c r="V124" s="294"/>
      <c r="W124" s="295"/>
      <c r="X124" s="295"/>
      <c r="Y124" s="295"/>
      <c r="Z124" s="295"/>
      <c r="AA124" s="295"/>
      <c r="AB124" s="294"/>
      <c r="AC124" s="294"/>
      <c r="AD124" s="294"/>
      <c r="AE124" s="294"/>
    </row>
    <row r="125" spans="1:31" ht="12">
      <c r="A125" s="186" t="s">
        <v>850</v>
      </c>
      <c r="B125" s="113" t="s">
        <v>849</v>
      </c>
      <c r="C125" s="294"/>
      <c r="D125" s="294"/>
      <c r="E125" s="295"/>
      <c r="F125" s="295"/>
      <c r="G125" s="294"/>
      <c r="H125" s="294"/>
      <c r="I125" s="295"/>
      <c r="J125" s="295"/>
      <c r="K125" s="294"/>
      <c r="L125" s="294"/>
      <c r="M125" s="294"/>
      <c r="N125" s="294"/>
      <c r="O125" s="295"/>
      <c r="P125" s="295"/>
      <c r="Q125" s="294"/>
      <c r="R125" s="294"/>
      <c r="S125" s="295"/>
      <c r="T125" s="295"/>
      <c r="U125" s="294"/>
      <c r="V125" s="294"/>
      <c r="W125" s="295"/>
      <c r="X125" s="295"/>
      <c r="Y125" s="295"/>
      <c r="Z125" s="295"/>
      <c r="AA125" s="295"/>
      <c r="AB125" s="294"/>
      <c r="AC125" s="294"/>
      <c r="AD125" s="294"/>
      <c r="AE125" s="294"/>
    </row>
    <row r="126" spans="1:31" ht="12">
      <c r="A126" s="186" t="s">
        <v>858</v>
      </c>
      <c r="B126" s="113" t="s">
        <v>105</v>
      </c>
      <c r="C126" s="294"/>
      <c r="D126" s="294"/>
      <c r="E126" s="295"/>
      <c r="F126" s="295"/>
      <c r="G126" s="294"/>
      <c r="H126" s="294"/>
      <c r="I126" s="295"/>
      <c r="J126" s="295"/>
      <c r="K126" s="294"/>
      <c r="L126" s="294"/>
      <c r="M126" s="294"/>
      <c r="N126" s="294"/>
      <c r="O126" s="295"/>
      <c r="P126" s="295"/>
      <c r="Q126" s="294"/>
      <c r="R126" s="294"/>
      <c r="S126" s="295"/>
      <c r="T126" s="295"/>
      <c r="U126" s="294"/>
      <c r="V126" s="294"/>
      <c r="W126" s="295"/>
      <c r="X126" s="295"/>
      <c r="Y126" s="295"/>
      <c r="Z126" s="295"/>
      <c r="AA126" s="295"/>
      <c r="AB126" s="294"/>
      <c r="AC126" s="294"/>
      <c r="AD126" s="294"/>
      <c r="AE126" s="294"/>
    </row>
    <row r="127" spans="1:31" ht="12">
      <c r="A127" s="186" t="s">
        <v>861</v>
      </c>
      <c r="B127" s="113" t="s">
        <v>106</v>
      </c>
      <c r="C127" s="294"/>
      <c r="D127" s="294"/>
      <c r="E127" s="295"/>
      <c r="F127" s="295"/>
      <c r="G127" s="294"/>
      <c r="H127" s="294"/>
      <c r="I127" s="295"/>
      <c r="J127" s="295"/>
      <c r="K127" s="294"/>
      <c r="L127" s="294"/>
      <c r="M127" s="294"/>
      <c r="N127" s="294"/>
      <c r="O127" s="295"/>
      <c r="P127" s="295"/>
      <c r="Q127" s="294"/>
      <c r="R127" s="294"/>
      <c r="S127" s="295"/>
      <c r="T127" s="295"/>
      <c r="U127" s="294"/>
      <c r="V127" s="294"/>
      <c r="W127" s="295"/>
      <c r="X127" s="295"/>
      <c r="Y127" s="295"/>
      <c r="Z127" s="295"/>
      <c r="AA127" s="295"/>
      <c r="AB127" s="294"/>
      <c r="AC127" s="294"/>
      <c r="AD127" s="294"/>
      <c r="AE127" s="294"/>
    </row>
    <row r="128" spans="1:31" ht="12">
      <c r="A128" s="186" t="s">
        <v>870</v>
      </c>
      <c r="B128" s="113" t="s">
        <v>107</v>
      </c>
      <c r="C128" s="294"/>
      <c r="D128" s="294"/>
      <c r="E128" s="295"/>
      <c r="F128" s="295"/>
      <c r="G128" s="294"/>
      <c r="H128" s="294"/>
      <c r="I128" s="295"/>
      <c r="J128" s="295"/>
      <c r="K128" s="294"/>
      <c r="L128" s="294"/>
      <c r="M128" s="294"/>
      <c r="N128" s="294"/>
      <c r="O128" s="295"/>
      <c r="P128" s="295"/>
      <c r="Q128" s="294"/>
      <c r="R128" s="294"/>
      <c r="S128" s="295"/>
      <c r="T128" s="295"/>
      <c r="U128" s="294"/>
      <c r="V128" s="294"/>
      <c r="W128" s="295"/>
      <c r="X128" s="295"/>
      <c r="Y128" s="295"/>
      <c r="Z128" s="295"/>
      <c r="AA128" s="295"/>
      <c r="AB128" s="294"/>
      <c r="AC128" s="294"/>
      <c r="AD128" s="294"/>
      <c r="AE128" s="294"/>
    </row>
    <row r="129" spans="1:31" s="270" customFormat="1" ht="12.75" thickBot="1">
      <c r="A129" s="108" t="s">
        <v>385</v>
      </c>
      <c r="B129" s="114" t="s">
        <v>943</v>
      </c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</row>
    <row r="130" spans="1:31" ht="12.75" thickTop="1">
      <c r="A130" s="186" t="s">
        <v>423</v>
      </c>
      <c r="B130" s="113" t="s">
        <v>108</v>
      </c>
      <c r="C130" s="294"/>
      <c r="D130" s="294"/>
      <c r="E130" s="295"/>
      <c r="F130" s="295"/>
      <c r="G130" s="294"/>
      <c r="H130" s="294"/>
      <c r="I130" s="295"/>
      <c r="J130" s="295"/>
      <c r="K130" s="294"/>
      <c r="L130" s="294"/>
      <c r="M130" s="294"/>
      <c r="N130" s="294"/>
      <c r="O130" s="295"/>
      <c r="P130" s="295"/>
      <c r="Q130" s="294"/>
      <c r="R130" s="294"/>
      <c r="S130" s="295"/>
      <c r="T130" s="295"/>
      <c r="U130" s="294"/>
      <c r="V130" s="294"/>
      <c r="W130" s="295"/>
      <c r="X130" s="295"/>
      <c r="Y130" s="295"/>
      <c r="Z130" s="295"/>
      <c r="AA130" s="295"/>
      <c r="AB130" s="294"/>
      <c r="AC130" s="294"/>
      <c r="AD130" s="294"/>
      <c r="AE130" s="294"/>
    </row>
    <row r="131" spans="1:31" ht="12">
      <c r="A131" s="186" t="s">
        <v>446</v>
      </c>
      <c r="B131" s="113" t="s">
        <v>109</v>
      </c>
      <c r="C131" s="294"/>
      <c r="D131" s="294"/>
      <c r="E131" s="295"/>
      <c r="F131" s="295"/>
      <c r="G131" s="294"/>
      <c r="H131" s="294"/>
      <c r="I131" s="295"/>
      <c r="J131" s="295"/>
      <c r="K131" s="294"/>
      <c r="L131" s="294"/>
      <c r="M131" s="294"/>
      <c r="N131" s="294"/>
      <c r="O131" s="295"/>
      <c r="P131" s="295"/>
      <c r="Q131" s="294"/>
      <c r="R131" s="294"/>
      <c r="S131" s="295"/>
      <c r="T131" s="295"/>
      <c r="U131" s="294"/>
      <c r="V131" s="294"/>
      <c r="W131" s="295"/>
      <c r="X131" s="295"/>
      <c r="Y131" s="295"/>
      <c r="Z131" s="295"/>
      <c r="AA131" s="295"/>
      <c r="AB131" s="294"/>
      <c r="AC131" s="294"/>
      <c r="AD131" s="294"/>
      <c r="AE131" s="294"/>
    </row>
    <row r="132" spans="1:31" ht="12">
      <c r="A132" s="186" t="s">
        <v>464</v>
      </c>
      <c r="B132" s="113" t="s">
        <v>110</v>
      </c>
      <c r="C132" s="294"/>
      <c r="D132" s="294"/>
      <c r="E132" s="295"/>
      <c r="F132" s="295"/>
      <c r="G132" s="294"/>
      <c r="H132" s="294"/>
      <c r="I132" s="295"/>
      <c r="J132" s="295"/>
      <c r="K132" s="294"/>
      <c r="L132" s="294"/>
      <c r="M132" s="294"/>
      <c r="N132" s="294"/>
      <c r="O132" s="295"/>
      <c r="P132" s="295"/>
      <c r="Q132" s="294"/>
      <c r="R132" s="294"/>
      <c r="S132" s="295"/>
      <c r="T132" s="295"/>
      <c r="U132" s="294"/>
      <c r="V132" s="294"/>
      <c r="W132" s="295"/>
      <c r="X132" s="295"/>
      <c r="Y132" s="295"/>
      <c r="Z132" s="295"/>
      <c r="AA132" s="295"/>
      <c r="AB132" s="294"/>
      <c r="AC132" s="294"/>
      <c r="AD132" s="294"/>
      <c r="AE132" s="294"/>
    </row>
    <row r="133" spans="1:31" ht="12">
      <c r="A133" s="186" t="s">
        <v>509</v>
      </c>
      <c r="B133" s="113" t="s">
        <v>111</v>
      </c>
      <c r="C133" s="294"/>
      <c r="D133" s="294"/>
      <c r="E133" s="295"/>
      <c r="F133" s="295"/>
      <c r="G133" s="294"/>
      <c r="H133" s="294"/>
      <c r="I133" s="295"/>
      <c r="J133" s="295"/>
      <c r="K133" s="294"/>
      <c r="L133" s="294"/>
      <c r="M133" s="294"/>
      <c r="N133" s="294"/>
      <c r="O133" s="295"/>
      <c r="P133" s="295"/>
      <c r="Q133" s="294"/>
      <c r="R133" s="294"/>
      <c r="S133" s="295"/>
      <c r="T133" s="295"/>
      <c r="U133" s="294"/>
      <c r="V133" s="294"/>
      <c r="W133" s="295"/>
      <c r="X133" s="295"/>
      <c r="Y133" s="295"/>
      <c r="Z133" s="295"/>
      <c r="AA133" s="295"/>
      <c r="AB133" s="294"/>
      <c r="AC133" s="294"/>
      <c r="AD133" s="294"/>
      <c r="AE133" s="294"/>
    </row>
    <row r="134" spans="1:31" ht="12">
      <c r="A134" s="186" t="s">
        <v>523</v>
      </c>
      <c r="B134" s="113" t="s">
        <v>112</v>
      </c>
      <c r="C134" s="294"/>
      <c r="D134" s="294"/>
      <c r="E134" s="295"/>
      <c r="F134" s="295"/>
      <c r="G134" s="294"/>
      <c r="H134" s="294"/>
      <c r="I134" s="295"/>
      <c r="J134" s="295"/>
      <c r="K134" s="294"/>
      <c r="L134" s="294"/>
      <c r="M134" s="294"/>
      <c r="N134" s="294"/>
      <c r="O134" s="295"/>
      <c r="P134" s="295"/>
      <c r="Q134" s="294"/>
      <c r="R134" s="294"/>
      <c r="S134" s="295"/>
      <c r="T134" s="295"/>
      <c r="U134" s="294"/>
      <c r="V134" s="294"/>
      <c r="W134" s="295"/>
      <c r="X134" s="295"/>
      <c r="Y134" s="295"/>
      <c r="Z134" s="295"/>
      <c r="AA134" s="295"/>
      <c r="AB134" s="294"/>
      <c r="AC134" s="294"/>
      <c r="AD134" s="294"/>
      <c r="AE134" s="294"/>
    </row>
    <row r="135" spans="1:31" ht="12">
      <c r="A135" s="186" t="s">
        <v>547</v>
      </c>
      <c r="B135" s="113" t="s">
        <v>546</v>
      </c>
      <c r="C135" s="294"/>
      <c r="D135" s="294"/>
      <c r="E135" s="295"/>
      <c r="F135" s="295"/>
      <c r="G135" s="294"/>
      <c r="H135" s="294"/>
      <c r="I135" s="295"/>
      <c r="J135" s="295"/>
      <c r="K135" s="294"/>
      <c r="L135" s="294"/>
      <c r="M135" s="294"/>
      <c r="N135" s="294"/>
      <c r="O135" s="295"/>
      <c r="P135" s="295"/>
      <c r="Q135" s="294"/>
      <c r="R135" s="294"/>
      <c r="S135" s="295"/>
      <c r="T135" s="295"/>
      <c r="U135" s="294"/>
      <c r="V135" s="294"/>
      <c r="W135" s="295"/>
      <c r="X135" s="295"/>
      <c r="Y135" s="295"/>
      <c r="Z135" s="295"/>
      <c r="AA135" s="295"/>
      <c r="AB135" s="294"/>
      <c r="AC135" s="294"/>
      <c r="AD135" s="294"/>
      <c r="AE135" s="294"/>
    </row>
    <row r="136" spans="1:31" ht="12">
      <c r="A136" s="186" t="s">
        <v>585</v>
      </c>
      <c r="B136" s="113" t="s">
        <v>113</v>
      </c>
      <c r="C136" s="294"/>
      <c r="D136" s="294"/>
      <c r="E136" s="295"/>
      <c r="F136" s="295"/>
      <c r="G136" s="294"/>
      <c r="H136" s="294"/>
      <c r="I136" s="295"/>
      <c r="J136" s="295"/>
      <c r="K136" s="294"/>
      <c r="L136" s="294"/>
      <c r="M136" s="294"/>
      <c r="N136" s="294"/>
      <c r="O136" s="295"/>
      <c r="P136" s="295"/>
      <c r="Q136" s="294"/>
      <c r="R136" s="294"/>
      <c r="S136" s="295"/>
      <c r="T136" s="295"/>
      <c r="U136" s="294"/>
      <c r="V136" s="294"/>
      <c r="W136" s="295"/>
      <c r="X136" s="295"/>
      <c r="Y136" s="295"/>
      <c r="Z136" s="295"/>
      <c r="AA136" s="295"/>
      <c r="AB136" s="294"/>
      <c r="AC136" s="294"/>
      <c r="AD136" s="294"/>
      <c r="AE136" s="294"/>
    </row>
    <row r="137" spans="1:31" ht="12">
      <c r="A137" s="186" t="s">
        <v>590</v>
      </c>
      <c r="B137" s="113" t="s">
        <v>114</v>
      </c>
      <c r="C137" s="294"/>
      <c r="D137" s="294"/>
      <c r="E137" s="295"/>
      <c r="F137" s="295"/>
      <c r="G137" s="294"/>
      <c r="H137" s="294"/>
      <c r="I137" s="295"/>
      <c r="J137" s="295"/>
      <c r="K137" s="294"/>
      <c r="L137" s="294"/>
      <c r="M137" s="294"/>
      <c r="N137" s="294"/>
      <c r="O137" s="295"/>
      <c r="P137" s="295"/>
      <c r="Q137" s="294"/>
      <c r="R137" s="294"/>
      <c r="S137" s="295"/>
      <c r="T137" s="295"/>
      <c r="U137" s="294"/>
      <c r="V137" s="294"/>
      <c r="W137" s="295"/>
      <c r="X137" s="295"/>
      <c r="Y137" s="295"/>
      <c r="Z137" s="295"/>
      <c r="AA137" s="295"/>
      <c r="AB137" s="294"/>
      <c r="AC137" s="294"/>
      <c r="AD137" s="294"/>
      <c r="AE137" s="294"/>
    </row>
    <row r="138" spans="1:31" ht="12">
      <c r="A138" s="186" t="s">
        <v>620</v>
      </c>
      <c r="B138" s="212" t="s">
        <v>893</v>
      </c>
      <c r="C138" s="294"/>
      <c r="D138" s="294"/>
      <c r="E138" s="295"/>
      <c r="F138" s="295"/>
      <c r="G138" s="294"/>
      <c r="H138" s="294"/>
      <c r="I138" s="295"/>
      <c r="J138" s="295"/>
      <c r="K138" s="294"/>
      <c r="L138" s="294"/>
      <c r="M138" s="294"/>
      <c r="N138" s="294"/>
      <c r="O138" s="295"/>
      <c r="P138" s="295"/>
      <c r="Q138" s="294"/>
      <c r="R138" s="294"/>
      <c r="S138" s="295"/>
      <c r="T138" s="295"/>
      <c r="U138" s="294"/>
      <c r="V138" s="294"/>
      <c r="W138" s="295"/>
      <c r="X138" s="295"/>
      <c r="Y138" s="295"/>
      <c r="Z138" s="295"/>
      <c r="AA138" s="295"/>
      <c r="AB138" s="294"/>
      <c r="AC138" s="294"/>
      <c r="AD138" s="294"/>
      <c r="AE138" s="294"/>
    </row>
    <row r="139" spans="1:31" ht="12">
      <c r="A139" s="186" t="s">
        <v>622</v>
      </c>
      <c r="B139" s="113" t="s">
        <v>115</v>
      </c>
      <c r="C139" s="294"/>
      <c r="D139" s="294"/>
      <c r="E139" s="295"/>
      <c r="F139" s="295"/>
      <c r="G139" s="294"/>
      <c r="H139" s="294"/>
      <c r="I139" s="295"/>
      <c r="J139" s="295"/>
      <c r="K139" s="294"/>
      <c r="L139" s="294"/>
      <c r="M139" s="294"/>
      <c r="N139" s="294"/>
      <c r="O139" s="295"/>
      <c r="P139" s="295"/>
      <c r="Q139" s="294"/>
      <c r="R139" s="294"/>
      <c r="S139" s="295"/>
      <c r="T139" s="295"/>
      <c r="U139" s="294"/>
      <c r="V139" s="294"/>
      <c r="W139" s="295"/>
      <c r="X139" s="295"/>
      <c r="Y139" s="295"/>
      <c r="Z139" s="295"/>
      <c r="AA139" s="295"/>
      <c r="AB139" s="294"/>
      <c r="AC139" s="294"/>
      <c r="AD139" s="294"/>
      <c r="AE139" s="294"/>
    </row>
    <row r="140" spans="1:31" ht="12">
      <c r="A140" s="186" t="s">
        <v>628</v>
      </c>
      <c r="B140" s="113" t="s">
        <v>116</v>
      </c>
      <c r="C140" s="294"/>
      <c r="D140" s="294"/>
      <c r="E140" s="295"/>
      <c r="F140" s="295"/>
      <c r="G140" s="294"/>
      <c r="H140" s="294"/>
      <c r="I140" s="295"/>
      <c r="J140" s="295"/>
      <c r="K140" s="294"/>
      <c r="L140" s="294"/>
      <c r="M140" s="294"/>
      <c r="N140" s="294"/>
      <c r="O140" s="295"/>
      <c r="P140" s="295"/>
      <c r="Q140" s="294"/>
      <c r="R140" s="294"/>
      <c r="S140" s="295"/>
      <c r="T140" s="295"/>
      <c r="U140" s="294"/>
      <c r="V140" s="294"/>
      <c r="W140" s="295"/>
      <c r="X140" s="295"/>
      <c r="Y140" s="295"/>
      <c r="Z140" s="295"/>
      <c r="AA140" s="295"/>
      <c r="AB140" s="294"/>
      <c r="AC140" s="294"/>
      <c r="AD140" s="294"/>
      <c r="AE140" s="294"/>
    </row>
    <row r="141" spans="1:31" ht="12">
      <c r="A141" s="186" t="s">
        <v>686</v>
      </c>
      <c r="B141" s="113" t="s">
        <v>685</v>
      </c>
      <c r="C141" s="294"/>
      <c r="D141" s="294"/>
      <c r="E141" s="295"/>
      <c r="F141" s="295"/>
      <c r="G141" s="294"/>
      <c r="H141" s="294"/>
      <c r="I141" s="295"/>
      <c r="J141" s="295"/>
      <c r="K141" s="294"/>
      <c r="L141" s="294"/>
      <c r="M141" s="294"/>
      <c r="N141" s="294"/>
      <c r="O141" s="295"/>
      <c r="P141" s="295"/>
      <c r="Q141" s="294"/>
      <c r="R141" s="294"/>
      <c r="S141" s="295"/>
      <c r="T141" s="295"/>
      <c r="U141" s="294"/>
      <c r="V141" s="294"/>
      <c r="W141" s="295"/>
      <c r="X141" s="295"/>
      <c r="Y141" s="295"/>
      <c r="Z141" s="295"/>
      <c r="AA141" s="295"/>
      <c r="AB141" s="294"/>
      <c r="AC141" s="294"/>
      <c r="AD141" s="294"/>
      <c r="AE141" s="294"/>
    </row>
    <row r="142" spans="1:31" ht="12">
      <c r="A142" s="186" t="s">
        <v>690</v>
      </c>
      <c r="B142" s="113" t="s">
        <v>894</v>
      </c>
      <c r="C142" s="294"/>
      <c r="D142" s="294"/>
      <c r="E142" s="295"/>
      <c r="F142" s="295"/>
      <c r="G142" s="294"/>
      <c r="H142" s="294"/>
      <c r="I142" s="295"/>
      <c r="J142" s="295"/>
      <c r="K142" s="294"/>
      <c r="L142" s="294"/>
      <c r="M142" s="294"/>
      <c r="N142" s="294"/>
      <c r="O142" s="295"/>
      <c r="P142" s="295"/>
      <c r="Q142" s="294"/>
      <c r="R142" s="294"/>
      <c r="S142" s="295"/>
      <c r="T142" s="295"/>
      <c r="U142" s="294"/>
      <c r="V142" s="294"/>
      <c r="W142" s="295"/>
      <c r="X142" s="295"/>
      <c r="Y142" s="295"/>
      <c r="Z142" s="295"/>
      <c r="AA142" s="295"/>
      <c r="AB142" s="294"/>
      <c r="AC142" s="294"/>
      <c r="AD142" s="294"/>
      <c r="AE142" s="294"/>
    </row>
    <row r="143" spans="1:31" ht="12">
      <c r="A143" s="186" t="s">
        <v>731</v>
      </c>
      <c r="B143" s="113" t="s">
        <v>117</v>
      </c>
      <c r="C143" s="294"/>
      <c r="D143" s="294"/>
      <c r="E143" s="295"/>
      <c r="F143" s="295"/>
      <c r="G143" s="294"/>
      <c r="H143" s="294"/>
      <c r="I143" s="295"/>
      <c r="J143" s="295"/>
      <c r="K143" s="294"/>
      <c r="L143" s="294"/>
      <c r="M143" s="294"/>
      <c r="N143" s="294"/>
      <c r="O143" s="295"/>
      <c r="P143" s="295"/>
      <c r="Q143" s="294"/>
      <c r="R143" s="294"/>
      <c r="S143" s="295"/>
      <c r="T143" s="295"/>
      <c r="U143" s="294"/>
      <c r="V143" s="294"/>
      <c r="W143" s="295"/>
      <c r="X143" s="295"/>
      <c r="Y143" s="295"/>
      <c r="Z143" s="295"/>
      <c r="AA143" s="295"/>
      <c r="AB143" s="294"/>
      <c r="AC143" s="294"/>
      <c r="AD143" s="294"/>
      <c r="AE143" s="294"/>
    </row>
    <row r="144" spans="1:31" ht="12">
      <c r="A144" s="186" t="s">
        <v>736</v>
      </c>
      <c r="B144" s="113" t="s">
        <v>118</v>
      </c>
      <c r="C144" s="294"/>
      <c r="D144" s="294"/>
      <c r="E144" s="295"/>
      <c r="F144" s="295"/>
      <c r="G144" s="294"/>
      <c r="H144" s="294"/>
      <c r="I144" s="295"/>
      <c r="J144" s="295"/>
      <c r="K144" s="294"/>
      <c r="L144" s="294"/>
      <c r="M144" s="294"/>
      <c r="N144" s="294"/>
      <c r="O144" s="295"/>
      <c r="P144" s="295"/>
      <c r="Q144" s="294"/>
      <c r="R144" s="294"/>
      <c r="S144" s="295"/>
      <c r="T144" s="295"/>
      <c r="U144" s="294"/>
      <c r="V144" s="294"/>
      <c r="W144" s="295"/>
      <c r="X144" s="295"/>
      <c r="Y144" s="295"/>
      <c r="Z144" s="295"/>
      <c r="AA144" s="295"/>
      <c r="AB144" s="294"/>
      <c r="AC144" s="294"/>
      <c r="AD144" s="294"/>
      <c r="AE144" s="294"/>
    </row>
    <row r="145" spans="1:31" ht="12">
      <c r="A145" s="186" t="s">
        <v>742</v>
      </c>
      <c r="B145" s="113" t="s">
        <v>119</v>
      </c>
      <c r="C145" s="294"/>
      <c r="D145" s="294"/>
      <c r="E145" s="295"/>
      <c r="F145" s="295"/>
      <c r="G145" s="294"/>
      <c r="H145" s="294"/>
      <c r="I145" s="295"/>
      <c r="J145" s="295"/>
      <c r="K145" s="294"/>
      <c r="L145" s="294"/>
      <c r="M145" s="294"/>
      <c r="N145" s="294"/>
      <c r="O145" s="295"/>
      <c r="P145" s="295"/>
      <c r="Q145" s="294"/>
      <c r="R145" s="294"/>
      <c r="S145" s="295"/>
      <c r="T145" s="295"/>
      <c r="U145" s="294"/>
      <c r="V145" s="294"/>
      <c r="W145" s="295"/>
      <c r="X145" s="295"/>
      <c r="Y145" s="295"/>
      <c r="Z145" s="295"/>
      <c r="AA145" s="295"/>
      <c r="AB145" s="294"/>
      <c r="AC145" s="294"/>
      <c r="AD145" s="294"/>
      <c r="AE145" s="294"/>
    </row>
    <row r="146" spans="1:31" ht="12">
      <c r="A146" s="186" t="s">
        <v>746</v>
      </c>
      <c r="B146" s="113" t="s">
        <v>120</v>
      </c>
      <c r="C146" s="294"/>
      <c r="D146" s="294"/>
      <c r="E146" s="295"/>
      <c r="F146" s="295"/>
      <c r="G146" s="294"/>
      <c r="H146" s="294"/>
      <c r="I146" s="295"/>
      <c r="J146" s="295"/>
      <c r="K146" s="294"/>
      <c r="L146" s="294"/>
      <c r="M146" s="294"/>
      <c r="N146" s="294"/>
      <c r="O146" s="295"/>
      <c r="P146" s="295"/>
      <c r="Q146" s="294"/>
      <c r="R146" s="294"/>
      <c r="S146" s="295"/>
      <c r="T146" s="295"/>
      <c r="U146" s="294"/>
      <c r="V146" s="294"/>
      <c r="W146" s="295"/>
      <c r="X146" s="295"/>
      <c r="Y146" s="295"/>
      <c r="Z146" s="295"/>
      <c r="AA146" s="295"/>
      <c r="AB146" s="294"/>
      <c r="AC146" s="294"/>
      <c r="AD146" s="294"/>
      <c r="AE146" s="294"/>
    </row>
    <row r="147" spans="1:31" ht="12">
      <c r="A147" s="186" t="s">
        <v>751</v>
      </c>
      <c r="B147" s="113" t="s">
        <v>121</v>
      </c>
      <c r="C147" s="294"/>
      <c r="D147" s="294"/>
      <c r="E147" s="295"/>
      <c r="F147" s="295"/>
      <c r="G147" s="294"/>
      <c r="H147" s="294"/>
      <c r="I147" s="295"/>
      <c r="J147" s="295"/>
      <c r="K147" s="294"/>
      <c r="L147" s="294"/>
      <c r="M147" s="294"/>
      <c r="N147" s="294"/>
      <c r="O147" s="295"/>
      <c r="P147" s="295"/>
      <c r="Q147" s="294"/>
      <c r="R147" s="294"/>
      <c r="S147" s="295"/>
      <c r="T147" s="295"/>
      <c r="U147" s="294"/>
      <c r="V147" s="294"/>
      <c r="W147" s="295"/>
      <c r="X147" s="295"/>
      <c r="Y147" s="295"/>
      <c r="Z147" s="295"/>
      <c r="AA147" s="295"/>
      <c r="AB147" s="294"/>
      <c r="AC147" s="294"/>
      <c r="AD147" s="294"/>
      <c r="AE147" s="294"/>
    </row>
    <row r="148" spans="1:31" ht="12">
      <c r="A148" s="186" t="s">
        <v>753</v>
      </c>
      <c r="B148" s="113" t="s">
        <v>122</v>
      </c>
      <c r="C148" s="294"/>
      <c r="D148" s="294"/>
      <c r="E148" s="295"/>
      <c r="F148" s="295"/>
      <c r="G148" s="294"/>
      <c r="H148" s="294"/>
      <c r="I148" s="295"/>
      <c r="J148" s="295"/>
      <c r="K148" s="294"/>
      <c r="L148" s="294"/>
      <c r="M148" s="294"/>
      <c r="N148" s="294"/>
      <c r="O148" s="295"/>
      <c r="P148" s="295"/>
      <c r="Q148" s="294"/>
      <c r="R148" s="294"/>
      <c r="S148" s="295"/>
      <c r="T148" s="295"/>
      <c r="U148" s="294"/>
      <c r="V148" s="294"/>
      <c r="W148" s="295"/>
      <c r="X148" s="295"/>
      <c r="Y148" s="295"/>
      <c r="Z148" s="295"/>
      <c r="AA148" s="295"/>
      <c r="AB148" s="294"/>
      <c r="AC148" s="294"/>
      <c r="AD148" s="294"/>
      <c r="AE148" s="294"/>
    </row>
    <row r="149" spans="1:31" ht="12">
      <c r="A149" s="186" t="s">
        <v>831</v>
      </c>
      <c r="B149" s="113" t="s">
        <v>123</v>
      </c>
      <c r="C149" s="294"/>
      <c r="D149" s="294"/>
      <c r="E149" s="295"/>
      <c r="F149" s="295"/>
      <c r="G149" s="294"/>
      <c r="H149" s="294"/>
      <c r="I149" s="295"/>
      <c r="J149" s="295"/>
      <c r="K149" s="294"/>
      <c r="L149" s="294"/>
      <c r="M149" s="294"/>
      <c r="N149" s="294"/>
      <c r="O149" s="295"/>
      <c r="P149" s="295"/>
      <c r="Q149" s="294"/>
      <c r="R149" s="294"/>
      <c r="S149" s="295"/>
      <c r="T149" s="295"/>
      <c r="U149" s="294"/>
      <c r="V149" s="294"/>
      <c r="W149" s="295"/>
      <c r="X149" s="295"/>
      <c r="Y149" s="295"/>
      <c r="Z149" s="295"/>
      <c r="AA149" s="295"/>
      <c r="AB149" s="294"/>
      <c r="AC149" s="294"/>
      <c r="AD149" s="294"/>
      <c r="AE149" s="294"/>
    </row>
    <row r="150" spans="1:31" ht="12">
      <c r="A150" s="186" t="s">
        <v>872</v>
      </c>
      <c r="B150" s="113" t="s">
        <v>124</v>
      </c>
      <c r="C150" s="294"/>
      <c r="D150" s="294"/>
      <c r="E150" s="295"/>
      <c r="F150" s="295"/>
      <c r="G150" s="294"/>
      <c r="H150" s="294"/>
      <c r="I150" s="295"/>
      <c r="J150" s="295"/>
      <c r="K150" s="294"/>
      <c r="L150" s="294"/>
      <c r="M150" s="294"/>
      <c r="N150" s="294"/>
      <c r="O150" s="295"/>
      <c r="P150" s="295"/>
      <c r="Q150" s="294"/>
      <c r="R150" s="294"/>
      <c r="S150" s="295"/>
      <c r="T150" s="295"/>
      <c r="U150" s="294"/>
      <c r="V150" s="294"/>
      <c r="W150" s="295"/>
      <c r="X150" s="295"/>
      <c r="Y150" s="295"/>
      <c r="Z150" s="295"/>
      <c r="AA150" s="295"/>
      <c r="AB150" s="294"/>
      <c r="AC150" s="294"/>
      <c r="AD150" s="294"/>
      <c r="AE150" s="294"/>
    </row>
    <row r="151" spans="1:31" s="270" customFormat="1" ht="12.75" thickBot="1">
      <c r="A151" s="108" t="s">
        <v>387</v>
      </c>
      <c r="B151" s="114" t="s">
        <v>944</v>
      </c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</row>
    <row r="152" spans="1:31" ht="12.75" thickTop="1">
      <c r="A152" s="186" t="s">
        <v>400</v>
      </c>
      <c r="B152" s="113" t="s">
        <v>125</v>
      </c>
      <c r="C152" s="294"/>
      <c r="D152" s="294"/>
      <c r="E152" s="295"/>
      <c r="F152" s="295"/>
      <c r="G152" s="294"/>
      <c r="H152" s="294"/>
      <c r="I152" s="295"/>
      <c r="J152" s="295"/>
      <c r="K152" s="294"/>
      <c r="L152" s="294"/>
      <c r="M152" s="294"/>
      <c r="N152" s="294"/>
      <c r="O152" s="295"/>
      <c r="P152" s="295"/>
      <c r="Q152" s="294"/>
      <c r="R152" s="294"/>
      <c r="S152" s="295"/>
      <c r="T152" s="295"/>
      <c r="U152" s="294"/>
      <c r="V152" s="294"/>
      <c r="W152" s="295"/>
      <c r="X152" s="295"/>
      <c r="Y152" s="295"/>
      <c r="Z152" s="295"/>
      <c r="AA152" s="295"/>
      <c r="AB152" s="294"/>
      <c r="AC152" s="294"/>
      <c r="AD152" s="294"/>
      <c r="AE152" s="294"/>
    </row>
    <row r="153" spans="1:31" ht="12">
      <c r="A153" s="186" t="s">
        <v>410</v>
      </c>
      <c r="B153" s="113" t="s">
        <v>126</v>
      </c>
      <c r="C153" s="294"/>
      <c r="D153" s="294"/>
      <c r="E153" s="295"/>
      <c r="F153" s="295"/>
      <c r="G153" s="294"/>
      <c r="H153" s="294"/>
      <c r="I153" s="295"/>
      <c r="J153" s="295"/>
      <c r="K153" s="294"/>
      <c r="L153" s="294"/>
      <c r="M153" s="294"/>
      <c r="N153" s="294"/>
      <c r="O153" s="295"/>
      <c r="P153" s="295"/>
      <c r="Q153" s="294"/>
      <c r="R153" s="294"/>
      <c r="S153" s="295"/>
      <c r="T153" s="295"/>
      <c r="U153" s="294"/>
      <c r="V153" s="294"/>
      <c r="W153" s="295"/>
      <c r="X153" s="295"/>
      <c r="Y153" s="295"/>
      <c r="Z153" s="295"/>
      <c r="AA153" s="295"/>
      <c r="AB153" s="294"/>
      <c r="AC153" s="294"/>
      <c r="AD153" s="294"/>
      <c r="AE153" s="294"/>
    </row>
    <row r="154" spans="1:31" ht="12">
      <c r="A154" s="186" t="s">
        <v>427</v>
      </c>
      <c r="B154" s="113" t="s">
        <v>895</v>
      </c>
      <c r="C154" s="294"/>
      <c r="D154" s="294"/>
      <c r="E154" s="295"/>
      <c r="F154" s="295"/>
      <c r="G154" s="294"/>
      <c r="H154" s="294"/>
      <c r="I154" s="295"/>
      <c r="J154" s="295"/>
      <c r="K154" s="294"/>
      <c r="L154" s="294"/>
      <c r="M154" s="294"/>
      <c r="N154" s="294"/>
      <c r="O154" s="295"/>
      <c r="P154" s="295"/>
      <c r="Q154" s="294"/>
      <c r="R154" s="294"/>
      <c r="S154" s="295"/>
      <c r="T154" s="295"/>
      <c r="U154" s="294"/>
      <c r="V154" s="294"/>
      <c r="W154" s="295"/>
      <c r="X154" s="295"/>
      <c r="Y154" s="295"/>
      <c r="Z154" s="295"/>
      <c r="AA154" s="295"/>
      <c r="AB154" s="294"/>
      <c r="AC154" s="294"/>
      <c r="AD154" s="294"/>
      <c r="AE154" s="294"/>
    </row>
    <row r="155" spans="1:31" ht="12">
      <c r="A155" s="186" t="s">
        <v>435</v>
      </c>
      <c r="B155" s="113" t="s">
        <v>127</v>
      </c>
      <c r="C155" s="294"/>
      <c r="D155" s="294"/>
      <c r="E155" s="295"/>
      <c r="F155" s="295"/>
      <c r="G155" s="294"/>
      <c r="H155" s="294"/>
      <c r="I155" s="295"/>
      <c r="J155" s="295"/>
      <c r="K155" s="294"/>
      <c r="L155" s="294"/>
      <c r="M155" s="294"/>
      <c r="N155" s="294"/>
      <c r="O155" s="295"/>
      <c r="P155" s="295"/>
      <c r="Q155" s="294"/>
      <c r="R155" s="294"/>
      <c r="S155" s="295"/>
      <c r="T155" s="295"/>
      <c r="U155" s="294"/>
      <c r="V155" s="294"/>
      <c r="W155" s="295"/>
      <c r="X155" s="295"/>
      <c r="Y155" s="295"/>
      <c r="Z155" s="295"/>
      <c r="AA155" s="295"/>
      <c r="AB155" s="294"/>
      <c r="AC155" s="294"/>
      <c r="AD155" s="294"/>
      <c r="AE155" s="294"/>
    </row>
    <row r="156" spans="1:31" ht="12">
      <c r="A156" s="186" t="s">
        <v>441</v>
      </c>
      <c r="B156" s="113" t="s">
        <v>128</v>
      </c>
      <c r="C156" s="294"/>
      <c r="D156" s="294"/>
      <c r="E156" s="295"/>
      <c r="F156" s="295"/>
      <c r="G156" s="294"/>
      <c r="H156" s="294"/>
      <c r="I156" s="295"/>
      <c r="J156" s="295"/>
      <c r="K156" s="294"/>
      <c r="L156" s="294"/>
      <c r="M156" s="294"/>
      <c r="N156" s="294"/>
      <c r="O156" s="295"/>
      <c r="P156" s="295"/>
      <c r="Q156" s="294"/>
      <c r="R156" s="294"/>
      <c r="S156" s="295"/>
      <c r="T156" s="295"/>
      <c r="U156" s="294"/>
      <c r="V156" s="294"/>
      <c r="W156" s="295"/>
      <c r="X156" s="295"/>
      <c r="Y156" s="295"/>
      <c r="Z156" s="295"/>
      <c r="AA156" s="295"/>
      <c r="AB156" s="294"/>
      <c r="AC156" s="294"/>
      <c r="AD156" s="294"/>
      <c r="AE156" s="294"/>
    </row>
    <row r="157" spans="1:31" ht="12">
      <c r="A157" s="186" t="s">
        <v>443</v>
      </c>
      <c r="B157" s="113" t="s">
        <v>129</v>
      </c>
      <c r="C157" s="294"/>
      <c r="D157" s="294"/>
      <c r="E157" s="295"/>
      <c r="F157" s="295"/>
      <c r="G157" s="294"/>
      <c r="H157" s="294"/>
      <c r="I157" s="295"/>
      <c r="J157" s="295"/>
      <c r="K157" s="294"/>
      <c r="L157" s="294"/>
      <c r="M157" s="294"/>
      <c r="N157" s="294"/>
      <c r="O157" s="295"/>
      <c r="P157" s="295"/>
      <c r="Q157" s="294"/>
      <c r="R157" s="294"/>
      <c r="S157" s="295"/>
      <c r="T157" s="295"/>
      <c r="U157" s="294"/>
      <c r="V157" s="294"/>
      <c r="W157" s="295"/>
      <c r="X157" s="295"/>
      <c r="Y157" s="295"/>
      <c r="Z157" s="295"/>
      <c r="AA157" s="295"/>
      <c r="AB157" s="294"/>
      <c r="AC157" s="294"/>
      <c r="AD157" s="294"/>
      <c r="AE157" s="294"/>
    </row>
    <row r="158" spans="1:31" ht="12">
      <c r="A158" s="186" t="s">
        <v>460</v>
      </c>
      <c r="B158" s="113" t="s">
        <v>130</v>
      </c>
      <c r="C158" s="294"/>
      <c r="D158" s="294"/>
      <c r="E158" s="295"/>
      <c r="F158" s="295"/>
      <c r="G158" s="294"/>
      <c r="H158" s="294"/>
      <c r="I158" s="295"/>
      <c r="J158" s="295"/>
      <c r="K158" s="294"/>
      <c r="L158" s="294"/>
      <c r="M158" s="294"/>
      <c r="N158" s="294"/>
      <c r="O158" s="295"/>
      <c r="P158" s="295"/>
      <c r="Q158" s="294"/>
      <c r="R158" s="294"/>
      <c r="S158" s="295"/>
      <c r="T158" s="295"/>
      <c r="U158" s="294"/>
      <c r="V158" s="294"/>
      <c r="W158" s="295"/>
      <c r="X158" s="295"/>
      <c r="Y158" s="295"/>
      <c r="Z158" s="295"/>
      <c r="AA158" s="295"/>
      <c r="AB158" s="294"/>
      <c r="AC158" s="294"/>
      <c r="AD158" s="294"/>
      <c r="AE158" s="294"/>
    </row>
    <row r="159" spans="1:31" ht="12">
      <c r="A159" s="186" t="s">
        <v>481</v>
      </c>
      <c r="B159" s="113" t="s">
        <v>131</v>
      </c>
      <c r="C159" s="294"/>
      <c r="D159" s="294"/>
      <c r="E159" s="295"/>
      <c r="F159" s="295"/>
      <c r="G159" s="294"/>
      <c r="H159" s="294"/>
      <c r="I159" s="295"/>
      <c r="J159" s="295"/>
      <c r="K159" s="294"/>
      <c r="L159" s="294"/>
      <c r="M159" s="294"/>
      <c r="N159" s="294"/>
      <c r="O159" s="295"/>
      <c r="P159" s="295"/>
      <c r="Q159" s="294"/>
      <c r="R159" s="294"/>
      <c r="S159" s="295"/>
      <c r="T159" s="295"/>
      <c r="U159" s="294"/>
      <c r="V159" s="294"/>
      <c r="W159" s="295"/>
      <c r="X159" s="295"/>
      <c r="Y159" s="295"/>
      <c r="Z159" s="295"/>
      <c r="AA159" s="295"/>
      <c r="AB159" s="294"/>
      <c r="AC159" s="294"/>
      <c r="AD159" s="294"/>
      <c r="AE159" s="294"/>
    </row>
    <row r="160" spans="1:31" ht="12">
      <c r="A160" s="186" t="s">
        <v>486</v>
      </c>
      <c r="B160" s="113" t="s">
        <v>132</v>
      </c>
      <c r="C160" s="294"/>
      <c r="D160" s="294"/>
      <c r="E160" s="295"/>
      <c r="F160" s="295"/>
      <c r="G160" s="294"/>
      <c r="H160" s="294"/>
      <c r="I160" s="295"/>
      <c r="J160" s="295"/>
      <c r="K160" s="294"/>
      <c r="L160" s="294"/>
      <c r="M160" s="294"/>
      <c r="N160" s="294"/>
      <c r="O160" s="295"/>
      <c r="P160" s="295"/>
      <c r="Q160" s="294"/>
      <c r="R160" s="294"/>
      <c r="S160" s="295"/>
      <c r="T160" s="295"/>
      <c r="U160" s="294"/>
      <c r="V160" s="294"/>
      <c r="W160" s="295"/>
      <c r="X160" s="295"/>
      <c r="Y160" s="295"/>
      <c r="Z160" s="295"/>
      <c r="AA160" s="295"/>
      <c r="AB160" s="294"/>
      <c r="AC160" s="294"/>
      <c r="AD160" s="294"/>
      <c r="AE160" s="294"/>
    </row>
    <row r="161" spans="1:31" ht="12">
      <c r="A161" s="186" t="s">
        <v>504</v>
      </c>
      <c r="B161" s="113" t="s">
        <v>896</v>
      </c>
      <c r="C161" s="294"/>
      <c r="D161" s="294"/>
      <c r="E161" s="295"/>
      <c r="F161" s="295"/>
      <c r="G161" s="294"/>
      <c r="H161" s="294"/>
      <c r="I161" s="295"/>
      <c r="J161" s="295"/>
      <c r="K161" s="294"/>
      <c r="L161" s="294"/>
      <c r="M161" s="294"/>
      <c r="N161" s="294"/>
      <c r="O161" s="295"/>
      <c r="P161" s="295"/>
      <c r="Q161" s="294"/>
      <c r="R161" s="294"/>
      <c r="S161" s="295"/>
      <c r="T161" s="295"/>
      <c r="U161" s="294"/>
      <c r="V161" s="294"/>
      <c r="W161" s="295"/>
      <c r="X161" s="295"/>
      <c r="Y161" s="295"/>
      <c r="Z161" s="295"/>
      <c r="AA161" s="295"/>
      <c r="AB161" s="294"/>
      <c r="AC161" s="294"/>
      <c r="AD161" s="294"/>
      <c r="AE161" s="294"/>
    </row>
    <row r="162" spans="1:31" ht="12">
      <c r="A162" s="186" t="s">
        <v>516</v>
      </c>
      <c r="B162" s="113" t="s">
        <v>133</v>
      </c>
      <c r="C162" s="294"/>
      <c r="D162" s="294"/>
      <c r="E162" s="295"/>
      <c r="F162" s="295"/>
      <c r="G162" s="294"/>
      <c r="H162" s="294"/>
      <c r="I162" s="295"/>
      <c r="J162" s="295"/>
      <c r="K162" s="294"/>
      <c r="L162" s="294"/>
      <c r="M162" s="294"/>
      <c r="N162" s="294"/>
      <c r="O162" s="295"/>
      <c r="P162" s="295"/>
      <c r="Q162" s="294"/>
      <c r="R162" s="294"/>
      <c r="S162" s="295"/>
      <c r="T162" s="295"/>
      <c r="U162" s="294"/>
      <c r="V162" s="294"/>
      <c r="W162" s="295"/>
      <c r="X162" s="295"/>
      <c r="Y162" s="295"/>
      <c r="Z162" s="295"/>
      <c r="AA162" s="295"/>
      <c r="AB162" s="294"/>
      <c r="AC162" s="294"/>
      <c r="AD162" s="294"/>
      <c r="AE162" s="294"/>
    </row>
    <row r="163" spans="1:31" ht="12">
      <c r="A163" s="186" t="s">
        <v>518</v>
      </c>
      <c r="B163" s="113" t="s">
        <v>134</v>
      </c>
      <c r="C163" s="294"/>
      <c r="D163" s="294"/>
      <c r="E163" s="295"/>
      <c r="F163" s="295"/>
      <c r="G163" s="294"/>
      <c r="H163" s="294"/>
      <c r="I163" s="295"/>
      <c r="J163" s="295"/>
      <c r="K163" s="294"/>
      <c r="L163" s="294"/>
      <c r="M163" s="294"/>
      <c r="N163" s="294"/>
      <c r="O163" s="295"/>
      <c r="P163" s="295"/>
      <c r="Q163" s="294"/>
      <c r="R163" s="294"/>
      <c r="S163" s="295"/>
      <c r="T163" s="295"/>
      <c r="U163" s="294"/>
      <c r="V163" s="294"/>
      <c r="W163" s="295"/>
      <c r="X163" s="295"/>
      <c r="Y163" s="295"/>
      <c r="Z163" s="295"/>
      <c r="AA163" s="295"/>
      <c r="AB163" s="294"/>
      <c r="AC163" s="294"/>
      <c r="AD163" s="294"/>
      <c r="AE163" s="294"/>
    </row>
    <row r="164" spans="1:31" ht="12">
      <c r="A164" s="186" t="s">
        <v>519</v>
      </c>
      <c r="B164" s="113" t="s">
        <v>135</v>
      </c>
      <c r="C164" s="294"/>
      <c r="D164" s="294"/>
      <c r="E164" s="295"/>
      <c r="F164" s="295"/>
      <c r="G164" s="294"/>
      <c r="H164" s="294"/>
      <c r="I164" s="295"/>
      <c r="J164" s="295"/>
      <c r="K164" s="294"/>
      <c r="L164" s="294"/>
      <c r="M164" s="294"/>
      <c r="N164" s="294"/>
      <c r="O164" s="295"/>
      <c r="P164" s="295"/>
      <c r="Q164" s="294"/>
      <c r="R164" s="294"/>
      <c r="S164" s="295"/>
      <c r="T164" s="295"/>
      <c r="U164" s="294"/>
      <c r="V164" s="294"/>
      <c r="W164" s="295"/>
      <c r="X164" s="295"/>
      <c r="Y164" s="295"/>
      <c r="Z164" s="295"/>
      <c r="AA164" s="295"/>
      <c r="AB164" s="294"/>
      <c r="AC164" s="294"/>
      <c r="AD164" s="294"/>
      <c r="AE164" s="294"/>
    </row>
    <row r="165" spans="1:31" ht="12">
      <c r="A165" s="186" t="s">
        <v>542</v>
      </c>
      <c r="B165" s="113" t="s">
        <v>136</v>
      </c>
      <c r="C165" s="294"/>
      <c r="D165" s="294"/>
      <c r="E165" s="295"/>
      <c r="F165" s="295"/>
      <c r="G165" s="294"/>
      <c r="H165" s="294"/>
      <c r="I165" s="295"/>
      <c r="J165" s="295"/>
      <c r="K165" s="294"/>
      <c r="L165" s="294"/>
      <c r="M165" s="294"/>
      <c r="N165" s="294"/>
      <c r="O165" s="295"/>
      <c r="P165" s="295"/>
      <c r="Q165" s="294"/>
      <c r="R165" s="294"/>
      <c r="S165" s="295"/>
      <c r="T165" s="295"/>
      <c r="U165" s="294"/>
      <c r="V165" s="294"/>
      <c r="W165" s="295"/>
      <c r="X165" s="295"/>
      <c r="Y165" s="295"/>
      <c r="Z165" s="295"/>
      <c r="AA165" s="295"/>
      <c r="AB165" s="294"/>
      <c r="AC165" s="294"/>
      <c r="AD165" s="294"/>
      <c r="AE165" s="294"/>
    </row>
    <row r="166" spans="1:31" ht="12">
      <c r="A166" s="186" t="s">
        <v>544</v>
      </c>
      <c r="B166" s="113" t="s">
        <v>137</v>
      </c>
      <c r="C166" s="294"/>
      <c r="D166" s="294"/>
      <c r="E166" s="295"/>
      <c r="F166" s="295"/>
      <c r="G166" s="294"/>
      <c r="H166" s="294"/>
      <c r="I166" s="295"/>
      <c r="J166" s="295"/>
      <c r="K166" s="294"/>
      <c r="L166" s="294"/>
      <c r="M166" s="294"/>
      <c r="N166" s="294"/>
      <c r="O166" s="295"/>
      <c r="P166" s="295"/>
      <c r="Q166" s="294"/>
      <c r="R166" s="294"/>
      <c r="S166" s="295"/>
      <c r="T166" s="295"/>
      <c r="U166" s="294"/>
      <c r="V166" s="294"/>
      <c r="W166" s="295"/>
      <c r="X166" s="295"/>
      <c r="Y166" s="295"/>
      <c r="Z166" s="295"/>
      <c r="AA166" s="295"/>
      <c r="AB166" s="294"/>
      <c r="AC166" s="294"/>
      <c r="AD166" s="294"/>
      <c r="AE166" s="294"/>
    </row>
    <row r="167" spans="1:31" ht="12">
      <c r="A167" s="186" t="s">
        <v>561</v>
      </c>
      <c r="B167" s="113" t="s">
        <v>138</v>
      </c>
      <c r="C167" s="294"/>
      <c r="D167" s="294"/>
      <c r="E167" s="295"/>
      <c r="F167" s="295"/>
      <c r="G167" s="294"/>
      <c r="H167" s="294"/>
      <c r="I167" s="295"/>
      <c r="J167" s="295"/>
      <c r="K167" s="294"/>
      <c r="L167" s="294"/>
      <c r="M167" s="294"/>
      <c r="N167" s="294"/>
      <c r="O167" s="295"/>
      <c r="P167" s="295"/>
      <c r="Q167" s="294"/>
      <c r="R167" s="294"/>
      <c r="S167" s="295"/>
      <c r="T167" s="295"/>
      <c r="U167" s="294"/>
      <c r="V167" s="294"/>
      <c r="W167" s="295"/>
      <c r="X167" s="295"/>
      <c r="Y167" s="295"/>
      <c r="Z167" s="295"/>
      <c r="AA167" s="295"/>
      <c r="AB167" s="294"/>
      <c r="AC167" s="294"/>
      <c r="AD167" s="294"/>
      <c r="AE167" s="294"/>
    </row>
    <row r="168" spans="1:31" ht="12">
      <c r="A168" s="186" t="s">
        <v>574</v>
      </c>
      <c r="B168" s="113" t="s">
        <v>139</v>
      </c>
      <c r="C168" s="294"/>
      <c r="D168" s="294"/>
      <c r="E168" s="295"/>
      <c r="F168" s="295"/>
      <c r="G168" s="294"/>
      <c r="H168" s="294"/>
      <c r="I168" s="295"/>
      <c r="J168" s="295"/>
      <c r="K168" s="294"/>
      <c r="L168" s="294"/>
      <c r="M168" s="294"/>
      <c r="N168" s="294"/>
      <c r="O168" s="295"/>
      <c r="P168" s="295"/>
      <c r="Q168" s="294"/>
      <c r="R168" s="294"/>
      <c r="S168" s="295"/>
      <c r="T168" s="295"/>
      <c r="U168" s="294"/>
      <c r="V168" s="294"/>
      <c r="W168" s="295"/>
      <c r="X168" s="295"/>
      <c r="Y168" s="295"/>
      <c r="Z168" s="295"/>
      <c r="AA168" s="295"/>
      <c r="AB168" s="294"/>
      <c r="AC168" s="294"/>
      <c r="AD168" s="294"/>
      <c r="AE168" s="294"/>
    </row>
    <row r="169" spans="1:31" ht="12">
      <c r="A169" s="186" t="s">
        <v>587</v>
      </c>
      <c r="B169" s="113" t="s">
        <v>140</v>
      </c>
      <c r="C169" s="294"/>
      <c r="D169" s="294"/>
      <c r="E169" s="295"/>
      <c r="F169" s="295"/>
      <c r="G169" s="294"/>
      <c r="H169" s="294"/>
      <c r="I169" s="295"/>
      <c r="J169" s="295"/>
      <c r="K169" s="294"/>
      <c r="L169" s="294"/>
      <c r="M169" s="294"/>
      <c r="N169" s="294"/>
      <c r="O169" s="295"/>
      <c r="P169" s="295"/>
      <c r="Q169" s="294"/>
      <c r="R169" s="294"/>
      <c r="S169" s="295"/>
      <c r="T169" s="295"/>
      <c r="U169" s="294"/>
      <c r="V169" s="294"/>
      <c r="W169" s="295"/>
      <c r="X169" s="295"/>
      <c r="Y169" s="295"/>
      <c r="Z169" s="295"/>
      <c r="AA169" s="295"/>
      <c r="AB169" s="294"/>
      <c r="AC169" s="294"/>
      <c r="AD169" s="294"/>
      <c r="AE169" s="294"/>
    </row>
    <row r="170" spans="1:31" ht="12">
      <c r="A170" s="186" t="s">
        <v>599</v>
      </c>
      <c r="B170" s="113" t="s">
        <v>141</v>
      </c>
      <c r="C170" s="294"/>
      <c r="D170" s="294"/>
      <c r="E170" s="295"/>
      <c r="F170" s="295"/>
      <c r="G170" s="294"/>
      <c r="H170" s="294"/>
      <c r="I170" s="295"/>
      <c r="J170" s="295"/>
      <c r="K170" s="294"/>
      <c r="L170" s="294"/>
      <c r="M170" s="294"/>
      <c r="N170" s="294"/>
      <c r="O170" s="295"/>
      <c r="P170" s="295"/>
      <c r="Q170" s="294"/>
      <c r="R170" s="294"/>
      <c r="S170" s="295"/>
      <c r="T170" s="295"/>
      <c r="U170" s="294"/>
      <c r="V170" s="294"/>
      <c r="W170" s="295"/>
      <c r="X170" s="295"/>
      <c r="Y170" s="295"/>
      <c r="Z170" s="295"/>
      <c r="AA170" s="295"/>
      <c r="AB170" s="294"/>
      <c r="AC170" s="294"/>
      <c r="AD170" s="294"/>
      <c r="AE170" s="294"/>
    </row>
    <row r="171" spans="1:31" ht="12">
      <c r="A171" s="186" t="s">
        <v>603</v>
      </c>
      <c r="B171" s="113" t="s">
        <v>142</v>
      </c>
      <c r="C171" s="294"/>
      <c r="D171" s="294"/>
      <c r="E171" s="295"/>
      <c r="F171" s="295"/>
      <c r="G171" s="294"/>
      <c r="H171" s="294"/>
      <c r="I171" s="295"/>
      <c r="J171" s="295"/>
      <c r="K171" s="294"/>
      <c r="L171" s="294"/>
      <c r="M171" s="294"/>
      <c r="N171" s="294"/>
      <c r="O171" s="295"/>
      <c r="P171" s="295"/>
      <c r="Q171" s="294"/>
      <c r="R171" s="294"/>
      <c r="S171" s="295"/>
      <c r="T171" s="295"/>
      <c r="U171" s="294"/>
      <c r="V171" s="294"/>
      <c r="W171" s="295"/>
      <c r="X171" s="295"/>
      <c r="Y171" s="295"/>
      <c r="Z171" s="295"/>
      <c r="AA171" s="295"/>
      <c r="AB171" s="294"/>
      <c r="AC171" s="294"/>
      <c r="AD171" s="294"/>
      <c r="AE171" s="294"/>
    </row>
    <row r="172" spans="1:31" ht="12">
      <c r="A172" s="186" t="s">
        <v>618</v>
      </c>
      <c r="B172" s="113" t="s">
        <v>143</v>
      </c>
      <c r="C172" s="294"/>
      <c r="D172" s="294"/>
      <c r="E172" s="295"/>
      <c r="F172" s="295"/>
      <c r="G172" s="294"/>
      <c r="H172" s="294"/>
      <c r="I172" s="295"/>
      <c r="J172" s="295"/>
      <c r="K172" s="294"/>
      <c r="L172" s="294"/>
      <c r="M172" s="294"/>
      <c r="N172" s="294"/>
      <c r="O172" s="295"/>
      <c r="P172" s="295"/>
      <c r="Q172" s="294"/>
      <c r="R172" s="294"/>
      <c r="S172" s="295"/>
      <c r="T172" s="295"/>
      <c r="U172" s="294"/>
      <c r="V172" s="294"/>
      <c r="W172" s="295"/>
      <c r="X172" s="295"/>
      <c r="Y172" s="295"/>
      <c r="Z172" s="295"/>
      <c r="AA172" s="295"/>
      <c r="AB172" s="294"/>
      <c r="AC172" s="294"/>
      <c r="AD172" s="294"/>
      <c r="AE172" s="294"/>
    </row>
    <row r="173" spans="1:31" ht="12">
      <c r="A173" s="186" t="s">
        <v>629</v>
      </c>
      <c r="B173" s="113" t="s">
        <v>144</v>
      </c>
      <c r="C173" s="294"/>
      <c r="D173" s="294"/>
      <c r="E173" s="295"/>
      <c r="F173" s="295"/>
      <c r="G173" s="294"/>
      <c r="H173" s="294"/>
      <c r="I173" s="295"/>
      <c r="J173" s="295"/>
      <c r="K173" s="294"/>
      <c r="L173" s="294"/>
      <c r="M173" s="294"/>
      <c r="N173" s="294"/>
      <c r="O173" s="295"/>
      <c r="P173" s="295"/>
      <c r="Q173" s="294"/>
      <c r="R173" s="294"/>
      <c r="S173" s="295"/>
      <c r="T173" s="295"/>
      <c r="U173" s="294"/>
      <c r="V173" s="294"/>
      <c r="W173" s="295"/>
      <c r="X173" s="295"/>
      <c r="Y173" s="295"/>
      <c r="Z173" s="295"/>
      <c r="AA173" s="295"/>
      <c r="AB173" s="294"/>
      <c r="AC173" s="294"/>
      <c r="AD173" s="294"/>
      <c r="AE173" s="294"/>
    </row>
    <row r="174" spans="1:31" ht="12">
      <c r="A174" s="186" t="s">
        <v>635</v>
      </c>
      <c r="B174" s="113" t="s">
        <v>145</v>
      </c>
      <c r="C174" s="294"/>
      <c r="D174" s="294"/>
      <c r="E174" s="295"/>
      <c r="F174" s="295"/>
      <c r="G174" s="294"/>
      <c r="H174" s="294"/>
      <c r="I174" s="295"/>
      <c r="J174" s="295"/>
      <c r="K174" s="294"/>
      <c r="L174" s="294"/>
      <c r="M174" s="294"/>
      <c r="N174" s="294"/>
      <c r="O174" s="295"/>
      <c r="P174" s="295"/>
      <c r="Q174" s="294"/>
      <c r="R174" s="294"/>
      <c r="S174" s="295"/>
      <c r="T174" s="295"/>
      <c r="U174" s="294"/>
      <c r="V174" s="294"/>
      <c r="W174" s="295"/>
      <c r="X174" s="295"/>
      <c r="Y174" s="295"/>
      <c r="Z174" s="295"/>
      <c r="AA174" s="295"/>
      <c r="AB174" s="294"/>
      <c r="AC174" s="294"/>
      <c r="AD174" s="294"/>
      <c r="AE174" s="294"/>
    </row>
    <row r="175" spans="1:31" ht="12">
      <c r="A175" s="186" t="s">
        <v>647</v>
      </c>
      <c r="B175" s="113" t="s">
        <v>146</v>
      </c>
      <c r="C175" s="294"/>
      <c r="D175" s="294"/>
      <c r="E175" s="295"/>
      <c r="F175" s="295"/>
      <c r="G175" s="294"/>
      <c r="H175" s="294"/>
      <c r="I175" s="295"/>
      <c r="J175" s="295"/>
      <c r="K175" s="294"/>
      <c r="L175" s="294"/>
      <c r="M175" s="294"/>
      <c r="N175" s="294"/>
      <c r="O175" s="295"/>
      <c r="P175" s="295"/>
      <c r="Q175" s="294"/>
      <c r="R175" s="294"/>
      <c r="S175" s="295"/>
      <c r="T175" s="295"/>
      <c r="U175" s="294"/>
      <c r="V175" s="294"/>
      <c r="W175" s="295"/>
      <c r="X175" s="295"/>
      <c r="Y175" s="295"/>
      <c r="Z175" s="295"/>
      <c r="AA175" s="295"/>
      <c r="AB175" s="294"/>
      <c r="AC175" s="294"/>
      <c r="AD175" s="294"/>
      <c r="AE175" s="294"/>
    </row>
    <row r="176" spans="1:31" ht="12">
      <c r="A176" s="186" t="s">
        <v>650</v>
      </c>
      <c r="B176" s="113" t="s">
        <v>147</v>
      </c>
      <c r="C176" s="294"/>
      <c r="D176" s="294"/>
      <c r="E176" s="295"/>
      <c r="F176" s="295"/>
      <c r="G176" s="294"/>
      <c r="H176" s="294"/>
      <c r="I176" s="295"/>
      <c r="J176" s="295"/>
      <c r="K176" s="294"/>
      <c r="L176" s="294"/>
      <c r="M176" s="294"/>
      <c r="N176" s="294"/>
      <c r="O176" s="295"/>
      <c r="P176" s="295"/>
      <c r="Q176" s="294"/>
      <c r="R176" s="294"/>
      <c r="S176" s="295"/>
      <c r="T176" s="295"/>
      <c r="U176" s="294"/>
      <c r="V176" s="294"/>
      <c r="W176" s="295"/>
      <c r="X176" s="295"/>
      <c r="Y176" s="295"/>
      <c r="Z176" s="295"/>
      <c r="AA176" s="295"/>
      <c r="AB176" s="294"/>
      <c r="AC176" s="294"/>
      <c r="AD176" s="294"/>
      <c r="AE176" s="294"/>
    </row>
    <row r="177" spans="1:31" ht="12">
      <c r="A177" s="186" t="s">
        <v>669</v>
      </c>
      <c r="B177" s="113" t="s">
        <v>148</v>
      </c>
      <c r="C177" s="294"/>
      <c r="D177" s="294"/>
      <c r="E177" s="295"/>
      <c r="F177" s="295"/>
      <c r="G177" s="294"/>
      <c r="H177" s="294"/>
      <c r="I177" s="295"/>
      <c r="J177" s="295"/>
      <c r="K177" s="294"/>
      <c r="L177" s="294"/>
      <c r="M177" s="294"/>
      <c r="N177" s="294"/>
      <c r="O177" s="295"/>
      <c r="P177" s="295"/>
      <c r="Q177" s="294"/>
      <c r="R177" s="294"/>
      <c r="S177" s="295"/>
      <c r="T177" s="295"/>
      <c r="U177" s="294"/>
      <c r="V177" s="294"/>
      <c r="W177" s="295"/>
      <c r="X177" s="295"/>
      <c r="Y177" s="295"/>
      <c r="Z177" s="295"/>
      <c r="AA177" s="295"/>
      <c r="AB177" s="294"/>
      <c r="AC177" s="294"/>
      <c r="AD177" s="294"/>
      <c r="AE177" s="294"/>
    </row>
    <row r="178" spans="1:31" ht="12">
      <c r="A178" s="186" t="s">
        <v>684</v>
      </c>
      <c r="B178" s="113" t="s">
        <v>149</v>
      </c>
      <c r="C178" s="294"/>
      <c r="D178" s="294"/>
      <c r="E178" s="295"/>
      <c r="F178" s="295"/>
      <c r="G178" s="294"/>
      <c r="H178" s="294"/>
      <c r="I178" s="295"/>
      <c r="J178" s="295"/>
      <c r="K178" s="294"/>
      <c r="L178" s="294"/>
      <c r="M178" s="294"/>
      <c r="N178" s="294"/>
      <c r="O178" s="295"/>
      <c r="P178" s="295"/>
      <c r="Q178" s="294"/>
      <c r="R178" s="294"/>
      <c r="S178" s="295"/>
      <c r="T178" s="295"/>
      <c r="U178" s="294"/>
      <c r="V178" s="294"/>
      <c r="W178" s="295"/>
      <c r="X178" s="295"/>
      <c r="Y178" s="295"/>
      <c r="Z178" s="295"/>
      <c r="AA178" s="295"/>
      <c r="AB178" s="294"/>
      <c r="AC178" s="294"/>
      <c r="AD178" s="294"/>
      <c r="AE178" s="294"/>
    </row>
    <row r="179" spans="1:31" ht="12">
      <c r="A179" s="186" t="s">
        <v>688</v>
      </c>
      <c r="B179" s="113" t="s">
        <v>150</v>
      </c>
      <c r="C179" s="294"/>
      <c r="D179" s="294"/>
      <c r="E179" s="295"/>
      <c r="F179" s="295"/>
      <c r="G179" s="294"/>
      <c r="H179" s="294"/>
      <c r="I179" s="295"/>
      <c r="J179" s="295"/>
      <c r="K179" s="294"/>
      <c r="L179" s="294"/>
      <c r="M179" s="294"/>
      <c r="N179" s="294"/>
      <c r="O179" s="295"/>
      <c r="P179" s="295"/>
      <c r="Q179" s="294"/>
      <c r="R179" s="294"/>
      <c r="S179" s="295"/>
      <c r="T179" s="295"/>
      <c r="U179" s="294"/>
      <c r="V179" s="294"/>
      <c r="W179" s="295"/>
      <c r="X179" s="295"/>
      <c r="Y179" s="295"/>
      <c r="Z179" s="295"/>
      <c r="AA179" s="295"/>
      <c r="AB179" s="294"/>
      <c r="AC179" s="294"/>
      <c r="AD179" s="294"/>
      <c r="AE179" s="294"/>
    </row>
    <row r="180" spans="1:31" ht="12">
      <c r="A180" s="186" t="s">
        <v>696</v>
      </c>
      <c r="B180" s="113" t="s">
        <v>151</v>
      </c>
      <c r="C180" s="294"/>
      <c r="D180" s="294"/>
      <c r="E180" s="295"/>
      <c r="F180" s="295"/>
      <c r="G180" s="294"/>
      <c r="H180" s="294"/>
      <c r="I180" s="295"/>
      <c r="J180" s="295"/>
      <c r="K180" s="294"/>
      <c r="L180" s="294"/>
      <c r="M180" s="294"/>
      <c r="N180" s="294"/>
      <c r="O180" s="295"/>
      <c r="P180" s="295"/>
      <c r="Q180" s="294"/>
      <c r="R180" s="294"/>
      <c r="S180" s="295"/>
      <c r="T180" s="295"/>
      <c r="U180" s="294"/>
      <c r="V180" s="294"/>
      <c r="W180" s="295"/>
      <c r="X180" s="295"/>
      <c r="Y180" s="295"/>
      <c r="Z180" s="295"/>
      <c r="AA180" s="295"/>
      <c r="AB180" s="294"/>
      <c r="AC180" s="294"/>
      <c r="AD180" s="294"/>
      <c r="AE180" s="294"/>
    </row>
    <row r="181" spans="1:31" ht="12">
      <c r="A181" s="186" t="s">
        <v>698</v>
      </c>
      <c r="B181" s="113" t="s">
        <v>152</v>
      </c>
      <c r="C181" s="294"/>
      <c r="D181" s="294"/>
      <c r="E181" s="295"/>
      <c r="F181" s="295"/>
      <c r="G181" s="294"/>
      <c r="H181" s="294"/>
      <c r="I181" s="295"/>
      <c r="J181" s="295"/>
      <c r="K181" s="294"/>
      <c r="L181" s="294"/>
      <c r="M181" s="294"/>
      <c r="N181" s="294"/>
      <c r="O181" s="295"/>
      <c r="P181" s="295"/>
      <c r="Q181" s="294"/>
      <c r="R181" s="294"/>
      <c r="S181" s="295"/>
      <c r="T181" s="295"/>
      <c r="U181" s="294"/>
      <c r="V181" s="294"/>
      <c r="W181" s="295"/>
      <c r="X181" s="295"/>
      <c r="Y181" s="295"/>
      <c r="Z181" s="295"/>
      <c r="AA181" s="295"/>
      <c r="AB181" s="294"/>
      <c r="AC181" s="294"/>
      <c r="AD181" s="294"/>
      <c r="AE181" s="294"/>
    </row>
    <row r="182" spans="1:31" ht="12">
      <c r="A182" s="186" t="s">
        <v>700</v>
      </c>
      <c r="B182" s="113" t="s">
        <v>153</v>
      </c>
      <c r="C182" s="294"/>
      <c r="D182" s="294"/>
      <c r="E182" s="295"/>
      <c r="F182" s="295"/>
      <c r="G182" s="294"/>
      <c r="H182" s="294"/>
      <c r="I182" s="295"/>
      <c r="J182" s="295"/>
      <c r="K182" s="294"/>
      <c r="L182" s="294"/>
      <c r="M182" s="294"/>
      <c r="N182" s="294"/>
      <c r="O182" s="295"/>
      <c r="P182" s="295"/>
      <c r="Q182" s="294"/>
      <c r="R182" s="294"/>
      <c r="S182" s="295"/>
      <c r="T182" s="295"/>
      <c r="U182" s="294"/>
      <c r="V182" s="294"/>
      <c r="W182" s="295"/>
      <c r="X182" s="295"/>
      <c r="Y182" s="295"/>
      <c r="Z182" s="295"/>
      <c r="AA182" s="295"/>
      <c r="AB182" s="294"/>
      <c r="AC182" s="294"/>
      <c r="AD182" s="294"/>
      <c r="AE182" s="294"/>
    </row>
    <row r="183" spans="1:31" ht="12">
      <c r="A183" s="186" t="s">
        <v>702</v>
      </c>
      <c r="B183" s="113" t="s">
        <v>154</v>
      </c>
      <c r="C183" s="294"/>
      <c r="D183" s="294"/>
      <c r="E183" s="295"/>
      <c r="F183" s="295"/>
      <c r="G183" s="294"/>
      <c r="H183" s="294"/>
      <c r="I183" s="295"/>
      <c r="J183" s="295"/>
      <c r="K183" s="294"/>
      <c r="L183" s="294"/>
      <c r="M183" s="294"/>
      <c r="N183" s="294"/>
      <c r="O183" s="295"/>
      <c r="P183" s="295"/>
      <c r="Q183" s="294"/>
      <c r="R183" s="294"/>
      <c r="S183" s="295"/>
      <c r="T183" s="295"/>
      <c r="U183" s="294"/>
      <c r="V183" s="294"/>
      <c r="W183" s="295"/>
      <c r="X183" s="295"/>
      <c r="Y183" s="295"/>
      <c r="Z183" s="295"/>
      <c r="AA183" s="295"/>
      <c r="AB183" s="294"/>
      <c r="AC183" s="294"/>
      <c r="AD183" s="294"/>
      <c r="AE183" s="294"/>
    </row>
    <row r="184" spans="1:31" ht="12">
      <c r="A184" s="186" t="s">
        <v>739</v>
      </c>
      <c r="B184" s="113" t="s">
        <v>155</v>
      </c>
      <c r="C184" s="294"/>
      <c r="D184" s="294"/>
      <c r="E184" s="295"/>
      <c r="F184" s="295"/>
      <c r="G184" s="294"/>
      <c r="H184" s="294"/>
      <c r="I184" s="295"/>
      <c r="J184" s="295"/>
      <c r="K184" s="294"/>
      <c r="L184" s="294"/>
      <c r="M184" s="294"/>
      <c r="N184" s="294"/>
      <c r="O184" s="295"/>
      <c r="P184" s="295"/>
      <c r="Q184" s="294"/>
      <c r="R184" s="294"/>
      <c r="S184" s="295"/>
      <c r="T184" s="295"/>
      <c r="U184" s="294"/>
      <c r="V184" s="294"/>
      <c r="W184" s="295"/>
      <c r="X184" s="295"/>
      <c r="Y184" s="295"/>
      <c r="Z184" s="295"/>
      <c r="AA184" s="295"/>
      <c r="AB184" s="294"/>
      <c r="AC184" s="294"/>
      <c r="AD184" s="294"/>
      <c r="AE184" s="294"/>
    </row>
    <row r="185" spans="1:31" ht="12">
      <c r="A185" s="186" t="s">
        <v>741</v>
      </c>
      <c r="B185" s="113" t="s">
        <v>156</v>
      </c>
      <c r="C185" s="294"/>
      <c r="D185" s="294"/>
      <c r="E185" s="295"/>
      <c r="F185" s="295"/>
      <c r="G185" s="294"/>
      <c r="H185" s="294"/>
      <c r="I185" s="295"/>
      <c r="J185" s="295"/>
      <c r="K185" s="294"/>
      <c r="L185" s="294"/>
      <c r="M185" s="294"/>
      <c r="N185" s="294"/>
      <c r="O185" s="295"/>
      <c r="P185" s="295"/>
      <c r="Q185" s="294"/>
      <c r="R185" s="294"/>
      <c r="S185" s="295"/>
      <c r="T185" s="295"/>
      <c r="U185" s="294"/>
      <c r="V185" s="294"/>
      <c r="W185" s="295"/>
      <c r="X185" s="295"/>
      <c r="Y185" s="295"/>
      <c r="Z185" s="295"/>
      <c r="AA185" s="295"/>
      <c r="AB185" s="294"/>
      <c r="AC185" s="294"/>
      <c r="AD185" s="294"/>
      <c r="AE185" s="294"/>
    </row>
    <row r="186" spans="1:31" ht="12">
      <c r="A186" s="186" t="s">
        <v>763</v>
      </c>
      <c r="B186" s="113" t="s">
        <v>157</v>
      </c>
      <c r="C186" s="294"/>
      <c r="D186" s="294"/>
      <c r="E186" s="295"/>
      <c r="F186" s="295"/>
      <c r="G186" s="294"/>
      <c r="H186" s="294"/>
      <c r="I186" s="295"/>
      <c r="J186" s="295"/>
      <c r="K186" s="294"/>
      <c r="L186" s="294"/>
      <c r="M186" s="294"/>
      <c r="N186" s="294"/>
      <c r="O186" s="295"/>
      <c r="P186" s="295"/>
      <c r="Q186" s="294"/>
      <c r="R186" s="294"/>
      <c r="S186" s="295"/>
      <c r="T186" s="295"/>
      <c r="U186" s="294"/>
      <c r="V186" s="294"/>
      <c r="W186" s="295"/>
      <c r="X186" s="295"/>
      <c r="Y186" s="295"/>
      <c r="Z186" s="295"/>
      <c r="AA186" s="295"/>
      <c r="AB186" s="294"/>
      <c r="AC186" s="294"/>
      <c r="AD186" s="294"/>
      <c r="AE186" s="294"/>
    </row>
    <row r="187" spans="1:31" ht="12">
      <c r="A187" s="186" t="s">
        <v>768</v>
      </c>
      <c r="B187" s="113" t="s">
        <v>767</v>
      </c>
      <c r="C187" s="294"/>
      <c r="D187" s="294"/>
      <c r="E187" s="295"/>
      <c r="F187" s="295"/>
      <c r="G187" s="294"/>
      <c r="H187" s="294"/>
      <c r="I187" s="295"/>
      <c r="J187" s="295"/>
      <c r="K187" s="294"/>
      <c r="L187" s="294"/>
      <c r="M187" s="294"/>
      <c r="N187" s="294"/>
      <c r="O187" s="295"/>
      <c r="P187" s="295"/>
      <c r="Q187" s="294"/>
      <c r="R187" s="294"/>
      <c r="S187" s="295"/>
      <c r="T187" s="295"/>
      <c r="U187" s="294"/>
      <c r="V187" s="294"/>
      <c r="W187" s="295"/>
      <c r="X187" s="295"/>
      <c r="Y187" s="295"/>
      <c r="Z187" s="295"/>
      <c r="AA187" s="295"/>
      <c r="AB187" s="294"/>
      <c r="AC187" s="294"/>
      <c r="AD187" s="294"/>
      <c r="AE187" s="294"/>
    </row>
    <row r="188" spans="1:31" ht="12">
      <c r="A188" s="186" t="s">
        <v>769</v>
      </c>
      <c r="B188" s="113" t="s">
        <v>158</v>
      </c>
      <c r="C188" s="294"/>
      <c r="D188" s="294"/>
      <c r="E188" s="295"/>
      <c r="F188" s="295"/>
      <c r="G188" s="294"/>
      <c r="H188" s="294"/>
      <c r="I188" s="295"/>
      <c r="J188" s="295"/>
      <c r="K188" s="294"/>
      <c r="L188" s="294"/>
      <c r="M188" s="294"/>
      <c r="N188" s="294"/>
      <c r="O188" s="295"/>
      <c r="P188" s="295"/>
      <c r="Q188" s="294"/>
      <c r="R188" s="294"/>
      <c r="S188" s="295"/>
      <c r="T188" s="295"/>
      <c r="U188" s="294"/>
      <c r="V188" s="294"/>
      <c r="W188" s="295"/>
      <c r="X188" s="295"/>
      <c r="Y188" s="295"/>
      <c r="Z188" s="295"/>
      <c r="AA188" s="295"/>
      <c r="AB188" s="294"/>
      <c r="AC188" s="294"/>
      <c r="AD188" s="294"/>
      <c r="AE188" s="294"/>
    </row>
    <row r="189" spans="1:31" ht="12">
      <c r="A189" s="186" t="s">
        <v>773</v>
      </c>
      <c r="B189" s="113" t="s">
        <v>159</v>
      </c>
      <c r="C189" s="294"/>
      <c r="D189" s="294"/>
      <c r="E189" s="295"/>
      <c r="F189" s="295"/>
      <c r="G189" s="294"/>
      <c r="H189" s="294"/>
      <c r="I189" s="295"/>
      <c r="J189" s="295"/>
      <c r="K189" s="294"/>
      <c r="L189" s="294"/>
      <c r="M189" s="294"/>
      <c r="N189" s="294"/>
      <c r="O189" s="295"/>
      <c r="P189" s="295"/>
      <c r="Q189" s="294"/>
      <c r="R189" s="294"/>
      <c r="S189" s="295"/>
      <c r="T189" s="295"/>
      <c r="U189" s="294"/>
      <c r="V189" s="294"/>
      <c r="W189" s="295"/>
      <c r="X189" s="295"/>
      <c r="Y189" s="295"/>
      <c r="Z189" s="295"/>
      <c r="AA189" s="295"/>
      <c r="AB189" s="294"/>
      <c r="AC189" s="294"/>
      <c r="AD189" s="294"/>
      <c r="AE189" s="294"/>
    </row>
    <row r="190" spans="1:31" ht="12">
      <c r="A190" s="186" t="s">
        <v>843</v>
      </c>
      <c r="B190" s="113" t="s">
        <v>160</v>
      </c>
      <c r="C190" s="294"/>
      <c r="D190" s="294"/>
      <c r="E190" s="295"/>
      <c r="F190" s="295"/>
      <c r="G190" s="294"/>
      <c r="H190" s="294"/>
      <c r="I190" s="295"/>
      <c r="J190" s="295"/>
      <c r="K190" s="294"/>
      <c r="L190" s="294"/>
      <c r="M190" s="294"/>
      <c r="N190" s="294"/>
      <c r="O190" s="295"/>
      <c r="P190" s="295"/>
      <c r="Q190" s="294"/>
      <c r="R190" s="294"/>
      <c r="S190" s="295"/>
      <c r="T190" s="295"/>
      <c r="U190" s="294"/>
      <c r="V190" s="294"/>
      <c r="W190" s="295"/>
      <c r="X190" s="295"/>
      <c r="Y190" s="295"/>
      <c r="Z190" s="295"/>
      <c r="AA190" s="295"/>
      <c r="AB190" s="294"/>
      <c r="AC190" s="294"/>
      <c r="AD190" s="294"/>
      <c r="AE190" s="294"/>
    </row>
    <row r="191" spans="1:31" ht="12">
      <c r="A191" s="186" t="s">
        <v>851</v>
      </c>
      <c r="B191" s="113" t="s">
        <v>161</v>
      </c>
      <c r="C191" s="294"/>
      <c r="D191" s="294"/>
      <c r="E191" s="295"/>
      <c r="F191" s="295"/>
      <c r="G191" s="294"/>
      <c r="H191" s="294"/>
      <c r="I191" s="295"/>
      <c r="J191" s="295"/>
      <c r="K191" s="294"/>
      <c r="L191" s="294"/>
      <c r="M191" s="294"/>
      <c r="N191" s="294"/>
      <c r="O191" s="295"/>
      <c r="P191" s="295"/>
      <c r="Q191" s="294"/>
      <c r="R191" s="294"/>
      <c r="S191" s="295"/>
      <c r="T191" s="295"/>
      <c r="U191" s="294"/>
      <c r="V191" s="294"/>
      <c r="W191" s="295"/>
      <c r="X191" s="295"/>
      <c r="Y191" s="295"/>
      <c r="Z191" s="295"/>
      <c r="AA191" s="295"/>
      <c r="AB191" s="294"/>
      <c r="AC191" s="294"/>
      <c r="AD191" s="294"/>
      <c r="AE191" s="294"/>
    </row>
    <row r="192" spans="1:31" s="270" customFormat="1" ht="12.75" thickBot="1">
      <c r="A192" s="108" t="s">
        <v>388</v>
      </c>
      <c r="B192" s="114" t="s">
        <v>945</v>
      </c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</row>
    <row r="193" spans="1:31" ht="12.75" thickTop="1">
      <c r="A193" s="186" t="s">
        <v>434</v>
      </c>
      <c r="B193" s="113" t="s">
        <v>162</v>
      </c>
      <c r="C193" s="294"/>
      <c r="D193" s="294"/>
      <c r="E193" s="295"/>
      <c r="F193" s="295"/>
      <c r="G193" s="294"/>
      <c r="H193" s="294"/>
      <c r="I193" s="295"/>
      <c r="J193" s="295"/>
      <c r="K193" s="294"/>
      <c r="L193" s="294"/>
      <c r="M193" s="294"/>
      <c r="N193" s="294"/>
      <c r="O193" s="295"/>
      <c r="P193" s="295"/>
      <c r="Q193" s="294"/>
      <c r="R193" s="294"/>
      <c r="S193" s="295"/>
      <c r="T193" s="295"/>
      <c r="U193" s="294"/>
      <c r="V193" s="294"/>
      <c r="W193" s="295"/>
      <c r="X193" s="295"/>
      <c r="Y193" s="295"/>
      <c r="Z193" s="295"/>
      <c r="AA193" s="295"/>
      <c r="AB193" s="294"/>
      <c r="AC193" s="294"/>
      <c r="AD193" s="294"/>
      <c r="AE193" s="294"/>
    </row>
    <row r="194" spans="1:31" ht="12">
      <c r="A194" s="186" t="s">
        <v>452</v>
      </c>
      <c r="B194" s="113" t="s">
        <v>163</v>
      </c>
      <c r="C194" s="294"/>
      <c r="D194" s="294"/>
      <c r="E194" s="295"/>
      <c r="F194" s="295"/>
      <c r="G194" s="294"/>
      <c r="H194" s="294"/>
      <c r="I194" s="295"/>
      <c r="J194" s="295"/>
      <c r="K194" s="294"/>
      <c r="L194" s="294"/>
      <c r="M194" s="294"/>
      <c r="N194" s="294"/>
      <c r="O194" s="295"/>
      <c r="P194" s="295"/>
      <c r="Q194" s="294"/>
      <c r="R194" s="294"/>
      <c r="S194" s="295"/>
      <c r="T194" s="295"/>
      <c r="U194" s="294"/>
      <c r="V194" s="294"/>
      <c r="W194" s="295"/>
      <c r="X194" s="295"/>
      <c r="Y194" s="295"/>
      <c r="Z194" s="295"/>
      <c r="AA194" s="295"/>
      <c r="AB194" s="294"/>
      <c r="AC194" s="294"/>
      <c r="AD194" s="294"/>
      <c r="AE194" s="294"/>
    </row>
    <row r="195" spans="1:31" ht="12">
      <c r="A195" s="186" t="s">
        <v>457</v>
      </c>
      <c r="B195" s="113" t="s">
        <v>164</v>
      </c>
      <c r="C195" s="294"/>
      <c r="D195" s="294"/>
      <c r="E195" s="295"/>
      <c r="F195" s="295"/>
      <c r="G195" s="294"/>
      <c r="H195" s="294"/>
      <c r="I195" s="295"/>
      <c r="J195" s="295"/>
      <c r="K195" s="294"/>
      <c r="L195" s="294"/>
      <c r="M195" s="294"/>
      <c r="N195" s="294"/>
      <c r="O195" s="295"/>
      <c r="P195" s="295"/>
      <c r="Q195" s="294"/>
      <c r="R195" s="294"/>
      <c r="S195" s="295"/>
      <c r="T195" s="295"/>
      <c r="U195" s="294"/>
      <c r="V195" s="294"/>
      <c r="W195" s="295"/>
      <c r="X195" s="295"/>
      <c r="Y195" s="295"/>
      <c r="Z195" s="295"/>
      <c r="AA195" s="295"/>
      <c r="AB195" s="294"/>
      <c r="AC195" s="294"/>
      <c r="AD195" s="294"/>
      <c r="AE195" s="294"/>
    </row>
    <row r="196" spans="1:31" ht="12">
      <c r="A196" s="186" t="s">
        <v>467</v>
      </c>
      <c r="B196" s="113" t="s">
        <v>165</v>
      </c>
      <c r="C196" s="294"/>
      <c r="D196" s="294"/>
      <c r="E196" s="295"/>
      <c r="F196" s="295"/>
      <c r="G196" s="294"/>
      <c r="H196" s="294"/>
      <c r="I196" s="295"/>
      <c r="J196" s="295"/>
      <c r="K196" s="294"/>
      <c r="L196" s="294"/>
      <c r="M196" s="294"/>
      <c r="N196" s="294"/>
      <c r="O196" s="295"/>
      <c r="P196" s="295"/>
      <c r="Q196" s="294"/>
      <c r="R196" s="294"/>
      <c r="S196" s="295"/>
      <c r="T196" s="295"/>
      <c r="U196" s="294"/>
      <c r="V196" s="294"/>
      <c r="W196" s="295"/>
      <c r="X196" s="295"/>
      <c r="Y196" s="295"/>
      <c r="Z196" s="295"/>
      <c r="AA196" s="295"/>
      <c r="AB196" s="294"/>
      <c r="AC196" s="294"/>
      <c r="AD196" s="294"/>
      <c r="AE196" s="294"/>
    </row>
    <row r="197" spans="1:31" ht="12">
      <c r="A197" s="186" t="s">
        <v>506</v>
      </c>
      <c r="B197" s="113" t="s">
        <v>166</v>
      </c>
      <c r="C197" s="294"/>
      <c r="D197" s="294"/>
      <c r="E197" s="295"/>
      <c r="F197" s="295"/>
      <c r="G197" s="294"/>
      <c r="H197" s="294"/>
      <c r="I197" s="295"/>
      <c r="J197" s="295"/>
      <c r="K197" s="294"/>
      <c r="L197" s="294"/>
      <c r="M197" s="294"/>
      <c r="N197" s="294"/>
      <c r="O197" s="295"/>
      <c r="P197" s="295"/>
      <c r="Q197" s="294"/>
      <c r="R197" s="294"/>
      <c r="S197" s="295"/>
      <c r="T197" s="295"/>
      <c r="U197" s="294"/>
      <c r="V197" s="294"/>
      <c r="W197" s="295"/>
      <c r="X197" s="295"/>
      <c r="Y197" s="295"/>
      <c r="Z197" s="295"/>
      <c r="AA197" s="295"/>
      <c r="AB197" s="294"/>
      <c r="AC197" s="294"/>
      <c r="AD197" s="294"/>
      <c r="AE197" s="294"/>
    </row>
    <row r="198" spans="1:31" ht="12">
      <c r="A198" s="186" t="s">
        <v>527</v>
      </c>
      <c r="B198" s="113" t="s">
        <v>167</v>
      </c>
      <c r="C198" s="294"/>
      <c r="D198" s="294"/>
      <c r="E198" s="295"/>
      <c r="F198" s="295"/>
      <c r="G198" s="294"/>
      <c r="H198" s="294"/>
      <c r="I198" s="295"/>
      <c r="J198" s="295"/>
      <c r="K198" s="294"/>
      <c r="L198" s="294"/>
      <c r="M198" s="294"/>
      <c r="N198" s="294"/>
      <c r="O198" s="295"/>
      <c r="P198" s="295"/>
      <c r="Q198" s="294"/>
      <c r="R198" s="294"/>
      <c r="S198" s="295"/>
      <c r="T198" s="295"/>
      <c r="U198" s="294"/>
      <c r="V198" s="294"/>
      <c r="W198" s="295"/>
      <c r="X198" s="295"/>
      <c r="Y198" s="295"/>
      <c r="Z198" s="295"/>
      <c r="AA198" s="295"/>
      <c r="AB198" s="294"/>
      <c r="AC198" s="294"/>
      <c r="AD198" s="294"/>
      <c r="AE198" s="294"/>
    </row>
    <row r="199" spans="1:31" ht="12">
      <c r="A199" s="186" t="s">
        <v>548</v>
      </c>
      <c r="B199" s="113" t="s">
        <v>168</v>
      </c>
      <c r="C199" s="294"/>
      <c r="D199" s="294"/>
      <c r="E199" s="295"/>
      <c r="F199" s="295"/>
      <c r="G199" s="294"/>
      <c r="H199" s="294"/>
      <c r="I199" s="295"/>
      <c r="J199" s="295"/>
      <c r="K199" s="294"/>
      <c r="L199" s="294"/>
      <c r="M199" s="294"/>
      <c r="N199" s="294"/>
      <c r="O199" s="295"/>
      <c r="P199" s="295"/>
      <c r="Q199" s="294"/>
      <c r="R199" s="294"/>
      <c r="S199" s="295"/>
      <c r="T199" s="295"/>
      <c r="U199" s="294"/>
      <c r="V199" s="294"/>
      <c r="W199" s="295"/>
      <c r="X199" s="295"/>
      <c r="Y199" s="295"/>
      <c r="Z199" s="295"/>
      <c r="AA199" s="295"/>
      <c r="AB199" s="294"/>
      <c r="AC199" s="294"/>
      <c r="AD199" s="294"/>
      <c r="AE199" s="294"/>
    </row>
    <row r="200" spans="1:31" ht="12">
      <c r="A200" s="186" t="s">
        <v>597</v>
      </c>
      <c r="B200" s="113" t="s">
        <v>169</v>
      </c>
      <c r="C200" s="294"/>
      <c r="D200" s="294"/>
      <c r="E200" s="295"/>
      <c r="F200" s="295"/>
      <c r="G200" s="294"/>
      <c r="H200" s="294"/>
      <c r="I200" s="295"/>
      <c r="J200" s="295"/>
      <c r="K200" s="294"/>
      <c r="L200" s="294"/>
      <c r="M200" s="294"/>
      <c r="N200" s="294"/>
      <c r="O200" s="295"/>
      <c r="P200" s="295"/>
      <c r="Q200" s="294"/>
      <c r="R200" s="294"/>
      <c r="S200" s="295"/>
      <c r="T200" s="295"/>
      <c r="U200" s="294"/>
      <c r="V200" s="294"/>
      <c r="W200" s="295"/>
      <c r="X200" s="295"/>
      <c r="Y200" s="295"/>
      <c r="Z200" s="295"/>
      <c r="AA200" s="295"/>
      <c r="AB200" s="294"/>
      <c r="AC200" s="294"/>
      <c r="AD200" s="294"/>
      <c r="AE200" s="294"/>
    </row>
    <row r="201" spans="1:31" ht="12">
      <c r="A201" s="186" t="s">
        <v>632</v>
      </c>
      <c r="B201" s="113" t="s">
        <v>170</v>
      </c>
      <c r="C201" s="294"/>
      <c r="D201" s="294"/>
      <c r="E201" s="295"/>
      <c r="F201" s="295"/>
      <c r="G201" s="294"/>
      <c r="H201" s="294"/>
      <c r="I201" s="295"/>
      <c r="J201" s="295"/>
      <c r="K201" s="294"/>
      <c r="L201" s="294"/>
      <c r="M201" s="294"/>
      <c r="N201" s="294"/>
      <c r="O201" s="295"/>
      <c r="P201" s="295"/>
      <c r="Q201" s="294"/>
      <c r="R201" s="294"/>
      <c r="S201" s="295"/>
      <c r="T201" s="295"/>
      <c r="U201" s="294"/>
      <c r="V201" s="294"/>
      <c r="W201" s="295"/>
      <c r="X201" s="295"/>
      <c r="Y201" s="295"/>
      <c r="Z201" s="295"/>
      <c r="AA201" s="295"/>
      <c r="AB201" s="294"/>
      <c r="AC201" s="294"/>
      <c r="AD201" s="294"/>
      <c r="AE201" s="294"/>
    </row>
    <row r="202" spans="1:31" ht="12">
      <c r="A202" s="186" t="s">
        <v>645</v>
      </c>
      <c r="B202" s="113" t="s">
        <v>171</v>
      </c>
      <c r="C202" s="294"/>
      <c r="D202" s="294"/>
      <c r="E202" s="295"/>
      <c r="F202" s="295"/>
      <c r="G202" s="294"/>
      <c r="H202" s="294"/>
      <c r="I202" s="295"/>
      <c r="J202" s="295"/>
      <c r="K202" s="294"/>
      <c r="L202" s="294"/>
      <c r="M202" s="294"/>
      <c r="N202" s="294"/>
      <c r="O202" s="295"/>
      <c r="P202" s="295"/>
      <c r="Q202" s="294"/>
      <c r="R202" s="294"/>
      <c r="S202" s="295"/>
      <c r="T202" s="295"/>
      <c r="U202" s="294"/>
      <c r="V202" s="294"/>
      <c r="W202" s="295"/>
      <c r="X202" s="295"/>
      <c r="Y202" s="295"/>
      <c r="Z202" s="295"/>
      <c r="AA202" s="295"/>
      <c r="AB202" s="294"/>
      <c r="AC202" s="294"/>
      <c r="AD202" s="294"/>
      <c r="AE202" s="294"/>
    </row>
    <row r="203" spans="1:31" ht="12">
      <c r="A203" s="186" t="s">
        <v>671</v>
      </c>
      <c r="B203" s="113" t="s">
        <v>172</v>
      </c>
      <c r="C203" s="294"/>
      <c r="D203" s="294"/>
      <c r="E203" s="295"/>
      <c r="F203" s="295"/>
      <c r="G203" s="294"/>
      <c r="H203" s="294"/>
      <c r="I203" s="295"/>
      <c r="J203" s="295"/>
      <c r="K203" s="294"/>
      <c r="L203" s="294"/>
      <c r="M203" s="294"/>
      <c r="N203" s="294"/>
      <c r="O203" s="295"/>
      <c r="P203" s="295"/>
      <c r="Q203" s="294"/>
      <c r="R203" s="294"/>
      <c r="S203" s="295"/>
      <c r="T203" s="295"/>
      <c r="U203" s="294"/>
      <c r="V203" s="294"/>
      <c r="W203" s="295"/>
      <c r="X203" s="295"/>
      <c r="Y203" s="295"/>
      <c r="Z203" s="295"/>
      <c r="AA203" s="295"/>
      <c r="AB203" s="294"/>
      <c r="AC203" s="294"/>
      <c r="AD203" s="294"/>
      <c r="AE203" s="294"/>
    </row>
    <row r="204" spans="1:31" ht="12">
      <c r="A204" s="186" t="s">
        <v>692</v>
      </c>
      <c r="B204" s="113" t="s">
        <v>173</v>
      </c>
      <c r="C204" s="294"/>
      <c r="D204" s="294"/>
      <c r="E204" s="295"/>
      <c r="F204" s="295"/>
      <c r="G204" s="294"/>
      <c r="H204" s="294"/>
      <c r="I204" s="295"/>
      <c r="J204" s="295"/>
      <c r="K204" s="294"/>
      <c r="L204" s="294"/>
      <c r="M204" s="294"/>
      <c r="N204" s="294"/>
      <c r="O204" s="295"/>
      <c r="P204" s="295"/>
      <c r="Q204" s="294"/>
      <c r="R204" s="294"/>
      <c r="S204" s="295"/>
      <c r="T204" s="295"/>
      <c r="U204" s="294"/>
      <c r="V204" s="294"/>
      <c r="W204" s="295"/>
      <c r="X204" s="295"/>
      <c r="Y204" s="295"/>
      <c r="Z204" s="295"/>
      <c r="AA204" s="295"/>
      <c r="AB204" s="294"/>
      <c r="AC204" s="294"/>
      <c r="AD204" s="294"/>
      <c r="AE204" s="294"/>
    </row>
    <row r="205" spans="1:31" ht="12">
      <c r="A205" s="186" t="s">
        <v>695</v>
      </c>
      <c r="B205" s="113" t="s">
        <v>174</v>
      </c>
      <c r="C205" s="294"/>
      <c r="D205" s="294"/>
      <c r="E205" s="295"/>
      <c r="F205" s="295"/>
      <c r="G205" s="294"/>
      <c r="H205" s="294"/>
      <c r="I205" s="295"/>
      <c r="J205" s="295"/>
      <c r="K205" s="294"/>
      <c r="L205" s="294"/>
      <c r="M205" s="294"/>
      <c r="N205" s="294"/>
      <c r="O205" s="295"/>
      <c r="P205" s="295"/>
      <c r="Q205" s="294"/>
      <c r="R205" s="294"/>
      <c r="S205" s="295"/>
      <c r="T205" s="295"/>
      <c r="U205" s="294"/>
      <c r="V205" s="294"/>
      <c r="W205" s="295"/>
      <c r="X205" s="295"/>
      <c r="Y205" s="295"/>
      <c r="Z205" s="295"/>
      <c r="AA205" s="295"/>
      <c r="AB205" s="294"/>
      <c r="AC205" s="294"/>
      <c r="AD205" s="294"/>
      <c r="AE205" s="294"/>
    </row>
    <row r="206" spans="1:31" ht="12">
      <c r="A206" s="186" t="s">
        <v>701</v>
      </c>
      <c r="B206" s="113" t="s">
        <v>175</v>
      </c>
      <c r="C206" s="294"/>
      <c r="D206" s="294"/>
      <c r="E206" s="295"/>
      <c r="F206" s="295"/>
      <c r="G206" s="294"/>
      <c r="H206" s="294"/>
      <c r="I206" s="295"/>
      <c r="J206" s="295"/>
      <c r="K206" s="294"/>
      <c r="L206" s="294"/>
      <c r="M206" s="294"/>
      <c r="N206" s="294"/>
      <c r="O206" s="295"/>
      <c r="P206" s="295"/>
      <c r="Q206" s="294"/>
      <c r="R206" s="294"/>
      <c r="S206" s="295"/>
      <c r="T206" s="295"/>
      <c r="U206" s="294"/>
      <c r="V206" s="294"/>
      <c r="W206" s="295"/>
      <c r="X206" s="295"/>
      <c r="Y206" s="295"/>
      <c r="Z206" s="295"/>
      <c r="AA206" s="295"/>
      <c r="AB206" s="294"/>
      <c r="AC206" s="294"/>
      <c r="AD206" s="294"/>
      <c r="AE206" s="294"/>
    </row>
    <row r="207" spans="1:31" ht="12">
      <c r="A207" s="186" t="s">
        <v>707</v>
      </c>
      <c r="B207" s="113" t="s">
        <v>176</v>
      </c>
      <c r="C207" s="294"/>
      <c r="D207" s="294"/>
      <c r="E207" s="295"/>
      <c r="F207" s="295"/>
      <c r="G207" s="294"/>
      <c r="H207" s="294"/>
      <c r="I207" s="295"/>
      <c r="J207" s="295"/>
      <c r="K207" s="294"/>
      <c r="L207" s="294"/>
      <c r="M207" s="294"/>
      <c r="N207" s="294"/>
      <c r="O207" s="295"/>
      <c r="P207" s="295"/>
      <c r="Q207" s="294"/>
      <c r="R207" s="294"/>
      <c r="S207" s="295"/>
      <c r="T207" s="295"/>
      <c r="U207" s="294"/>
      <c r="V207" s="294"/>
      <c r="W207" s="295"/>
      <c r="X207" s="295"/>
      <c r="Y207" s="295"/>
      <c r="Z207" s="295"/>
      <c r="AA207" s="295"/>
      <c r="AB207" s="294"/>
      <c r="AC207" s="294"/>
      <c r="AD207" s="294"/>
      <c r="AE207" s="294"/>
    </row>
    <row r="208" spans="1:31" ht="12">
      <c r="A208" s="186" t="s">
        <v>724</v>
      </c>
      <c r="B208" s="113" t="s">
        <v>177</v>
      </c>
      <c r="C208" s="294"/>
      <c r="D208" s="294"/>
      <c r="E208" s="295"/>
      <c r="F208" s="295"/>
      <c r="G208" s="294"/>
      <c r="H208" s="294"/>
      <c r="I208" s="295"/>
      <c r="J208" s="295"/>
      <c r="K208" s="294"/>
      <c r="L208" s="294"/>
      <c r="M208" s="294"/>
      <c r="N208" s="294"/>
      <c r="O208" s="295"/>
      <c r="P208" s="295"/>
      <c r="Q208" s="294"/>
      <c r="R208" s="294"/>
      <c r="S208" s="295"/>
      <c r="T208" s="295"/>
      <c r="U208" s="294"/>
      <c r="V208" s="294"/>
      <c r="W208" s="295"/>
      <c r="X208" s="295"/>
      <c r="Y208" s="295"/>
      <c r="Z208" s="295"/>
      <c r="AA208" s="295"/>
      <c r="AB208" s="294"/>
      <c r="AC208" s="294"/>
      <c r="AD208" s="294"/>
      <c r="AE208" s="294"/>
    </row>
    <row r="209" spans="1:31" ht="12">
      <c r="A209" s="186" t="s">
        <v>737</v>
      </c>
      <c r="B209" s="113" t="s">
        <v>178</v>
      </c>
      <c r="C209" s="294"/>
      <c r="D209" s="294"/>
      <c r="E209" s="295"/>
      <c r="F209" s="295"/>
      <c r="G209" s="294"/>
      <c r="H209" s="294"/>
      <c r="I209" s="295"/>
      <c r="J209" s="295"/>
      <c r="K209" s="294"/>
      <c r="L209" s="294"/>
      <c r="M209" s="294"/>
      <c r="N209" s="294"/>
      <c r="O209" s="295"/>
      <c r="P209" s="295"/>
      <c r="Q209" s="294"/>
      <c r="R209" s="294"/>
      <c r="S209" s="295"/>
      <c r="T209" s="295"/>
      <c r="U209" s="294"/>
      <c r="V209" s="294"/>
      <c r="W209" s="295"/>
      <c r="X209" s="295"/>
      <c r="Y209" s="295"/>
      <c r="Z209" s="295"/>
      <c r="AA209" s="295"/>
      <c r="AB209" s="294"/>
      <c r="AC209" s="294"/>
      <c r="AD209" s="294"/>
      <c r="AE209" s="294"/>
    </row>
    <row r="210" spans="1:31" ht="12">
      <c r="A210" s="186" t="s">
        <v>745</v>
      </c>
      <c r="B210" s="113" t="s">
        <v>179</v>
      </c>
      <c r="C210" s="294"/>
      <c r="D210" s="294"/>
      <c r="E210" s="295"/>
      <c r="F210" s="295"/>
      <c r="G210" s="294"/>
      <c r="H210" s="294"/>
      <c r="I210" s="295"/>
      <c r="J210" s="295"/>
      <c r="K210" s="294"/>
      <c r="L210" s="294"/>
      <c r="M210" s="294"/>
      <c r="N210" s="294"/>
      <c r="O210" s="295"/>
      <c r="P210" s="295"/>
      <c r="Q210" s="294"/>
      <c r="R210" s="294"/>
      <c r="S210" s="295"/>
      <c r="T210" s="295"/>
      <c r="U210" s="294"/>
      <c r="V210" s="294"/>
      <c r="W210" s="295"/>
      <c r="X210" s="295"/>
      <c r="Y210" s="295"/>
      <c r="Z210" s="295"/>
      <c r="AA210" s="295"/>
      <c r="AB210" s="294"/>
      <c r="AC210" s="294"/>
      <c r="AD210" s="294"/>
      <c r="AE210" s="294"/>
    </row>
    <row r="211" spans="1:31" ht="12">
      <c r="A211" s="186" t="s">
        <v>756</v>
      </c>
      <c r="B211" s="113" t="s">
        <v>180</v>
      </c>
      <c r="C211" s="294"/>
      <c r="D211" s="294"/>
      <c r="E211" s="295"/>
      <c r="F211" s="295"/>
      <c r="G211" s="294"/>
      <c r="H211" s="294"/>
      <c r="I211" s="295"/>
      <c r="J211" s="295"/>
      <c r="K211" s="294"/>
      <c r="L211" s="294"/>
      <c r="M211" s="294"/>
      <c r="N211" s="294"/>
      <c r="O211" s="295"/>
      <c r="P211" s="295"/>
      <c r="Q211" s="294"/>
      <c r="R211" s="294"/>
      <c r="S211" s="295"/>
      <c r="T211" s="295"/>
      <c r="U211" s="294"/>
      <c r="V211" s="294"/>
      <c r="W211" s="295"/>
      <c r="X211" s="295"/>
      <c r="Y211" s="295"/>
      <c r="Z211" s="295"/>
      <c r="AA211" s="295"/>
      <c r="AB211" s="294"/>
      <c r="AC211" s="294"/>
      <c r="AD211" s="294"/>
      <c r="AE211" s="294"/>
    </row>
    <row r="212" spans="1:31" ht="12">
      <c r="A212" s="186" t="s">
        <v>758</v>
      </c>
      <c r="B212" s="113" t="s">
        <v>181</v>
      </c>
      <c r="C212" s="294"/>
      <c r="D212" s="294"/>
      <c r="E212" s="295"/>
      <c r="F212" s="295"/>
      <c r="G212" s="294"/>
      <c r="H212" s="294"/>
      <c r="I212" s="295"/>
      <c r="J212" s="295"/>
      <c r="K212" s="294"/>
      <c r="L212" s="294"/>
      <c r="M212" s="294"/>
      <c r="N212" s="294"/>
      <c r="O212" s="295"/>
      <c r="P212" s="295"/>
      <c r="Q212" s="294"/>
      <c r="R212" s="294"/>
      <c r="S212" s="295"/>
      <c r="T212" s="295"/>
      <c r="U212" s="294"/>
      <c r="V212" s="294"/>
      <c r="W212" s="295"/>
      <c r="X212" s="295"/>
      <c r="Y212" s="295"/>
      <c r="Z212" s="295"/>
      <c r="AA212" s="295"/>
      <c r="AB212" s="294"/>
      <c r="AC212" s="294"/>
      <c r="AD212" s="294"/>
      <c r="AE212" s="294"/>
    </row>
    <row r="213" spans="1:31" ht="12">
      <c r="A213" s="186" t="s">
        <v>776</v>
      </c>
      <c r="B213" s="113" t="s">
        <v>182</v>
      </c>
      <c r="C213" s="294"/>
      <c r="D213" s="294"/>
      <c r="E213" s="295"/>
      <c r="F213" s="295"/>
      <c r="G213" s="294"/>
      <c r="H213" s="294"/>
      <c r="I213" s="295"/>
      <c r="J213" s="295"/>
      <c r="K213" s="294"/>
      <c r="L213" s="294"/>
      <c r="M213" s="294"/>
      <c r="N213" s="294"/>
      <c r="O213" s="295"/>
      <c r="P213" s="295"/>
      <c r="Q213" s="294"/>
      <c r="R213" s="294"/>
      <c r="S213" s="295"/>
      <c r="T213" s="295"/>
      <c r="U213" s="294"/>
      <c r="V213" s="294"/>
      <c r="W213" s="295"/>
      <c r="X213" s="295"/>
      <c r="Y213" s="295"/>
      <c r="Z213" s="295"/>
      <c r="AA213" s="295"/>
      <c r="AB213" s="294"/>
      <c r="AC213" s="294"/>
      <c r="AD213" s="294"/>
      <c r="AE213" s="294"/>
    </row>
    <row r="214" spans="1:31" ht="12">
      <c r="A214" s="186" t="s">
        <v>778</v>
      </c>
      <c r="B214" s="113" t="s">
        <v>183</v>
      </c>
      <c r="C214" s="294"/>
      <c r="D214" s="294"/>
      <c r="E214" s="295"/>
      <c r="F214" s="295"/>
      <c r="G214" s="294"/>
      <c r="H214" s="294"/>
      <c r="I214" s="295"/>
      <c r="J214" s="295"/>
      <c r="K214" s="294"/>
      <c r="L214" s="294"/>
      <c r="M214" s="294"/>
      <c r="N214" s="294"/>
      <c r="O214" s="295"/>
      <c r="P214" s="295"/>
      <c r="Q214" s="294"/>
      <c r="R214" s="294"/>
      <c r="S214" s="295"/>
      <c r="T214" s="295"/>
      <c r="U214" s="294"/>
      <c r="V214" s="294"/>
      <c r="W214" s="295"/>
      <c r="X214" s="295"/>
      <c r="Y214" s="295"/>
      <c r="Z214" s="295"/>
      <c r="AA214" s="295"/>
      <c r="AB214" s="294"/>
      <c r="AC214" s="294"/>
      <c r="AD214" s="294"/>
      <c r="AE214" s="294"/>
    </row>
    <row r="215" spans="1:31" ht="12">
      <c r="A215" s="186" t="s">
        <v>787</v>
      </c>
      <c r="B215" s="113" t="s">
        <v>184</v>
      </c>
      <c r="C215" s="294"/>
      <c r="D215" s="294"/>
      <c r="E215" s="295"/>
      <c r="F215" s="295"/>
      <c r="G215" s="294"/>
      <c r="H215" s="294"/>
      <c r="I215" s="295"/>
      <c r="J215" s="295"/>
      <c r="K215" s="294"/>
      <c r="L215" s="294"/>
      <c r="M215" s="294"/>
      <c r="N215" s="294"/>
      <c r="O215" s="295"/>
      <c r="P215" s="295"/>
      <c r="Q215" s="294"/>
      <c r="R215" s="294"/>
      <c r="S215" s="295"/>
      <c r="T215" s="295"/>
      <c r="U215" s="294"/>
      <c r="V215" s="294"/>
      <c r="W215" s="295"/>
      <c r="X215" s="295"/>
      <c r="Y215" s="295"/>
      <c r="Z215" s="295"/>
      <c r="AA215" s="295"/>
      <c r="AB215" s="294"/>
      <c r="AC215" s="294"/>
      <c r="AD215" s="294"/>
      <c r="AE215" s="294"/>
    </row>
    <row r="216" spans="1:31" ht="12">
      <c r="A216" s="186" t="s">
        <v>788</v>
      </c>
      <c r="B216" s="113" t="s">
        <v>185</v>
      </c>
      <c r="C216" s="294"/>
      <c r="D216" s="294"/>
      <c r="E216" s="295"/>
      <c r="F216" s="295"/>
      <c r="G216" s="294"/>
      <c r="H216" s="294"/>
      <c r="I216" s="295"/>
      <c r="J216" s="295"/>
      <c r="K216" s="294"/>
      <c r="L216" s="294"/>
      <c r="M216" s="294"/>
      <c r="N216" s="294"/>
      <c r="O216" s="295"/>
      <c r="P216" s="295"/>
      <c r="Q216" s="294"/>
      <c r="R216" s="294"/>
      <c r="S216" s="295"/>
      <c r="T216" s="295"/>
      <c r="U216" s="294"/>
      <c r="V216" s="294"/>
      <c r="W216" s="295"/>
      <c r="X216" s="295"/>
      <c r="Y216" s="295"/>
      <c r="Z216" s="295"/>
      <c r="AA216" s="295"/>
      <c r="AB216" s="294"/>
      <c r="AC216" s="294"/>
      <c r="AD216" s="294"/>
      <c r="AE216" s="294"/>
    </row>
    <row r="217" spans="1:31" ht="12">
      <c r="A217" s="186" t="s">
        <v>793</v>
      </c>
      <c r="B217" s="113" t="s">
        <v>186</v>
      </c>
      <c r="C217" s="294"/>
      <c r="D217" s="294"/>
      <c r="E217" s="295"/>
      <c r="F217" s="295"/>
      <c r="G217" s="294"/>
      <c r="H217" s="294"/>
      <c r="I217" s="295"/>
      <c r="J217" s="295"/>
      <c r="K217" s="294"/>
      <c r="L217" s="294"/>
      <c r="M217" s="294"/>
      <c r="N217" s="294"/>
      <c r="O217" s="295"/>
      <c r="P217" s="295"/>
      <c r="Q217" s="294"/>
      <c r="R217" s="294"/>
      <c r="S217" s="295"/>
      <c r="T217" s="295"/>
      <c r="U217" s="294"/>
      <c r="V217" s="294"/>
      <c r="W217" s="295"/>
      <c r="X217" s="295"/>
      <c r="Y217" s="295"/>
      <c r="Z217" s="295"/>
      <c r="AA217" s="295"/>
      <c r="AB217" s="294"/>
      <c r="AC217" s="294"/>
      <c r="AD217" s="294"/>
      <c r="AE217" s="294"/>
    </row>
    <row r="218" spans="1:31" ht="12">
      <c r="A218" s="186" t="s">
        <v>796</v>
      </c>
      <c r="B218" s="113" t="s">
        <v>187</v>
      </c>
      <c r="C218" s="294"/>
      <c r="D218" s="294"/>
      <c r="E218" s="295"/>
      <c r="F218" s="295"/>
      <c r="G218" s="294"/>
      <c r="H218" s="294"/>
      <c r="I218" s="295"/>
      <c r="J218" s="295"/>
      <c r="K218" s="294"/>
      <c r="L218" s="294"/>
      <c r="M218" s="294"/>
      <c r="N218" s="294"/>
      <c r="O218" s="295"/>
      <c r="P218" s="295"/>
      <c r="Q218" s="294"/>
      <c r="R218" s="294"/>
      <c r="S218" s="295"/>
      <c r="T218" s="295"/>
      <c r="U218" s="294"/>
      <c r="V218" s="294"/>
      <c r="W218" s="295"/>
      <c r="X218" s="295"/>
      <c r="Y218" s="295"/>
      <c r="Z218" s="295"/>
      <c r="AA218" s="295"/>
      <c r="AB218" s="294"/>
      <c r="AC218" s="294"/>
      <c r="AD218" s="294"/>
      <c r="AE218" s="294"/>
    </row>
    <row r="219" spans="1:31" ht="12">
      <c r="A219" s="186" t="s">
        <v>806</v>
      </c>
      <c r="B219" s="113" t="s">
        <v>188</v>
      </c>
      <c r="C219" s="294"/>
      <c r="D219" s="294"/>
      <c r="E219" s="295"/>
      <c r="F219" s="295"/>
      <c r="G219" s="294"/>
      <c r="H219" s="294"/>
      <c r="I219" s="295"/>
      <c r="J219" s="295"/>
      <c r="K219" s="294"/>
      <c r="L219" s="294"/>
      <c r="M219" s="294"/>
      <c r="N219" s="294"/>
      <c r="O219" s="295"/>
      <c r="P219" s="295"/>
      <c r="Q219" s="294"/>
      <c r="R219" s="294"/>
      <c r="S219" s="295"/>
      <c r="T219" s="295"/>
      <c r="U219" s="294"/>
      <c r="V219" s="294"/>
      <c r="W219" s="295"/>
      <c r="X219" s="295"/>
      <c r="Y219" s="295"/>
      <c r="Z219" s="295"/>
      <c r="AA219" s="295"/>
      <c r="AB219" s="294"/>
      <c r="AC219" s="294"/>
      <c r="AD219" s="294"/>
      <c r="AE219" s="294"/>
    </row>
    <row r="220" spans="1:31" ht="12">
      <c r="A220" s="186" t="s">
        <v>811</v>
      </c>
      <c r="B220" s="113" t="s">
        <v>189</v>
      </c>
      <c r="C220" s="294"/>
      <c r="D220" s="294"/>
      <c r="E220" s="295"/>
      <c r="F220" s="295"/>
      <c r="G220" s="294"/>
      <c r="H220" s="294"/>
      <c r="I220" s="295"/>
      <c r="J220" s="295"/>
      <c r="K220" s="294"/>
      <c r="L220" s="294"/>
      <c r="M220" s="294"/>
      <c r="N220" s="294"/>
      <c r="O220" s="295"/>
      <c r="P220" s="295"/>
      <c r="Q220" s="294"/>
      <c r="R220" s="294"/>
      <c r="S220" s="295"/>
      <c r="T220" s="295"/>
      <c r="U220" s="294"/>
      <c r="V220" s="294"/>
      <c r="W220" s="295"/>
      <c r="X220" s="295"/>
      <c r="Y220" s="295"/>
      <c r="Z220" s="295"/>
      <c r="AA220" s="295"/>
      <c r="AB220" s="294"/>
      <c r="AC220" s="294"/>
      <c r="AD220" s="294"/>
      <c r="AE220" s="294"/>
    </row>
    <row r="221" spans="1:31" ht="12">
      <c r="A221" s="186" t="s">
        <v>832</v>
      </c>
      <c r="B221" s="113" t="s">
        <v>190</v>
      </c>
      <c r="C221" s="294"/>
      <c r="D221" s="294"/>
      <c r="E221" s="295"/>
      <c r="F221" s="295"/>
      <c r="G221" s="294"/>
      <c r="H221" s="294"/>
      <c r="I221" s="295"/>
      <c r="J221" s="295"/>
      <c r="K221" s="294"/>
      <c r="L221" s="294"/>
      <c r="M221" s="294"/>
      <c r="N221" s="294"/>
      <c r="O221" s="295"/>
      <c r="P221" s="295"/>
      <c r="Q221" s="294"/>
      <c r="R221" s="294"/>
      <c r="S221" s="295"/>
      <c r="T221" s="295"/>
      <c r="U221" s="294"/>
      <c r="V221" s="294"/>
      <c r="W221" s="295"/>
      <c r="X221" s="295"/>
      <c r="Y221" s="295"/>
      <c r="Z221" s="295"/>
      <c r="AA221" s="295"/>
      <c r="AB221" s="294"/>
      <c r="AC221" s="294"/>
      <c r="AD221" s="294"/>
      <c r="AE221" s="294"/>
    </row>
    <row r="222" spans="1:31" ht="12">
      <c r="A222" s="186" t="s">
        <v>837</v>
      </c>
      <c r="B222" s="113" t="s">
        <v>191</v>
      </c>
      <c r="C222" s="294"/>
      <c r="D222" s="294"/>
      <c r="E222" s="295"/>
      <c r="F222" s="295"/>
      <c r="G222" s="294"/>
      <c r="H222" s="294"/>
      <c r="I222" s="295"/>
      <c r="J222" s="295"/>
      <c r="K222" s="294"/>
      <c r="L222" s="294"/>
      <c r="M222" s="294"/>
      <c r="N222" s="294"/>
      <c r="O222" s="295"/>
      <c r="P222" s="295"/>
      <c r="Q222" s="294"/>
      <c r="R222" s="294"/>
      <c r="S222" s="295"/>
      <c r="T222" s="295"/>
      <c r="U222" s="294"/>
      <c r="V222" s="294"/>
      <c r="W222" s="295"/>
      <c r="X222" s="295"/>
      <c r="Y222" s="295"/>
      <c r="Z222" s="295"/>
      <c r="AA222" s="295"/>
      <c r="AB222" s="294"/>
      <c r="AC222" s="294"/>
      <c r="AD222" s="294"/>
      <c r="AE222" s="294"/>
    </row>
    <row r="223" spans="1:31" ht="12">
      <c r="A223" s="186" t="s">
        <v>864</v>
      </c>
      <c r="B223" s="113" t="s">
        <v>192</v>
      </c>
      <c r="C223" s="294"/>
      <c r="D223" s="294"/>
      <c r="E223" s="295"/>
      <c r="F223" s="295"/>
      <c r="G223" s="294"/>
      <c r="H223" s="294"/>
      <c r="I223" s="295"/>
      <c r="J223" s="295"/>
      <c r="K223" s="294"/>
      <c r="L223" s="294"/>
      <c r="M223" s="294"/>
      <c r="N223" s="294"/>
      <c r="O223" s="295"/>
      <c r="P223" s="295"/>
      <c r="Q223" s="294"/>
      <c r="R223" s="294"/>
      <c r="S223" s="295"/>
      <c r="T223" s="295"/>
      <c r="U223" s="294"/>
      <c r="V223" s="294"/>
      <c r="W223" s="295"/>
      <c r="X223" s="295"/>
      <c r="Y223" s="295"/>
      <c r="Z223" s="295"/>
      <c r="AA223" s="295"/>
      <c r="AB223" s="294"/>
      <c r="AC223" s="294"/>
      <c r="AD223" s="294"/>
      <c r="AE223" s="294"/>
    </row>
    <row r="224" spans="1:31" ht="12">
      <c r="A224" s="186" t="s">
        <v>865</v>
      </c>
      <c r="B224" s="113" t="s">
        <v>193</v>
      </c>
      <c r="C224" s="294"/>
      <c r="D224" s="294"/>
      <c r="E224" s="295"/>
      <c r="F224" s="295"/>
      <c r="G224" s="294"/>
      <c r="H224" s="294"/>
      <c r="I224" s="295"/>
      <c r="J224" s="295"/>
      <c r="K224" s="294"/>
      <c r="L224" s="294"/>
      <c r="M224" s="294"/>
      <c r="N224" s="294"/>
      <c r="O224" s="295"/>
      <c r="P224" s="295"/>
      <c r="Q224" s="294"/>
      <c r="R224" s="294"/>
      <c r="S224" s="295"/>
      <c r="T224" s="295"/>
      <c r="U224" s="294"/>
      <c r="V224" s="294"/>
      <c r="W224" s="295"/>
      <c r="X224" s="295"/>
      <c r="Y224" s="295"/>
      <c r="Z224" s="295"/>
      <c r="AA224" s="295"/>
      <c r="AB224" s="294"/>
      <c r="AC224" s="294"/>
      <c r="AD224" s="294"/>
      <c r="AE224" s="294"/>
    </row>
    <row r="225" spans="1:31" ht="12">
      <c r="A225" s="186" t="s">
        <v>868</v>
      </c>
      <c r="B225" s="113" t="s">
        <v>194</v>
      </c>
      <c r="C225" s="294"/>
      <c r="D225" s="294"/>
      <c r="E225" s="295"/>
      <c r="F225" s="295"/>
      <c r="G225" s="294"/>
      <c r="H225" s="294"/>
      <c r="I225" s="295"/>
      <c r="J225" s="295"/>
      <c r="K225" s="294"/>
      <c r="L225" s="294"/>
      <c r="M225" s="294"/>
      <c r="N225" s="294"/>
      <c r="O225" s="295"/>
      <c r="P225" s="295"/>
      <c r="Q225" s="294"/>
      <c r="R225" s="294"/>
      <c r="S225" s="295"/>
      <c r="T225" s="295"/>
      <c r="U225" s="294"/>
      <c r="V225" s="294"/>
      <c r="W225" s="295"/>
      <c r="X225" s="295"/>
      <c r="Y225" s="295"/>
      <c r="Z225" s="295"/>
      <c r="AA225" s="295"/>
      <c r="AB225" s="294"/>
      <c r="AC225" s="294"/>
      <c r="AD225" s="294"/>
      <c r="AE225" s="294"/>
    </row>
    <row r="226" spans="1:31" ht="12">
      <c r="A226" s="186" t="s">
        <v>871</v>
      </c>
      <c r="B226" s="113" t="s">
        <v>195</v>
      </c>
      <c r="C226" s="294"/>
      <c r="D226" s="294"/>
      <c r="E226" s="295"/>
      <c r="F226" s="295"/>
      <c r="G226" s="294"/>
      <c r="H226" s="294"/>
      <c r="I226" s="295"/>
      <c r="J226" s="295"/>
      <c r="K226" s="294"/>
      <c r="L226" s="294"/>
      <c r="M226" s="294"/>
      <c r="N226" s="294"/>
      <c r="O226" s="295"/>
      <c r="P226" s="295"/>
      <c r="Q226" s="294"/>
      <c r="R226" s="294"/>
      <c r="S226" s="295"/>
      <c r="T226" s="295"/>
      <c r="U226" s="294"/>
      <c r="V226" s="294"/>
      <c r="W226" s="295"/>
      <c r="X226" s="295"/>
      <c r="Y226" s="295"/>
      <c r="Z226" s="295"/>
      <c r="AA226" s="295"/>
      <c r="AB226" s="294"/>
      <c r="AC226" s="294"/>
      <c r="AD226" s="294"/>
      <c r="AE226" s="294"/>
    </row>
    <row r="227" spans="1:31" s="270" customFormat="1" ht="12.75" thickBot="1">
      <c r="A227" s="108" t="s">
        <v>389</v>
      </c>
      <c r="B227" s="114" t="s">
        <v>946</v>
      </c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</row>
    <row r="228" spans="1:31" ht="12.75" thickTop="1">
      <c r="A228" s="186" t="s">
        <v>413</v>
      </c>
      <c r="B228" s="113" t="s">
        <v>196</v>
      </c>
      <c r="C228" s="294"/>
      <c r="D228" s="294"/>
      <c r="E228" s="295"/>
      <c r="F228" s="295"/>
      <c r="G228" s="294"/>
      <c r="H228" s="294"/>
      <c r="I228" s="295"/>
      <c r="J228" s="295"/>
      <c r="K228" s="294"/>
      <c r="L228" s="294"/>
      <c r="M228" s="294"/>
      <c r="N228" s="294"/>
      <c r="O228" s="295"/>
      <c r="P228" s="295"/>
      <c r="Q228" s="294"/>
      <c r="R228" s="294"/>
      <c r="S228" s="295"/>
      <c r="T228" s="295"/>
      <c r="U228" s="294"/>
      <c r="V228" s="294"/>
      <c r="W228" s="295"/>
      <c r="X228" s="295"/>
      <c r="Y228" s="295"/>
      <c r="Z228" s="295"/>
      <c r="AA228" s="295"/>
      <c r="AB228" s="294"/>
      <c r="AC228" s="294"/>
      <c r="AD228" s="294"/>
      <c r="AE228" s="294"/>
    </row>
    <row r="229" spans="1:31" ht="12">
      <c r="A229" s="186" t="s">
        <v>425</v>
      </c>
      <c r="B229" s="113" t="s">
        <v>197</v>
      </c>
      <c r="C229" s="294"/>
      <c r="D229" s="294"/>
      <c r="E229" s="295"/>
      <c r="F229" s="295"/>
      <c r="G229" s="294"/>
      <c r="H229" s="294"/>
      <c r="I229" s="295"/>
      <c r="J229" s="295"/>
      <c r="K229" s="294"/>
      <c r="L229" s="294"/>
      <c r="M229" s="294"/>
      <c r="N229" s="294"/>
      <c r="O229" s="295"/>
      <c r="P229" s="295"/>
      <c r="Q229" s="294"/>
      <c r="R229" s="294"/>
      <c r="S229" s="295"/>
      <c r="T229" s="295"/>
      <c r="U229" s="294"/>
      <c r="V229" s="294"/>
      <c r="W229" s="295"/>
      <c r="X229" s="295"/>
      <c r="Y229" s="295"/>
      <c r="Z229" s="295"/>
      <c r="AA229" s="295"/>
      <c r="AB229" s="294"/>
      <c r="AC229" s="294"/>
      <c r="AD229" s="294"/>
      <c r="AE229" s="294"/>
    </row>
    <row r="230" spans="1:31" ht="12">
      <c r="A230" s="186" t="s">
        <v>429</v>
      </c>
      <c r="B230" s="113" t="s">
        <v>198</v>
      </c>
      <c r="C230" s="294"/>
      <c r="D230" s="294"/>
      <c r="E230" s="295"/>
      <c r="F230" s="295"/>
      <c r="G230" s="294"/>
      <c r="H230" s="294"/>
      <c r="I230" s="295"/>
      <c r="J230" s="295"/>
      <c r="K230" s="294"/>
      <c r="L230" s="294"/>
      <c r="M230" s="294"/>
      <c r="N230" s="294"/>
      <c r="O230" s="295"/>
      <c r="P230" s="295"/>
      <c r="Q230" s="294"/>
      <c r="R230" s="294"/>
      <c r="S230" s="295"/>
      <c r="T230" s="295"/>
      <c r="U230" s="294"/>
      <c r="V230" s="294"/>
      <c r="W230" s="295"/>
      <c r="X230" s="295"/>
      <c r="Y230" s="295"/>
      <c r="Z230" s="295"/>
      <c r="AA230" s="295"/>
      <c r="AB230" s="294"/>
      <c r="AC230" s="294"/>
      <c r="AD230" s="294"/>
      <c r="AE230" s="294"/>
    </row>
    <row r="231" spans="1:31" ht="12">
      <c r="A231" s="186" t="s">
        <v>447</v>
      </c>
      <c r="B231" s="113" t="s">
        <v>199</v>
      </c>
      <c r="C231" s="294"/>
      <c r="D231" s="294"/>
      <c r="E231" s="295"/>
      <c r="F231" s="295"/>
      <c r="G231" s="294"/>
      <c r="H231" s="294"/>
      <c r="I231" s="295"/>
      <c r="J231" s="295"/>
      <c r="K231" s="294"/>
      <c r="L231" s="294"/>
      <c r="M231" s="294"/>
      <c r="N231" s="294"/>
      <c r="O231" s="295"/>
      <c r="P231" s="295"/>
      <c r="Q231" s="294"/>
      <c r="R231" s="294"/>
      <c r="S231" s="295"/>
      <c r="T231" s="295"/>
      <c r="U231" s="294"/>
      <c r="V231" s="294"/>
      <c r="W231" s="295"/>
      <c r="X231" s="295"/>
      <c r="Y231" s="295"/>
      <c r="Z231" s="295"/>
      <c r="AA231" s="295"/>
      <c r="AB231" s="294"/>
      <c r="AC231" s="294"/>
      <c r="AD231" s="294"/>
      <c r="AE231" s="294"/>
    </row>
    <row r="232" spans="1:31" ht="12">
      <c r="A232" s="186" t="s">
        <v>448</v>
      </c>
      <c r="B232" s="113" t="s">
        <v>200</v>
      </c>
      <c r="C232" s="294"/>
      <c r="D232" s="294"/>
      <c r="E232" s="295"/>
      <c r="F232" s="295"/>
      <c r="G232" s="294"/>
      <c r="H232" s="294"/>
      <c r="I232" s="295"/>
      <c r="J232" s="295"/>
      <c r="K232" s="294"/>
      <c r="L232" s="294"/>
      <c r="M232" s="294"/>
      <c r="N232" s="294"/>
      <c r="O232" s="295"/>
      <c r="P232" s="295"/>
      <c r="Q232" s="294"/>
      <c r="R232" s="294"/>
      <c r="S232" s="295"/>
      <c r="T232" s="295"/>
      <c r="U232" s="294"/>
      <c r="V232" s="294"/>
      <c r="W232" s="295"/>
      <c r="X232" s="295"/>
      <c r="Y232" s="295"/>
      <c r="Z232" s="295"/>
      <c r="AA232" s="295"/>
      <c r="AB232" s="294"/>
      <c r="AC232" s="294"/>
      <c r="AD232" s="294"/>
      <c r="AE232" s="294"/>
    </row>
    <row r="233" spans="1:31" ht="12">
      <c r="A233" s="186" t="s">
        <v>450</v>
      </c>
      <c r="B233" s="113" t="s">
        <v>201</v>
      </c>
      <c r="C233" s="294"/>
      <c r="D233" s="294"/>
      <c r="E233" s="295"/>
      <c r="F233" s="295"/>
      <c r="G233" s="294"/>
      <c r="H233" s="294"/>
      <c r="I233" s="295"/>
      <c r="J233" s="295"/>
      <c r="K233" s="294"/>
      <c r="L233" s="294"/>
      <c r="M233" s="294"/>
      <c r="N233" s="294"/>
      <c r="O233" s="295"/>
      <c r="P233" s="295"/>
      <c r="Q233" s="294"/>
      <c r="R233" s="294"/>
      <c r="S233" s="295"/>
      <c r="T233" s="295"/>
      <c r="U233" s="294"/>
      <c r="V233" s="294"/>
      <c r="W233" s="295"/>
      <c r="X233" s="295"/>
      <c r="Y233" s="295"/>
      <c r="Z233" s="295"/>
      <c r="AA233" s="295"/>
      <c r="AB233" s="294"/>
      <c r="AC233" s="294"/>
      <c r="AD233" s="294"/>
      <c r="AE233" s="294"/>
    </row>
    <row r="234" spans="1:31" ht="12">
      <c r="A234" s="186" t="s">
        <v>455</v>
      </c>
      <c r="B234" s="113" t="s">
        <v>202</v>
      </c>
      <c r="C234" s="294"/>
      <c r="D234" s="294"/>
      <c r="E234" s="295"/>
      <c r="F234" s="295"/>
      <c r="G234" s="294"/>
      <c r="H234" s="294"/>
      <c r="I234" s="295"/>
      <c r="J234" s="295"/>
      <c r="K234" s="294"/>
      <c r="L234" s="294"/>
      <c r="M234" s="294"/>
      <c r="N234" s="294"/>
      <c r="O234" s="295"/>
      <c r="P234" s="295"/>
      <c r="Q234" s="294"/>
      <c r="R234" s="294"/>
      <c r="S234" s="295"/>
      <c r="T234" s="295"/>
      <c r="U234" s="294"/>
      <c r="V234" s="294"/>
      <c r="W234" s="295"/>
      <c r="X234" s="295"/>
      <c r="Y234" s="295"/>
      <c r="Z234" s="295"/>
      <c r="AA234" s="295"/>
      <c r="AB234" s="294"/>
      <c r="AC234" s="294"/>
      <c r="AD234" s="294"/>
      <c r="AE234" s="294"/>
    </row>
    <row r="235" spans="1:31" ht="12">
      <c r="A235" s="186" t="s">
        <v>459</v>
      </c>
      <c r="B235" s="113" t="s">
        <v>458</v>
      </c>
      <c r="C235" s="294"/>
      <c r="D235" s="294"/>
      <c r="E235" s="295"/>
      <c r="F235" s="295"/>
      <c r="G235" s="294"/>
      <c r="H235" s="294"/>
      <c r="I235" s="295"/>
      <c r="J235" s="295"/>
      <c r="K235" s="294"/>
      <c r="L235" s="294"/>
      <c r="M235" s="294"/>
      <c r="N235" s="294"/>
      <c r="O235" s="295"/>
      <c r="P235" s="295"/>
      <c r="Q235" s="294"/>
      <c r="R235" s="294"/>
      <c r="S235" s="295"/>
      <c r="T235" s="295"/>
      <c r="U235" s="294"/>
      <c r="V235" s="294"/>
      <c r="W235" s="295"/>
      <c r="X235" s="295"/>
      <c r="Y235" s="295"/>
      <c r="Z235" s="295"/>
      <c r="AA235" s="295"/>
      <c r="AB235" s="294"/>
      <c r="AC235" s="294"/>
      <c r="AD235" s="294"/>
      <c r="AE235" s="294"/>
    </row>
    <row r="236" spans="1:31" ht="12">
      <c r="A236" s="186" t="s">
        <v>465</v>
      </c>
      <c r="B236" s="113" t="s">
        <v>203</v>
      </c>
      <c r="C236" s="294"/>
      <c r="D236" s="294"/>
      <c r="E236" s="295"/>
      <c r="F236" s="295"/>
      <c r="G236" s="294"/>
      <c r="H236" s="294"/>
      <c r="I236" s="295"/>
      <c r="J236" s="295"/>
      <c r="K236" s="294"/>
      <c r="L236" s="294"/>
      <c r="M236" s="294"/>
      <c r="N236" s="294"/>
      <c r="O236" s="295"/>
      <c r="P236" s="295"/>
      <c r="Q236" s="294"/>
      <c r="R236" s="294"/>
      <c r="S236" s="295"/>
      <c r="T236" s="295"/>
      <c r="U236" s="294"/>
      <c r="V236" s="294"/>
      <c r="W236" s="295"/>
      <c r="X236" s="295"/>
      <c r="Y236" s="295"/>
      <c r="Z236" s="295"/>
      <c r="AA236" s="295"/>
      <c r="AB236" s="294"/>
      <c r="AC236" s="294"/>
      <c r="AD236" s="294"/>
      <c r="AE236" s="294"/>
    </row>
    <row r="237" spans="1:31" ht="12">
      <c r="A237" s="186" t="s">
        <v>477</v>
      </c>
      <c r="B237" s="113" t="s">
        <v>204</v>
      </c>
      <c r="C237" s="294"/>
      <c r="D237" s="294"/>
      <c r="E237" s="295"/>
      <c r="F237" s="295"/>
      <c r="G237" s="294"/>
      <c r="H237" s="294"/>
      <c r="I237" s="295"/>
      <c r="J237" s="295"/>
      <c r="K237" s="294"/>
      <c r="L237" s="294"/>
      <c r="M237" s="294"/>
      <c r="N237" s="294"/>
      <c r="O237" s="295"/>
      <c r="P237" s="295"/>
      <c r="Q237" s="294"/>
      <c r="R237" s="294"/>
      <c r="S237" s="295"/>
      <c r="T237" s="295"/>
      <c r="U237" s="294"/>
      <c r="V237" s="294"/>
      <c r="W237" s="295"/>
      <c r="X237" s="295"/>
      <c r="Y237" s="295"/>
      <c r="Z237" s="295"/>
      <c r="AA237" s="295"/>
      <c r="AB237" s="294"/>
      <c r="AC237" s="294"/>
      <c r="AD237" s="294"/>
      <c r="AE237" s="294"/>
    </row>
    <row r="238" spans="1:31" ht="12">
      <c r="A238" s="186" t="s">
        <v>482</v>
      </c>
      <c r="B238" s="113" t="s">
        <v>205</v>
      </c>
      <c r="C238" s="294"/>
      <c r="D238" s="294"/>
      <c r="E238" s="295"/>
      <c r="F238" s="295"/>
      <c r="G238" s="294"/>
      <c r="H238" s="294"/>
      <c r="I238" s="295"/>
      <c r="J238" s="295"/>
      <c r="K238" s="294"/>
      <c r="L238" s="294"/>
      <c r="M238" s="294"/>
      <c r="N238" s="294"/>
      <c r="O238" s="295"/>
      <c r="P238" s="295"/>
      <c r="Q238" s="294"/>
      <c r="R238" s="294"/>
      <c r="S238" s="295"/>
      <c r="T238" s="295"/>
      <c r="U238" s="294"/>
      <c r="V238" s="294"/>
      <c r="W238" s="295"/>
      <c r="X238" s="295"/>
      <c r="Y238" s="295"/>
      <c r="Z238" s="295"/>
      <c r="AA238" s="295"/>
      <c r="AB238" s="294"/>
      <c r="AC238" s="294"/>
      <c r="AD238" s="294"/>
      <c r="AE238" s="294"/>
    </row>
    <row r="239" spans="1:31" ht="12">
      <c r="A239" s="186" t="s">
        <v>494</v>
      </c>
      <c r="B239" s="113" t="s">
        <v>206</v>
      </c>
      <c r="C239" s="294"/>
      <c r="D239" s="294"/>
      <c r="E239" s="295"/>
      <c r="F239" s="295"/>
      <c r="G239" s="294"/>
      <c r="H239" s="294"/>
      <c r="I239" s="295"/>
      <c r="J239" s="295"/>
      <c r="K239" s="294"/>
      <c r="L239" s="294"/>
      <c r="M239" s="294"/>
      <c r="N239" s="294"/>
      <c r="O239" s="295"/>
      <c r="P239" s="295"/>
      <c r="Q239" s="294"/>
      <c r="R239" s="294"/>
      <c r="S239" s="295"/>
      <c r="T239" s="295"/>
      <c r="U239" s="294"/>
      <c r="V239" s="294"/>
      <c r="W239" s="295"/>
      <c r="X239" s="295"/>
      <c r="Y239" s="295"/>
      <c r="Z239" s="295"/>
      <c r="AA239" s="295"/>
      <c r="AB239" s="294"/>
      <c r="AC239" s="294"/>
      <c r="AD239" s="294"/>
      <c r="AE239" s="294"/>
    </row>
    <row r="240" spans="1:31" ht="12">
      <c r="A240" s="186" t="s">
        <v>513</v>
      </c>
      <c r="B240" s="113" t="s">
        <v>207</v>
      </c>
      <c r="C240" s="294"/>
      <c r="D240" s="294"/>
      <c r="E240" s="295"/>
      <c r="F240" s="295"/>
      <c r="G240" s="294"/>
      <c r="H240" s="294"/>
      <c r="I240" s="295"/>
      <c r="J240" s="295"/>
      <c r="K240" s="294"/>
      <c r="L240" s="294"/>
      <c r="M240" s="294"/>
      <c r="N240" s="294"/>
      <c r="O240" s="295"/>
      <c r="P240" s="295"/>
      <c r="Q240" s="294"/>
      <c r="R240" s="294"/>
      <c r="S240" s="295"/>
      <c r="T240" s="295"/>
      <c r="U240" s="294"/>
      <c r="V240" s="294"/>
      <c r="W240" s="295"/>
      <c r="X240" s="295"/>
      <c r="Y240" s="295"/>
      <c r="Z240" s="295"/>
      <c r="AA240" s="295"/>
      <c r="AB240" s="294"/>
      <c r="AC240" s="294"/>
      <c r="AD240" s="294"/>
      <c r="AE240" s="294"/>
    </row>
    <row r="241" spans="1:31" ht="12">
      <c r="A241" s="186" t="s">
        <v>536</v>
      </c>
      <c r="B241" s="113" t="s">
        <v>208</v>
      </c>
      <c r="C241" s="294"/>
      <c r="D241" s="294"/>
      <c r="E241" s="295"/>
      <c r="F241" s="295"/>
      <c r="G241" s="294"/>
      <c r="H241" s="294"/>
      <c r="I241" s="295"/>
      <c r="J241" s="295"/>
      <c r="K241" s="294"/>
      <c r="L241" s="294"/>
      <c r="M241" s="294"/>
      <c r="N241" s="294"/>
      <c r="O241" s="295"/>
      <c r="P241" s="295"/>
      <c r="Q241" s="294"/>
      <c r="R241" s="294"/>
      <c r="S241" s="295"/>
      <c r="T241" s="295"/>
      <c r="U241" s="294"/>
      <c r="V241" s="294"/>
      <c r="W241" s="295"/>
      <c r="X241" s="295"/>
      <c r="Y241" s="295"/>
      <c r="Z241" s="295"/>
      <c r="AA241" s="295"/>
      <c r="AB241" s="294"/>
      <c r="AC241" s="294"/>
      <c r="AD241" s="294"/>
      <c r="AE241" s="294"/>
    </row>
    <row r="242" spans="1:31" ht="12">
      <c r="A242" s="186" t="s">
        <v>541</v>
      </c>
      <c r="B242" s="113" t="s">
        <v>209</v>
      </c>
      <c r="C242" s="294"/>
      <c r="D242" s="294"/>
      <c r="E242" s="295"/>
      <c r="F242" s="295"/>
      <c r="G242" s="294"/>
      <c r="H242" s="294"/>
      <c r="I242" s="295"/>
      <c r="J242" s="295"/>
      <c r="K242" s="294"/>
      <c r="L242" s="294"/>
      <c r="M242" s="294"/>
      <c r="N242" s="294"/>
      <c r="O242" s="295"/>
      <c r="P242" s="295"/>
      <c r="Q242" s="294"/>
      <c r="R242" s="294"/>
      <c r="S242" s="295"/>
      <c r="T242" s="295"/>
      <c r="U242" s="294"/>
      <c r="V242" s="294"/>
      <c r="W242" s="295"/>
      <c r="X242" s="295"/>
      <c r="Y242" s="295"/>
      <c r="Z242" s="295"/>
      <c r="AA242" s="295"/>
      <c r="AB242" s="294"/>
      <c r="AC242" s="294"/>
      <c r="AD242" s="294"/>
      <c r="AE242" s="294"/>
    </row>
    <row r="243" spans="1:31" ht="12">
      <c r="A243" s="186" t="s">
        <v>559</v>
      </c>
      <c r="B243" s="113" t="s">
        <v>210</v>
      </c>
      <c r="C243" s="294"/>
      <c r="D243" s="294"/>
      <c r="E243" s="295"/>
      <c r="F243" s="295"/>
      <c r="G243" s="294"/>
      <c r="H243" s="294"/>
      <c r="I243" s="295"/>
      <c r="J243" s="295"/>
      <c r="K243" s="294"/>
      <c r="L243" s="294"/>
      <c r="M243" s="294"/>
      <c r="N243" s="294"/>
      <c r="O243" s="295"/>
      <c r="P243" s="295"/>
      <c r="Q243" s="294"/>
      <c r="R243" s="294"/>
      <c r="S243" s="295"/>
      <c r="T243" s="295"/>
      <c r="U243" s="294"/>
      <c r="V243" s="294"/>
      <c r="W243" s="295"/>
      <c r="X243" s="295"/>
      <c r="Y243" s="295"/>
      <c r="Z243" s="295"/>
      <c r="AA243" s="295"/>
      <c r="AB243" s="294"/>
      <c r="AC243" s="294"/>
      <c r="AD243" s="294"/>
      <c r="AE243" s="294"/>
    </row>
    <row r="244" spans="1:31" ht="12">
      <c r="A244" s="186" t="s">
        <v>565</v>
      </c>
      <c r="B244" s="113" t="s">
        <v>211</v>
      </c>
      <c r="C244" s="294"/>
      <c r="D244" s="294"/>
      <c r="E244" s="295"/>
      <c r="F244" s="295"/>
      <c r="G244" s="294"/>
      <c r="H244" s="294"/>
      <c r="I244" s="295"/>
      <c r="J244" s="295"/>
      <c r="K244" s="294"/>
      <c r="L244" s="294"/>
      <c r="M244" s="294"/>
      <c r="N244" s="294"/>
      <c r="O244" s="295"/>
      <c r="P244" s="295"/>
      <c r="Q244" s="294"/>
      <c r="R244" s="294"/>
      <c r="S244" s="295"/>
      <c r="T244" s="295"/>
      <c r="U244" s="294"/>
      <c r="V244" s="294"/>
      <c r="W244" s="295"/>
      <c r="X244" s="295"/>
      <c r="Y244" s="295"/>
      <c r="Z244" s="295"/>
      <c r="AA244" s="295"/>
      <c r="AB244" s="294"/>
      <c r="AC244" s="294"/>
      <c r="AD244" s="294"/>
      <c r="AE244" s="294"/>
    </row>
    <row r="245" spans="1:31" ht="12">
      <c r="A245" s="186" t="s">
        <v>570</v>
      </c>
      <c r="B245" s="113" t="s">
        <v>212</v>
      </c>
      <c r="C245" s="294"/>
      <c r="D245" s="294"/>
      <c r="E245" s="295"/>
      <c r="F245" s="295"/>
      <c r="G245" s="294"/>
      <c r="H245" s="294"/>
      <c r="I245" s="295"/>
      <c r="J245" s="295"/>
      <c r="K245" s="294"/>
      <c r="L245" s="294"/>
      <c r="M245" s="294"/>
      <c r="N245" s="294"/>
      <c r="O245" s="295"/>
      <c r="P245" s="295"/>
      <c r="Q245" s="294"/>
      <c r="R245" s="294"/>
      <c r="S245" s="295"/>
      <c r="T245" s="295"/>
      <c r="U245" s="294"/>
      <c r="V245" s="294"/>
      <c r="W245" s="295"/>
      <c r="X245" s="295"/>
      <c r="Y245" s="295"/>
      <c r="Z245" s="295"/>
      <c r="AA245" s="295"/>
      <c r="AB245" s="294"/>
      <c r="AC245" s="294"/>
      <c r="AD245" s="294"/>
      <c r="AE245" s="294"/>
    </row>
    <row r="246" spans="1:31" ht="12">
      <c r="A246" s="186" t="s">
        <v>579</v>
      </c>
      <c r="B246" s="113" t="s">
        <v>897</v>
      </c>
      <c r="C246" s="294"/>
      <c r="D246" s="294"/>
      <c r="E246" s="295"/>
      <c r="F246" s="295"/>
      <c r="G246" s="294"/>
      <c r="H246" s="294"/>
      <c r="I246" s="295"/>
      <c r="J246" s="295"/>
      <c r="K246" s="294"/>
      <c r="L246" s="294"/>
      <c r="M246" s="294"/>
      <c r="N246" s="294"/>
      <c r="O246" s="295"/>
      <c r="P246" s="295"/>
      <c r="Q246" s="294"/>
      <c r="R246" s="294"/>
      <c r="S246" s="295"/>
      <c r="T246" s="295"/>
      <c r="U246" s="294"/>
      <c r="V246" s="294"/>
      <c r="W246" s="295"/>
      <c r="X246" s="295"/>
      <c r="Y246" s="295"/>
      <c r="Z246" s="295"/>
      <c r="AA246" s="295"/>
      <c r="AB246" s="294"/>
      <c r="AC246" s="294"/>
      <c r="AD246" s="294"/>
      <c r="AE246" s="294"/>
    </row>
    <row r="247" spans="1:31" ht="12">
      <c r="A247" s="186" t="s">
        <v>589</v>
      </c>
      <c r="B247" s="113" t="s">
        <v>213</v>
      </c>
      <c r="C247" s="294"/>
      <c r="D247" s="294"/>
      <c r="E247" s="295"/>
      <c r="F247" s="295"/>
      <c r="G247" s="294"/>
      <c r="H247" s="294"/>
      <c r="I247" s="295"/>
      <c r="J247" s="295"/>
      <c r="K247" s="294"/>
      <c r="L247" s="294"/>
      <c r="M247" s="294"/>
      <c r="N247" s="294"/>
      <c r="O247" s="295"/>
      <c r="P247" s="295"/>
      <c r="Q247" s="294"/>
      <c r="R247" s="294"/>
      <c r="S247" s="295"/>
      <c r="T247" s="295"/>
      <c r="U247" s="294"/>
      <c r="V247" s="294"/>
      <c r="W247" s="295"/>
      <c r="X247" s="295"/>
      <c r="Y247" s="295"/>
      <c r="Z247" s="295"/>
      <c r="AA247" s="295"/>
      <c r="AB247" s="294"/>
      <c r="AC247" s="294"/>
      <c r="AD247" s="294"/>
      <c r="AE247" s="294"/>
    </row>
    <row r="248" spans="1:31" ht="12">
      <c r="A248" s="186" t="s">
        <v>598</v>
      </c>
      <c r="B248" s="113" t="s">
        <v>947</v>
      </c>
      <c r="C248" s="294"/>
      <c r="D248" s="294"/>
      <c r="E248" s="295"/>
      <c r="F248" s="295"/>
      <c r="G248" s="294"/>
      <c r="H248" s="294"/>
      <c r="I248" s="295"/>
      <c r="J248" s="295"/>
      <c r="K248" s="294"/>
      <c r="L248" s="294"/>
      <c r="M248" s="294"/>
      <c r="N248" s="294"/>
      <c r="O248" s="295"/>
      <c r="P248" s="295"/>
      <c r="Q248" s="294"/>
      <c r="R248" s="294"/>
      <c r="S248" s="295"/>
      <c r="T248" s="295"/>
      <c r="U248" s="294"/>
      <c r="V248" s="294"/>
      <c r="W248" s="295"/>
      <c r="X248" s="295"/>
      <c r="Y248" s="295"/>
      <c r="Z248" s="295"/>
      <c r="AA248" s="295"/>
      <c r="AB248" s="294"/>
      <c r="AC248" s="294"/>
      <c r="AD248" s="294"/>
      <c r="AE248" s="294"/>
    </row>
    <row r="249" spans="1:31" ht="12">
      <c r="A249" s="186" t="s">
        <v>607</v>
      </c>
      <c r="B249" s="113" t="s">
        <v>606</v>
      </c>
      <c r="C249" s="294"/>
      <c r="D249" s="294"/>
      <c r="E249" s="295"/>
      <c r="F249" s="295"/>
      <c r="G249" s="294"/>
      <c r="H249" s="294"/>
      <c r="I249" s="295"/>
      <c r="J249" s="295"/>
      <c r="K249" s="294"/>
      <c r="L249" s="294"/>
      <c r="M249" s="294"/>
      <c r="N249" s="294"/>
      <c r="O249" s="295"/>
      <c r="P249" s="295"/>
      <c r="Q249" s="294"/>
      <c r="R249" s="294"/>
      <c r="S249" s="295"/>
      <c r="T249" s="295"/>
      <c r="U249" s="294"/>
      <c r="V249" s="294"/>
      <c r="W249" s="295"/>
      <c r="X249" s="295"/>
      <c r="Y249" s="295"/>
      <c r="Z249" s="295"/>
      <c r="AA249" s="295"/>
      <c r="AB249" s="294"/>
      <c r="AC249" s="294"/>
      <c r="AD249" s="294"/>
      <c r="AE249" s="294"/>
    </row>
    <row r="250" spans="1:31" ht="12">
      <c r="A250" s="186" t="s">
        <v>610</v>
      </c>
      <c r="B250" s="113" t="s">
        <v>215</v>
      </c>
      <c r="C250" s="294"/>
      <c r="D250" s="294"/>
      <c r="E250" s="295"/>
      <c r="F250" s="295"/>
      <c r="G250" s="294"/>
      <c r="H250" s="294"/>
      <c r="I250" s="295"/>
      <c r="J250" s="295"/>
      <c r="K250" s="294"/>
      <c r="L250" s="294"/>
      <c r="M250" s="294"/>
      <c r="N250" s="294"/>
      <c r="O250" s="295"/>
      <c r="P250" s="295"/>
      <c r="Q250" s="294"/>
      <c r="R250" s="294"/>
      <c r="S250" s="295"/>
      <c r="T250" s="295"/>
      <c r="U250" s="294"/>
      <c r="V250" s="294"/>
      <c r="W250" s="295"/>
      <c r="X250" s="295"/>
      <c r="Y250" s="295"/>
      <c r="Z250" s="295"/>
      <c r="AA250" s="295"/>
      <c r="AB250" s="294"/>
      <c r="AC250" s="294"/>
      <c r="AD250" s="294"/>
      <c r="AE250" s="294"/>
    </row>
    <row r="251" spans="1:31" ht="12">
      <c r="A251" s="186" t="s">
        <v>619</v>
      </c>
      <c r="B251" s="113" t="s">
        <v>898</v>
      </c>
      <c r="C251" s="294"/>
      <c r="D251" s="294"/>
      <c r="E251" s="295"/>
      <c r="F251" s="295"/>
      <c r="G251" s="294"/>
      <c r="H251" s="294"/>
      <c r="I251" s="295"/>
      <c r="J251" s="295"/>
      <c r="K251" s="294"/>
      <c r="L251" s="294"/>
      <c r="M251" s="294"/>
      <c r="N251" s="294"/>
      <c r="O251" s="295"/>
      <c r="P251" s="295"/>
      <c r="Q251" s="294"/>
      <c r="R251" s="294"/>
      <c r="S251" s="295"/>
      <c r="T251" s="295"/>
      <c r="U251" s="294"/>
      <c r="V251" s="294"/>
      <c r="W251" s="295"/>
      <c r="X251" s="295"/>
      <c r="Y251" s="295"/>
      <c r="Z251" s="295"/>
      <c r="AA251" s="295"/>
      <c r="AB251" s="294"/>
      <c r="AC251" s="294"/>
      <c r="AD251" s="294"/>
      <c r="AE251" s="294"/>
    </row>
    <row r="252" spans="1:31" ht="12">
      <c r="A252" s="186" t="s">
        <v>639</v>
      </c>
      <c r="B252" s="113" t="s">
        <v>216</v>
      </c>
      <c r="C252" s="294"/>
      <c r="D252" s="294"/>
      <c r="E252" s="295"/>
      <c r="F252" s="295"/>
      <c r="G252" s="294"/>
      <c r="H252" s="294"/>
      <c r="I252" s="295"/>
      <c r="J252" s="295"/>
      <c r="K252" s="294"/>
      <c r="L252" s="294"/>
      <c r="M252" s="294"/>
      <c r="N252" s="294"/>
      <c r="O252" s="295"/>
      <c r="P252" s="295"/>
      <c r="Q252" s="294"/>
      <c r="R252" s="294"/>
      <c r="S252" s="295"/>
      <c r="T252" s="295"/>
      <c r="U252" s="294"/>
      <c r="V252" s="294"/>
      <c r="W252" s="295"/>
      <c r="X252" s="295"/>
      <c r="Y252" s="295"/>
      <c r="Z252" s="295"/>
      <c r="AA252" s="295"/>
      <c r="AB252" s="294"/>
      <c r="AC252" s="294"/>
      <c r="AD252" s="294"/>
      <c r="AE252" s="294"/>
    </row>
    <row r="253" spans="1:31" ht="12">
      <c r="A253" s="186" t="s">
        <v>644</v>
      </c>
      <c r="B253" s="113" t="s">
        <v>217</v>
      </c>
      <c r="C253" s="294"/>
      <c r="D253" s="294"/>
      <c r="E253" s="295"/>
      <c r="F253" s="295"/>
      <c r="G253" s="294"/>
      <c r="H253" s="294"/>
      <c r="I253" s="295"/>
      <c r="J253" s="295"/>
      <c r="K253" s="294"/>
      <c r="L253" s="294"/>
      <c r="M253" s="294"/>
      <c r="N253" s="294"/>
      <c r="O253" s="295"/>
      <c r="P253" s="295"/>
      <c r="Q253" s="294"/>
      <c r="R253" s="294"/>
      <c r="S253" s="295"/>
      <c r="T253" s="295"/>
      <c r="U253" s="294"/>
      <c r="V253" s="294"/>
      <c r="W253" s="295"/>
      <c r="X253" s="295"/>
      <c r="Y253" s="295"/>
      <c r="Z253" s="295"/>
      <c r="AA253" s="295"/>
      <c r="AB253" s="294"/>
      <c r="AC253" s="294"/>
      <c r="AD253" s="294"/>
      <c r="AE253" s="294"/>
    </row>
    <row r="254" spans="1:31" ht="12">
      <c r="A254" s="186" t="s">
        <v>654</v>
      </c>
      <c r="B254" s="113" t="s">
        <v>218</v>
      </c>
      <c r="C254" s="294"/>
      <c r="D254" s="294"/>
      <c r="E254" s="295"/>
      <c r="F254" s="295"/>
      <c r="G254" s="294"/>
      <c r="H254" s="294"/>
      <c r="I254" s="295"/>
      <c r="J254" s="295"/>
      <c r="K254" s="294"/>
      <c r="L254" s="294"/>
      <c r="M254" s="294"/>
      <c r="N254" s="294"/>
      <c r="O254" s="295"/>
      <c r="P254" s="295"/>
      <c r="Q254" s="294"/>
      <c r="R254" s="294"/>
      <c r="S254" s="295"/>
      <c r="T254" s="295"/>
      <c r="U254" s="294"/>
      <c r="V254" s="294"/>
      <c r="W254" s="295"/>
      <c r="X254" s="295"/>
      <c r="Y254" s="295"/>
      <c r="Z254" s="295"/>
      <c r="AA254" s="295"/>
      <c r="AB254" s="294"/>
      <c r="AC254" s="294"/>
      <c r="AD254" s="294"/>
      <c r="AE254" s="294"/>
    </row>
    <row r="255" spans="1:31" ht="12">
      <c r="A255" s="186" t="s">
        <v>656</v>
      </c>
      <c r="B255" s="113" t="s">
        <v>219</v>
      </c>
      <c r="C255" s="294"/>
      <c r="D255" s="294"/>
      <c r="E255" s="295"/>
      <c r="F255" s="295"/>
      <c r="G255" s="294"/>
      <c r="H255" s="294"/>
      <c r="I255" s="295"/>
      <c r="J255" s="295"/>
      <c r="K255" s="294"/>
      <c r="L255" s="294"/>
      <c r="M255" s="294"/>
      <c r="N255" s="294"/>
      <c r="O255" s="295"/>
      <c r="P255" s="295"/>
      <c r="Q255" s="294"/>
      <c r="R255" s="294"/>
      <c r="S255" s="295"/>
      <c r="T255" s="295"/>
      <c r="U255" s="294"/>
      <c r="V255" s="294"/>
      <c r="W255" s="295"/>
      <c r="X255" s="295"/>
      <c r="Y255" s="295"/>
      <c r="Z255" s="295"/>
      <c r="AA255" s="295"/>
      <c r="AB255" s="294"/>
      <c r="AC255" s="294"/>
      <c r="AD255" s="294"/>
      <c r="AE255" s="294"/>
    </row>
    <row r="256" spans="1:31" ht="12">
      <c r="A256" s="186" t="s">
        <v>687</v>
      </c>
      <c r="B256" s="113" t="s">
        <v>220</v>
      </c>
      <c r="C256" s="294"/>
      <c r="D256" s="294"/>
      <c r="E256" s="295"/>
      <c r="F256" s="295"/>
      <c r="G256" s="294"/>
      <c r="H256" s="294"/>
      <c r="I256" s="295"/>
      <c r="J256" s="295"/>
      <c r="K256" s="294"/>
      <c r="L256" s="294"/>
      <c r="M256" s="294"/>
      <c r="N256" s="294"/>
      <c r="O256" s="295"/>
      <c r="P256" s="295"/>
      <c r="Q256" s="294"/>
      <c r="R256" s="294"/>
      <c r="S256" s="295"/>
      <c r="T256" s="295"/>
      <c r="U256" s="294"/>
      <c r="V256" s="294"/>
      <c r="W256" s="295"/>
      <c r="X256" s="295"/>
      <c r="Y256" s="295"/>
      <c r="Z256" s="295"/>
      <c r="AA256" s="295"/>
      <c r="AB256" s="294"/>
      <c r="AC256" s="294"/>
      <c r="AD256" s="294"/>
      <c r="AE256" s="294"/>
    </row>
    <row r="257" spans="1:31" ht="12">
      <c r="A257" s="186" t="s">
        <v>691</v>
      </c>
      <c r="B257" s="113" t="s">
        <v>221</v>
      </c>
      <c r="C257" s="294"/>
      <c r="D257" s="294"/>
      <c r="E257" s="295"/>
      <c r="F257" s="295"/>
      <c r="G257" s="294"/>
      <c r="H257" s="294"/>
      <c r="I257" s="295"/>
      <c r="J257" s="295"/>
      <c r="K257" s="294"/>
      <c r="L257" s="294"/>
      <c r="M257" s="294"/>
      <c r="N257" s="294"/>
      <c r="O257" s="295"/>
      <c r="P257" s="295"/>
      <c r="Q257" s="294"/>
      <c r="R257" s="294"/>
      <c r="S257" s="295"/>
      <c r="T257" s="295"/>
      <c r="U257" s="294"/>
      <c r="V257" s="294"/>
      <c r="W257" s="295"/>
      <c r="X257" s="295"/>
      <c r="Y257" s="295"/>
      <c r="Z257" s="295"/>
      <c r="AA257" s="295"/>
      <c r="AB257" s="294"/>
      <c r="AC257" s="294"/>
      <c r="AD257" s="294"/>
      <c r="AE257" s="294"/>
    </row>
    <row r="258" spans="1:31" ht="12">
      <c r="A258" s="186" t="s">
        <v>699</v>
      </c>
      <c r="B258" s="113" t="s">
        <v>222</v>
      </c>
      <c r="C258" s="294"/>
      <c r="D258" s="294"/>
      <c r="E258" s="295"/>
      <c r="F258" s="295"/>
      <c r="G258" s="294"/>
      <c r="H258" s="294"/>
      <c r="I258" s="295"/>
      <c r="J258" s="295"/>
      <c r="K258" s="294"/>
      <c r="L258" s="294"/>
      <c r="M258" s="294"/>
      <c r="N258" s="294"/>
      <c r="O258" s="295"/>
      <c r="P258" s="295"/>
      <c r="Q258" s="294"/>
      <c r="R258" s="294"/>
      <c r="S258" s="295"/>
      <c r="T258" s="295"/>
      <c r="U258" s="294"/>
      <c r="V258" s="294"/>
      <c r="W258" s="295"/>
      <c r="X258" s="295"/>
      <c r="Y258" s="295"/>
      <c r="Z258" s="295"/>
      <c r="AA258" s="295"/>
      <c r="AB258" s="294"/>
      <c r="AC258" s="294"/>
      <c r="AD258" s="294"/>
      <c r="AE258" s="294"/>
    </row>
    <row r="259" spans="1:31" ht="12">
      <c r="A259" s="186" t="s">
        <v>714</v>
      </c>
      <c r="B259" s="113" t="s">
        <v>713</v>
      </c>
      <c r="C259" s="294"/>
      <c r="D259" s="294"/>
      <c r="E259" s="295"/>
      <c r="F259" s="295"/>
      <c r="G259" s="294"/>
      <c r="H259" s="294"/>
      <c r="I259" s="295"/>
      <c r="J259" s="295"/>
      <c r="K259" s="294"/>
      <c r="L259" s="294"/>
      <c r="M259" s="294"/>
      <c r="N259" s="294"/>
      <c r="O259" s="295"/>
      <c r="P259" s="295"/>
      <c r="Q259" s="294"/>
      <c r="R259" s="294"/>
      <c r="S259" s="295"/>
      <c r="T259" s="295"/>
      <c r="U259" s="294"/>
      <c r="V259" s="294"/>
      <c r="W259" s="295"/>
      <c r="X259" s="295"/>
      <c r="Y259" s="295"/>
      <c r="Z259" s="295"/>
      <c r="AA259" s="295"/>
      <c r="AB259" s="294"/>
      <c r="AC259" s="294"/>
      <c r="AD259" s="294"/>
      <c r="AE259" s="294"/>
    </row>
    <row r="260" spans="1:31" ht="12">
      <c r="A260" s="186" t="s">
        <v>733</v>
      </c>
      <c r="B260" s="113" t="s">
        <v>223</v>
      </c>
      <c r="C260" s="294"/>
      <c r="D260" s="294"/>
      <c r="E260" s="295"/>
      <c r="F260" s="295"/>
      <c r="G260" s="294"/>
      <c r="H260" s="294"/>
      <c r="I260" s="295"/>
      <c r="J260" s="295"/>
      <c r="K260" s="294"/>
      <c r="L260" s="294"/>
      <c r="M260" s="294"/>
      <c r="N260" s="294"/>
      <c r="O260" s="295"/>
      <c r="P260" s="295"/>
      <c r="Q260" s="294"/>
      <c r="R260" s="294"/>
      <c r="S260" s="295"/>
      <c r="T260" s="295"/>
      <c r="U260" s="294"/>
      <c r="V260" s="294"/>
      <c r="W260" s="295"/>
      <c r="X260" s="295"/>
      <c r="Y260" s="295"/>
      <c r="Z260" s="295"/>
      <c r="AA260" s="295"/>
      <c r="AB260" s="294"/>
      <c r="AC260" s="294"/>
      <c r="AD260" s="294"/>
      <c r="AE260" s="294"/>
    </row>
    <row r="261" spans="1:31" ht="12">
      <c r="A261" s="186" t="s">
        <v>760</v>
      </c>
      <c r="B261" s="113" t="s">
        <v>224</v>
      </c>
      <c r="C261" s="294"/>
      <c r="D261" s="294"/>
      <c r="E261" s="295"/>
      <c r="F261" s="295"/>
      <c r="G261" s="294"/>
      <c r="H261" s="294"/>
      <c r="I261" s="295"/>
      <c r="J261" s="295"/>
      <c r="K261" s="294"/>
      <c r="L261" s="294"/>
      <c r="M261" s="294"/>
      <c r="N261" s="294"/>
      <c r="O261" s="295"/>
      <c r="P261" s="295"/>
      <c r="Q261" s="294"/>
      <c r="R261" s="294"/>
      <c r="S261" s="295"/>
      <c r="T261" s="295"/>
      <c r="U261" s="294"/>
      <c r="V261" s="294"/>
      <c r="W261" s="295"/>
      <c r="X261" s="295"/>
      <c r="Y261" s="295"/>
      <c r="Z261" s="295"/>
      <c r="AA261" s="295"/>
      <c r="AB261" s="294"/>
      <c r="AC261" s="294"/>
      <c r="AD261" s="294"/>
      <c r="AE261" s="294"/>
    </row>
    <row r="262" spans="1:31" ht="12">
      <c r="A262" s="186" t="s">
        <v>762</v>
      </c>
      <c r="B262" s="113" t="s">
        <v>225</v>
      </c>
      <c r="C262" s="294"/>
      <c r="D262" s="294"/>
      <c r="E262" s="295"/>
      <c r="F262" s="295"/>
      <c r="G262" s="294"/>
      <c r="H262" s="294"/>
      <c r="I262" s="295"/>
      <c r="J262" s="295"/>
      <c r="K262" s="294"/>
      <c r="L262" s="294"/>
      <c r="M262" s="294"/>
      <c r="N262" s="294"/>
      <c r="O262" s="295"/>
      <c r="P262" s="295"/>
      <c r="Q262" s="294"/>
      <c r="R262" s="294"/>
      <c r="S262" s="295"/>
      <c r="T262" s="295"/>
      <c r="U262" s="294"/>
      <c r="V262" s="294"/>
      <c r="W262" s="295"/>
      <c r="X262" s="295"/>
      <c r="Y262" s="295"/>
      <c r="Z262" s="295"/>
      <c r="AA262" s="295"/>
      <c r="AB262" s="294"/>
      <c r="AC262" s="294"/>
      <c r="AD262" s="294"/>
      <c r="AE262" s="294"/>
    </row>
    <row r="263" spans="1:31" ht="12">
      <c r="A263" s="186" t="s">
        <v>772</v>
      </c>
      <c r="B263" s="113" t="s">
        <v>226</v>
      </c>
      <c r="C263" s="294"/>
      <c r="D263" s="294"/>
      <c r="E263" s="295"/>
      <c r="F263" s="295"/>
      <c r="G263" s="294"/>
      <c r="H263" s="294"/>
      <c r="I263" s="295"/>
      <c r="J263" s="295"/>
      <c r="K263" s="294"/>
      <c r="L263" s="294"/>
      <c r="M263" s="294"/>
      <c r="N263" s="294"/>
      <c r="O263" s="295"/>
      <c r="P263" s="295"/>
      <c r="Q263" s="294"/>
      <c r="R263" s="294"/>
      <c r="S263" s="295"/>
      <c r="T263" s="295"/>
      <c r="U263" s="294"/>
      <c r="V263" s="294"/>
      <c r="W263" s="295"/>
      <c r="X263" s="295"/>
      <c r="Y263" s="295"/>
      <c r="Z263" s="295"/>
      <c r="AA263" s="295"/>
      <c r="AB263" s="294"/>
      <c r="AC263" s="294"/>
      <c r="AD263" s="294"/>
      <c r="AE263" s="294"/>
    </row>
    <row r="264" spans="1:31" ht="12">
      <c r="A264" s="186" t="s">
        <v>781</v>
      </c>
      <c r="B264" s="113" t="s">
        <v>227</v>
      </c>
      <c r="C264" s="294"/>
      <c r="D264" s="294"/>
      <c r="E264" s="295"/>
      <c r="F264" s="295"/>
      <c r="G264" s="294"/>
      <c r="H264" s="294"/>
      <c r="I264" s="295"/>
      <c r="J264" s="295"/>
      <c r="K264" s="294"/>
      <c r="L264" s="294"/>
      <c r="M264" s="294"/>
      <c r="N264" s="294"/>
      <c r="O264" s="295"/>
      <c r="P264" s="295"/>
      <c r="Q264" s="294"/>
      <c r="R264" s="294"/>
      <c r="S264" s="295"/>
      <c r="T264" s="295"/>
      <c r="U264" s="294"/>
      <c r="V264" s="294"/>
      <c r="W264" s="295"/>
      <c r="X264" s="295"/>
      <c r="Y264" s="295"/>
      <c r="Z264" s="295"/>
      <c r="AA264" s="295"/>
      <c r="AB264" s="294"/>
      <c r="AC264" s="294"/>
      <c r="AD264" s="294"/>
      <c r="AE264" s="294"/>
    </row>
    <row r="265" spans="1:31" ht="12">
      <c r="A265" s="186" t="s">
        <v>784</v>
      </c>
      <c r="B265" s="113" t="s">
        <v>228</v>
      </c>
      <c r="C265" s="294"/>
      <c r="D265" s="294"/>
      <c r="E265" s="295"/>
      <c r="F265" s="295"/>
      <c r="G265" s="294"/>
      <c r="H265" s="294"/>
      <c r="I265" s="295"/>
      <c r="J265" s="295"/>
      <c r="K265" s="294"/>
      <c r="L265" s="294"/>
      <c r="M265" s="294"/>
      <c r="N265" s="294"/>
      <c r="O265" s="295"/>
      <c r="P265" s="295"/>
      <c r="Q265" s="294"/>
      <c r="R265" s="294"/>
      <c r="S265" s="295"/>
      <c r="T265" s="295"/>
      <c r="U265" s="294"/>
      <c r="V265" s="294"/>
      <c r="W265" s="295"/>
      <c r="X265" s="295"/>
      <c r="Y265" s="295"/>
      <c r="Z265" s="295"/>
      <c r="AA265" s="295"/>
      <c r="AB265" s="294"/>
      <c r="AC265" s="294"/>
      <c r="AD265" s="294"/>
      <c r="AE265" s="294"/>
    </row>
    <row r="266" spans="1:31" ht="12">
      <c r="A266" s="186" t="s">
        <v>785</v>
      </c>
      <c r="B266" s="113" t="s">
        <v>229</v>
      </c>
      <c r="C266" s="294"/>
      <c r="D266" s="294"/>
      <c r="E266" s="295"/>
      <c r="F266" s="295"/>
      <c r="G266" s="294"/>
      <c r="H266" s="294"/>
      <c r="I266" s="295"/>
      <c r="J266" s="295"/>
      <c r="K266" s="294"/>
      <c r="L266" s="294"/>
      <c r="M266" s="294"/>
      <c r="N266" s="294"/>
      <c r="O266" s="295"/>
      <c r="P266" s="295"/>
      <c r="Q266" s="294"/>
      <c r="R266" s="294"/>
      <c r="S266" s="295"/>
      <c r="T266" s="295"/>
      <c r="U266" s="294"/>
      <c r="V266" s="294"/>
      <c r="W266" s="295"/>
      <c r="X266" s="295"/>
      <c r="Y266" s="295"/>
      <c r="Z266" s="295"/>
      <c r="AA266" s="295"/>
      <c r="AB266" s="294"/>
      <c r="AC266" s="294"/>
      <c r="AD266" s="294"/>
      <c r="AE266" s="294"/>
    </row>
    <row r="267" spans="1:31" ht="12">
      <c r="A267" s="186" t="s">
        <v>789</v>
      </c>
      <c r="B267" s="113" t="s">
        <v>230</v>
      </c>
      <c r="C267" s="294"/>
      <c r="D267" s="294"/>
      <c r="E267" s="295"/>
      <c r="F267" s="295"/>
      <c r="G267" s="294"/>
      <c r="H267" s="294"/>
      <c r="I267" s="295"/>
      <c r="J267" s="295"/>
      <c r="K267" s="294"/>
      <c r="L267" s="294"/>
      <c r="M267" s="294"/>
      <c r="N267" s="294"/>
      <c r="O267" s="295"/>
      <c r="P267" s="295"/>
      <c r="Q267" s="294"/>
      <c r="R267" s="294"/>
      <c r="S267" s="295"/>
      <c r="T267" s="295"/>
      <c r="U267" s="294"/>
      <c r="V267" s="294"/>
      <c r="W267" s="295"/>
      <c r="X267" s="295"/>
      <c r="Y267" s="295"/>
      <c r="Z267" s="295"/>
      <c r="AA267" s="295"/>
      <c r="AB267" s="294"/>
      <c r="AC267" s="294"/>
      <c r="AD267" s="294"/>
      <c r="AE267" s="294"/>
    </row>
    <row r="268" spans="1:31" ht="12">
      <c r="A268" s="186" t="s">
        <v>798</v>
      </c>
      <c r="B268" s="113" t="s">
        <v>231</v>
      </c>
      <c r="C268" s="294"/>
      <c r="D268" s="294"/>
      <c r="E268" s="295"/>
      <c r="F268" s="295"/>
      <c r="G268" s="294"/>
      <c r="H268" s="294"/>
      <c r="I268" s="295"/>
      <c r="J268" s="295"/>
      <c r="K268" s="294"/>
      <c r="L268" s="294"/>
      <c r="M268" s="294"/>
      <c r="N268" s="294"/>
      <c r="O268" s="295"/>
      <c r="P268" s="295"/>
      <c r="Q268" s="294"/>
      <c r="R268" s="294"/>
      <c r="S268" s="295"/>
      <c r="T268" s="295"/>
      <c r="U268" s="294"/>
      <c r="V268" s="294"/>
      <c r="W268" s="295"/>
      <c r="X268" s="295"/>
      <c r="Y268" s="295"/>
      <c r="Z268" s="295"/>
      <c r="AA268" s="295"/>
      <c r="AB268" s="294"/>
      <c r="AC268" s="294"/>
      <c r="AD268" s="294"/>
      <c r="AE268" s="294"/>
    </row>
    <row r="269" spans="1:31" ht="12">
      <c r="A269" s="186" t="s">
        <v>812</v>
      </c>
      <c r="B269" s="113" t="s">
        <v>232</v>
      </c>
      <c r="C269" s="294"/>
      <c r="D269" s="294"/>
      <c r="E269" s="295"/>
      <c r="F269" s="295"/>
      <c r="G269" s="294"/>
      <c r="H269" s="294"/>
      <c r="I269" s="295"/>
      <c r="J269" s="295"/>
      <c r="K269" s="294"/>
      <c r="L269" s="294"/>
      <c r="M269" s="294"/>
      <c r="N269" s="294"/>
      <c r="O269" s="295"/>
      <c r="P269" s="295"/>
      <c r="Q269" s="294"/>
      <c r="R269" s="294"/>
      <c r="S269" s="295"/>
      <c r="T269" s="295"/>
      <c r="U269" s="294"/>
      <c r="V269" s="294"/>
      <c r="W269" s="295"/>
      <c r="X269" s="295"/>
      <c r="Y269" s="295"/>
      <c r="Z269" s="295"/>
      <c r="AA269" s="295"/>
      <c r="AB269" s="294"/>
      <c r="AC269" s="294"/>
      <c r="AD269" s="294"/>
      <c r="AE269" s="294"/>
    </row>
    <row r="270" spans="1:31" ht="12">
      <c r="A270" s="186" t="s">
        <v>816</v>
      </c>
      <c r="B270" s="113" t="s">
        <v>233</v>
      </c>
      <c r="C270" s="294"/>
      <c r="D270" s="294"/>
      <c r="E270" s="295"/>
      <c r="F270" s="295"/>
      <c r="G270" s="294"/>
      <c r="H270" s="294"/>
      <c r="I270" s="295"/>
      <c r="J270" s="295"/>
      <c r="K270" s="294"/>
      <c r="L270" s="294"/>
      <c r="M270" s="294"/>
      <c r="N270" s="294"/>
      <c r="O270" s="295"/>
      <c r="P270" s="295"/>
      <c r="Q270" s="294"/>
      <c r="R270" s="294"/>
      <c r="S270" s="295"/>
      <c r="T270" s="295"/>
      <c r="U270" s="294"/>
      <c r="V270" s="294"/>
      <c r="W270" s="295"/>
      <c r="X270" s="295"/>
      <c r="Y270" s="295"/>
      <c r="Z270" s="295"/>
      <c r="AA270" s="295"/>
      <c r="AB270" s="294"/>
      <c r="AC270" s="294"/>
      <c r="AD270" s="294"/>
      <c r="AE270" s="294"/>
    </row>
    <row r="271" spans="1:31" ht="12">
      <c r="A271" s="186" t="s">
        <v>817</v>
      </c>
      <c r="B271" s="113" t="s">
        <v>899</v>
      </c>
      <c r="C271" s="294"/>
      <c r="D271" s="294"/>
      <c r="E271" s="295"/>
      <c r="F271" s="295"/>
      <c r="G271" s="294"/>
      <c r="H271" s="294"/>
      <c r="I271" s="295"/>
      <c r="J271" s="295"/>
      <c r="K271" s="294"/>
      <c r="L271" s="294"/>
      <c r="M271" s="294"/>
      <c r="N271" s="294"/>
      <c r="O271" s="295"/>
      <c r="P271" s="295"/>
      <c r="Q271" s="294"/>
      <c r="R271" s="294"/>
      <c r="S271" s="295"/>
      <c r="T271" s="295"/>
      <c r="U271" s="294"/>
      <c r="V271" s="294"/>
      <c r="W271" s="295"/>
      <c r="X271" s="295"/>
      <c r="Y271" s="295"/>
      <c r="Z271" s="295"/>
      <c r="AA271" s="295"/>
      <c r="AB271" s="294"/>
      <c r="AC271" s="294"/>
      <c r="AD271" s="294"/>
      <c r="AE271" s="294"/>
    </row>
    <row r="272" spans="1:31" ht="12">
      <c r="A272" s="186" t="s">
        <v>826</v>
      </c>
      <c r="B272" s="113" t="s">
        <v>234</v>
      </c>
      <c r="C272" s="294"/>
      <c r="D272" s="294"/>
      <c r="E272" s="295"/>
      <c r="F272" s="295"/>
      <c r="G272" s="294"/>
      <c r="H272" s="294"/>
      <c r="I272" s="295"/>
      <c r="J272" s="295"/>
      <c r="K272" s="294"/>
      <c r="L272" s="294"/>
      <c r="M272" s="294"/>
      <c r="N272" s="294"/>
      <c r="O272" s="295"/>
      <c r="P272" s="295"/>
      <c r="Q272" s="294"/>
      <c r="R272" s="294"/>
      <c r="S272" s="295"/>
      <c r="T272" s="295"/>
      <c r="U272" s="294"/>
      <c r="V272" s="294"/>
      <c r="W272" s="295"/>
      <c r="X272" s="295"/>
      <c r="Y272" s="295"/>
      <c r="Z272" s="295"/>
      <c r="AA272" s="295"/>
      <c r="AB272" s="294"/>
      <c r="AC272" s="294"/>
      <c r="AD272" s="294"/>
      <c r="AE272" s="294"/>
    </row>
    <row r="273" spans="1:31" ht="12">
      <c r="A273" s="186" t="s">
        <v>838</v>
      </c>
      <c r="B273" s="113" t="s">
        <v>235</v>
      </c>
      <c r="C273" s="294"/>
      <c r="D273" s="294"/>
      <c r="E273" s="295"/>
      <c r="F273" s="295"/>
      <c r="G273" s="294"/>
      <c r="H273" s="294"/>
      <c r="I273" s="295"/>
      <c r="J273" s="295"/>
      <c r="K273" s="294"/>
      <c r="L273" s="294"/>
      <c r="M273" s="294"/>
      <c r="N273" s="294"/>
      <c r="O273" s="295"/>
      <c r="P273" s="295"/>
      <c r="Q273" s="294"/>
      <c r="R273" s="294"/>
      <c r="S273" s="295"/>
      <c r="T273" s="295"/>
      <c r="U273" s="294"/>
      <c r="V273" s="294"/>
      <c r="W273" s="295"/>
      <c r="X273" s="295"/>
      <c r="Y273" s="295"/>
      <c r="Z273" s="295"/>
      <c r="AA273" s="295"/>
      <c r="AB273" s="294"/>
      <c r="AC273" s="294"/>
      <c r="AD273" s="294"/>
      <c r="AE273" s="294"/>
    </row>
    <row r="274" spans="1:31" ht="12">
      <c r="A274" s="186" t="s">
        <v>839</v>
      </c>
      <c r="B274" s="113" t="s">
        <v>236</v>
      </c>
      <c r="C274" s="294"/>
      <c r="D274" s="294"/>
      <c r="E274" s="295"/>
      <c r="F274" s="295"/>
      <c r="G274" s="294"/>
      <c r="H274" s="294"/>
      <c r="I274" s="295"/>
      <c r="J274" s="295"/>
      <c r="K274" s="294"/>
      <c r="L274" s="294"/>
      <c r="M274" s="294"/>
      <c r="N274" s="294"/>
      <c r="O274" s="295"/>
      <c r="P274" s="295"/>
      <c r="Q274" s="294"/>
      <c r="R274" s="294"/>
      <c r="S274" s="295"/>
      <c r="T274" s="295"/>
      <c r="U274" s="294"/>
      <c r="V274" s="294"/>
      <c r="W274" s="295"/>
      <c r="X274" s="295"/>
      <c r="Y274" s="295"/>
      <c r="Z274" s="295"/>
      <c r="AA274" s="295"/>
      <c r="AB274" s="294"/>
      <c r="AC274" s="294"/>
      <c r="AD274" s="294"/>
      <c r="AE274" s="294"/>
    </row>
    <row r="275" spans="1:31" ht="12">
      <c r="A275" s="186" t="s">
        <v>844</v>
      </c>
      <c r="B275" s="113" t="s">
        <v>237</v>
      </c>
      <c r="C275" s="294"/>
      <c r="D275" s="294"/>
      <c r="E275" s="295"/>
      <c r="F275" s="295"/>
      <c r="G275" s="294"/>
      <c r="H275" s="294"/>
      <c r="I275" s="295"/>
      <c r="J275" s="295"/>
      <c r="K275" s="294"/>
      <c r="L275" s="294"/>
      <c r="M275" s="294"/>
      <c r="N275" s="294"/>
      <c r="O275" s="295"/>
      <c r="P275" s="295"/>
      <c r="Q275" s="294"/>
      <c r="R275" s="294"/>
      <c r="S275" s="295"/>
      <c r="T275" s="295"/>
      <c r="U275" s="294"/>
      <c r="V275" s="294"/>
      <c r="W275" s="295"/>
      <c r="X275" s="295"/>
      <c r="Y275" s="295"/>
      <c r="Z275" s="295"/>
      <c r="AA275" s="295"/>
      <c r="AB275" s="294"/>
      <c r="AC275" s="294"/>
      <c r="AD275" s="294"/>
      <c r="AE275" s="294"/>
    </row>
    <row r="276" spans="1:31" s="270" customFormat="1" ht="12.75" thickBot="1">
      <c r="A276" s="108" t="s">
        <v>390</v>
      </c>
      <c r="B276" s="114" t="s">
        <v>948</v>
      </c>
      <c r="C276" s="296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</row>
    <row r="277" spans="1:31" ht="12.75" thickTop="1">
      <c r="A277" s="186" t="s">
        <v>421</v>
      </c>
      <c r="B277" s="113" t="s">
        <v>420</v>
      </c>
      <c r="C277" s="294"/>
      <c r="D277" s="294"/>
      <c r="E277" s="295"/>
      <c r="F277" s="295"/>
      <c r="G277" s="294"/>
      <c r="H277" s="294"/>
      <c r="I277" s="295"/>
      <c r="J277" s="295"/>
      <c r="K277" s="294"/>
      <c r="L277" s="294"/>
      <c r="M277" s="294"/>
      <c r="N277" s="294"/>
      <c r="O277" s="295"/>
      <c r="P277" s="295"/>
      <c r="Q277" s="294"/>
      <c r="R277" s="294"/>
      <c r="S277" s="295"/>
      <c r="T277" s="295"/>
      <c r="U277" s="294"/>
      <c r="V277" s="294"/>
      <c r="W277" s="295"/>
      <c r="X277" s="295"/>
      <c r="Y277" s="295"/>
      <c r="Z277" s="295"/>
      <c r="AA277" s="295"/>
      <c r="AB277" s="294"/>
      <c r="AC277" s="294"/>
      <c r="AD277" s="294"/>
      <c r="AE277" s="294"/>
    </row>
    <row r="278" spans="1:31" ht="12">
      <c r="A278" s="186" t="s">
        <v>422</v>
      </c>
      <c r="B278" s="113" t="s">
        <v>238</v>
      </c>
      <c r="C278" s="294"/>
      <c r="D278" s="294"/>
      <c r="E278" s="295"/>
      <c r="F278" s="295"/>
      <c r="G278" s="294"/>
      <c r="H278" s="294"/>
      <c r="I278" s="295"/>
      <c r="J278" s="295"/>
      <c r="K278" s="294"/>
      <c r="L278" s="294"/>
      <c r="M278" s="294"/>
      <c r="N278" s="294"/>
      <c r="O278" s="295"/>
      <c r="P278" s="295"/>
      <c r="Q278" s="294"/>
      <c r="R278" s="294"/>
      <c r="S278" s="295"/>
      <c r="T278" s="295"/>
      <c r="U278" s="294"/>
      <c r="V278" s="294"/>
      <c r="W278" s="295"/>
      <c r="X278" s="295"/>
      <c r="Y278" s="295"/>
      <c r="Z278" s="295"/>
      <c r="AA278" s="295"/>
      <c r="AB278" s="294"/>
      <c r="AC278" s="294"/>
      <c r="AD278" s="294"/>
      <c r="AE278" s="294"/>
    </row>
    <row r="279" spans="1:31" ht="12">
      <c r="A279" s="186" t="s">
        <v>433</v>
      </c>
      <c r="B279" s="113" t="s">
        <v>239</v>
      </c>
      <c r="C279" s="294"/>
      <c r="D279" s="294"/>
      <c r="E279" s="295"/>
      <c r="F279" s="295"/>
      <c r="G279" s="294"/>
      <c r="H279" s="294"/>
      <c r="I279" s="295"/>
      <c r="J279" s="295"/>
      <c r="K279" s="294"/>
      <c r="L279" s="294"/>
      <c r="M279" s="294"/>
      <c r="N279" s="294"/>
      <c r="O279" s="295"/>
      <c r="P279" s="295"/>
      <c r="Q279" s="294"/>
      <c r="R279" s="294"/>
      <c r="S279" s="295"/>
      <c r="T279" s="295"/>
      <c r="U279" s="294"/>
      <c r="V279" s="294"/>
      <c r="W279" s="295"/>
      <c r="X279" s="295"/>
      <c r="Y279" s="295"/>
      <c r="Z279" s="295"/>
      <c r="AA279" s="295"/>
      <c r="AB279" s="294"/>
      <c r="AC279" s="294"/>
      <c r="AD279" s="294"/>
      <c r="AE279" s="294"/>
    </row>
    <row r="280" spans="1:31" ht="12">
      <c r="A280" s="186" t="s">
        <v>449</v>
      </c>
      <c r="B280" s="113" t="s">
        <v>240</v>
      </c>
      <c r="C280" s="294"/>
      <c r="D280" s="294"/>
      <c r="E280" s="295"/>
      <c r="F280" s="295"/>
      <c r="G280" s="294"/>
      <c r="H280" s="294"/>
      <c r="I280" s="295"/>
      <c r="J280" s="295"/>
      <c r="K280" s="294"/>
      <c r="L280" s="294"/>
      <c r="M280" s="294"/>
      <c r="N280" s="294"/>
      <c r="O280" s="295"/>
      <c r="P280" s="295"/>
      <c r="Q280" s="294"/>
      <c r="R280" s="294"/>
      <c r="S280" s="295"/>
      <c r="T280" s="295"/>
      <c r="U280" s="294"/>
      <c r="V280" s="294"/>
      <c r="W280" s="295"/>
      <c r="X280" s="295"/>
      <c r="Y280" s="295"/>
      <c r="Z280" s="295"/>
      <c r="AA280" s="295"/>
      <c r="AB280" s="294"/>
      <c r="AC280" s="294"/>
      <c r="AD280" s="294"/>
      <c r="AE280" s="294"/>
    </row>
    <row r="281" spans="1:31" ht="12">
      <c r="A281" s="186" t="s">
        <v>456</v>
      </c>
      <c r="B281" s="113" t="s">
        <v>241</v>
      </c>
      <c r="C281" s="294"/>
      <c r="D281" s="294"/>
      <c r="E281" s="295"/>
      <c r="F281" s="295"/>
      <c r="G281" s="294"/>
      <c r="H281" s="294"/>
      <c r="I281" s="295"/>
      <c r="J281" s="295"/>
      <c r="K281" s="294"/>
      <c r="L281" s="294"/>
      <c r="M281" s="294"/>
      <c r="N281" s="294"/>
      <c r="O281" s="295"/>
      <c r="P281" s="295"/>
      <c r="Q281" s="294"/>
      <c r="R281" s="294"/>
      <c r="S281" s="295"/>
      <c r="T281" s="295"/>
      <c r="U281" s="294"/>
      <c r="V281" s="294"/>
      <c r="W281" s="295"/>
      <c r="X281" s="295"/>
      <c r="Y281" s="295"/>
      <c r="Z281" s="295"/>
      <c r="AA281" s="295"/>
      <c r="AB281" s="294"/>
      <c r="AC281" s="294"/>
      <c r="AD281" s="294"/>
      <c r="AE281" s="294"/>
    </row>
    <row r="282" spans="1:31" ht="12">
      <c r="A282" s="186" t="s">
        <v>466</v>
      </c>
      <c r="B282" s="113" t="s">
        <v>242</v>
      </c>
      <c r="C282" s="294"/>
      <c r="D282" s="294"/>
      <c r="E282" s="295"/>
      <c r="F282" s="295"/>
      <c r="G282" s="294"/>
      <c r="H282" s="294"/>
      <c r="I282" s="295"/>
      <c r="J282" s="295"/>
      <c r="K282" s="294"/>
      <c r="L282" s="294"/>
      <c r="M282" s="294"/>
      <c r="N282" s="294"/>
      <c r="O282" s="295"/>
      <c r="P282" s="295"/>
      <c r="Q282" s="294"/>
      <c r="R282" s="294"/>
      <c r="S282" s="295"/>
      <c r="T282" s="295"/>
      <c r="U282" s="294"/>
      <c r="V282" s="294"/>
      <c r="W282" s="295"/>
      <c r="X282" s="295"/>
      <c r="Y282" s="295"/>
      <c r="Z282" s="295"/>
      <c r="AA282" s="295"/>
      <c r="AB282" s="294"/>
      <c r="AC282" s="294"/>
      <c r="AD282" s="294"/>
      <c r="AE282" s="294"/>
    </row>
    <row r="283" spans="1:31" ht="12">
      <c r="A283" s="186" t="s">
        <v>492</v>
      </c>
      <c r="B283" s="113" t="s">
        <v>243</v>
      </c>
      <c r="C283" s="294"/>
      <c r="D283" s="294"/>
      <c r="E283" s="295"/>
      <c r="F283" s="295"/>
      <c r="G283" s="294"/>
      <c r="H283" s="294"/>
      <c r="I283" s="295"/>
      <c r="J283" s="295"/>
      <c r="K283" s="294"/>
      <c r="L283" s="294"/>
      <c r="M283" s="294"/>
      <c r="N283" s="294"/>
      <c r="O283" s="295"/>
      <c r="P283" s="295"/>
      <c r="Q283" s="294"/>
      <c r="R283" s="294"/>
      <c r="S283" s="295"/>
      <c r="T283" s="295"/>
      <c r="U283" s="294"/>
      <c r="V283" s="294"/>
      <c r="W283" s="295"/>
      <c r="X283" s="295"/>
      <c r="Y283" s="295"/>
      <c r="Z283" s="295"/>
      <c r="AA283" s="295"/>
      <c r="AB283" s="294"/>
      <c r="AC283" s="294"/>
      <c r="AD283" s="294"/>
      <c r="AE283" s="294"/>
    </row>
    <row r="284" spans="1:31" ht="12">
      <c r="A284" s="186" t="s">
        <v>512</v>
      </c>
      <c r="B284" s="113" t="s">
        <v>244</v>
      </c>
      <c r="C284" s="294"/>
      <c r="D284" s="294"/>
      <c r="E284" s="295"/>
      <c r="F284" s="295"/>
      <c r="G284" s="294"/>
      <c r="H284" s="294"/>
      <c r="I284" s="295"/>
      <c r="J284" s="295"/>
      <c r="K284" s="294"/>
      <c r="L284" s="294"/>
      <c r="M284" s="294"/>
      <c r="N284" s="294"/>
      <c r="O284" s="295"/>
      <c r="P284" s="295"/>
      <c r="Q284" s="294"/>
      <c r="R284" s="294"/>
      <c r="S284" s="295"/>
      <c r="T284" s="295"/>
      <c r="U284" s="294"/>
      <c r="V284" s="294"/>
      <c r="W284" s="295"/>
      <c r="X284" s="295"/>
      <c r="Y284" s="295"/>
      <c r="Z284" s="295"/>
      <c r="AA284" s="295"/>
      <c r="AB284" s="294"/>
      <c r="AC284" s="294"/>
      <c r="AD284" s="294"/>
      <c r="AE284" s="294"/>
    </row>
    <row r="285" spans="1:31" ht="12">
      <c r="A285" s="186" t="s">
        <v>533</v>
      </c>
      <c r="B285" s="113" t="s">
        <v>245</v>
      </c>
      <c r="C285" s="294"/>
      <c r="D285" s="294"/>
      <c r="E285" s="295"/>
      <c r="F285" s="295"/>
      <c r="G285" s="294"/>
      <c r="H285" s="294"/>
      <c r="I285" s="295"/>
      <c r="J285" s="295"/>
      <c r="K285" s="294"/>
      <c r="L285" s="294"/>
      <c r="M285" s="294"/>
      <c r="N285" s="294"/>
      <c r="O285" s="295"/>
      <c r="P285" s="295"/>
      <c r="Q285" s="294"/>
      <c r="R285" s="294"/>
      <c r="S285" s="295"/>
      <c r="T285" s="295"/>
      <c r="U285" s="294"/>
      <c r="V285" s="294"/>
      <c r="W285" s="295"/>
      <c r="X285" s="295"/>
      <c r="Y285" s="295"/>
      <c r="Z285" s="295"/>
      <c r="AA285" s="295"/>
      <c r="AB285" s="294"/>
      <c r="AC285" s="294"/>
      <c r="AD285" s="294"/>
      <c r="AE285" s="294"/>
    </row>
    <row r="286" spans="1:31" ht="12">
      <c r="A286" s="186" t="s">
        <v>558</v>
      </c>
      <c r="B286" s="113" t="s">
        <v>557</v>
      </c>
      <c r="C286" s="294"/>
      <c r="D286" s="294"/>
      <c r="E286" s="295"/>
      <c r="F286" s="295"/>
      <c r="G286" s="294"/>
      <c r="H286" s="294"/>
      <c r="I286" s="295"/>
      <c r="J286" s="295"/>
      <c r="K286" s="294"/>
      <c r="L286" s="294"/>
      <c r="M286" s="294"/>
      <c r="N286" s="294"/>
      <c r="O286" s="295"/>
      <c r="P286" s="295"/>
      <c r="Q286" s="294"/>
      <c r="R286" s="294"/>
      <c r="S286" s="295"/>
      <c r="T286" s="295"/>
      <c r="U286" s="294"/>
      <c r="V286" s="294"/>
      <c r="W286" s="295"/>
      <c r="X286" s="295"/>
      <c r="Y286" s="295"/>
      <c r="Z286" s="295"/>
      <c r="AA286" s="295"/>
      <c r="AB286" s="294"/>
      <c r="AC286" s="294"/>
      <c r="AD286" s="294"/>
      <c r="AE286" s="294"/>
    </row>
    <row r="287" spans="1:31" ht="12">
      <c r="A287" s="186" t="s">
        <v>580</v>
      </c>
      <c r="B287" s="113" t="s">
        <v>246</v>
      </c>
      <c r="C287" s="294"/>
      <c r="D287" s="294"/>
      <c r="E287" s="295"/>
      <c r="F287" s="295"/>
      <c r="G287" s="294"/>
      <c r="H287" s="294"/>
      <c r="I287" s="295"/>
      <c r="J287" s="295"/>
      <c r="K287" s="294"/>
      <c r="L287" s="294"/>
      <c r="M287" s="294"/>
      <c r="N287" s="294"/>
      <c r="O287" s="295"/>
      <c r="P287" s="295"/>
      <c r="Q287" s="294"/>
      <c r="R287" s="294"/>
      <c r="S287" s="295"/>
      <c r="T287" s="295"/>
      <c r="U287" s="294"/>
      <c r="V287" s="294"/>
      <c r="W287" s="295"/>
      <c r="X287" s="295"/>
      <c r="Y287" s="295"/>
      <c r="Z287" s="295"/>
      <c r="AA287" s="295"/>
      <c r="AB287" s="294"/>
      <c r="AC287" s="294"/>
      <c r="AD287" s="294"/>
      <c r="AE287" s="294"/>
    </row>
    <row r="288" spans="1:31" ht="12">
      <c r="A288" s="186" t="s">
        <v>583</v>
      </c>
      <c r="B288" s="113" t="s">
        <v>247</v>
      </c>
      <c r="C288" s="294"/>
      <c r="D288" s="294"/>
      <c r="E288" s="295"/>
      <c r="F288" s="295"/>
      <c r="G288" s="294"/>
      <c r="H288" s="294"/>
      <c r="I288" s="295"/>
      <c r="J288" s="295"/>
      <c r="K288" s="294"/>
      <c r="L288" s="294"/>
      <c r="M288" s="294"/>
      <c r="N288" s="294"/>
      <c r="O288" s="295"/>
      <c r="P288" s="295"/>
      <c r="Q288" s="294"/>
      <c r="R288" s="294"/>
      <c r="S288" s="295"/>
      <c r="T288" s="295"/>
      <c r="U288" s="294"/>
      <c r="V288" s="294"/>
      <c r="W288" s="295"/>
      <c r="X288" s="295"/>
      <c r="Y288" s="295"/>
      <c r="Z288" s="295"/>
      <c r="AA288" s="295"/>
      <c r="AB288" s="294"/>
      <c r="AC288" s="294"/>
      <c r="AD288" s="294"/>
      <c r="AE288" s="294"/>
    </row>
    <row r="289" spans="1:31" ht="12">
      <c r="A289" s="186" t="s">
        <v>586</v>
      </c>
      <c r="B289" s="113" t="s">
        <v>248</v>
      </c>
      <c r="C289" s="294"/>
      <c r="D289" s="294"/>
      <c r="E289" s="295"/>
      <c r="F289" s="295"/>
      <c r="G289" s="294"/>
      <c r="H289" s="294"/>
      <c r="I289" s="295"/>
      <c r="J289" s="295"/>
      <c r="K289" s="294"/>
      <c r="L289" s="294"/>
      <c r="M289" s="294"/>
      <c r="N289" s="294"/>
      <c r="O289" s="295"/>
      <c r="P289" s="295"/>
      <c r="Q289" s="294"/>
      <c r="R289" s="294"/>
      <c r="S289" s="295"/>
      <c r="T289" s="295"/>
      <c r="U289" s="294"/>
      <c r="V289" s="294"/>
      <c r="W289" s="295"/>
      <c r="X289" s="295"/>
      <c r="Y289" s="295"/>
      <c r="Z289" s="295"/>
      <c r="AA289" s="295"/>
      <c r="AB289" s="294"/>
      <c r="AC289" s="294"/>
      <c r="AD289" s="294"/>
      <c r="AE289" s="294"/>
    </row>
    <row r="290" spans="1:31" ht="12">
      <c r="A290" s="186" t="s">
        <v>588</v>
      </c>
      <c r="B290" s="113" t="s">
        <v>249</v>
      </c>
      <c r="C290" s="294"/>
      <c r="D290" s="294"/>
      <c r="E290" s="295"/>
      <c r="F290" s="295"/>
      <c r="G290" s="294"/>
      <c r="H290" s="294"/>
      <c r="I290" s="295"/>
      <c r="J290" s="295"/>
      <c r="K290" s="294"/>
      <c r="L290" s="294"/>
      <c r="M290" s="294"/>
      <c r="N290" s="294"/>
      <c r="O290" s="295"/>
      <c r="P290" s="295"/>
      <c r="Q290" s="294"/>
      <c r="R290" s="294"/>
      <c r="S290" s="295"/>
      <c r="T290" s="295"/>
      <c r="U290" s="294"/>
      <c r="V290" s="294"/>
      <c r="W290" s="295"/>
      <c r="X290" s="295"/>
      <c r="Y290" s="295"/>
      <c r="Z290" s="295"/>
      <c r="AA290" s="295"/>
      <c r="AB290" s="294"/>
      <c r="AC290" s="294"/>
      <c r="AD290" s="294"/>
      <c r="AE290" s="294"/>
    </row>
    <row r="291" spans="1:31" ht="12">
      <c r="A291" s="186" t="s">
        <v>591</v>
      </c>
      <c r="B291" s="113" t="s">
        <v>250</v>
      </c>
      <c r="C291" s="294"/>
      <c r="D291" s="294"/>
      <c r="E291" s="295"/>
      <c r="F291" s="295"/>
      <c r="G291" s="294"/>
      <c r="H291" s="294"/>
      <c r="I291" s="295"/>
      <c r="J291" s="295"/>
      <c r="K291" s="294"/>
      <c r="L291" s="294"/>
      <c r="M291" s="294"/>
      <c r="N291" s="294"/>
      <c r="O291" s="295"/>
      <c r="P291" s="295"/>
      <c r="Q291" s="294"/>
      <c r="R291" s="294"/>
      <c r="S291" s="295"/>
      <c r="T291" s="295"/>
      <c r="U291" s="294"/>
      <c r="V291" s="294"/>
      <c r="W291" s="295"/>
      <c r="X291" s="295"/>
      <c r="Y291" s="295"/>
      <c r="Z291" s="295"/>
      <c r="AA291" s="295"/>
      <c r="AB291" s="294"/>
      <c r="AC291" s="294"/>
      <c r="AD291" s="294"/>
      <c r="AE291" s="294"/>
    </row>
    <row r="292" spans="1:31" ht="12">
      <c r="A292" s="186" t="s">
        <v>596</v>
      </c>
      <c r="B292" s="113" t="s">
        <v>251</v>
      </c>
      <c r="C292" s="294"/>
      <c r="D292" s="294"/>
      <c r="E292" s="295"/>
      <c r="F292" s="295"/>
      <c r="G292" s="294"/>
      <c r="H292" s="294"/>
      <c r="I292" s="295"/>
      <c r="J292" s="295"/>
      <c r="K292" s="294"/>
      <c r="L292" s="294"/>
      <c r="M292" s="294"/>
      <c r="N292" s="294"/>
      <c r="O292" s="295"/>
      <c r="P292" s="295"/>
      <c r="Q292" s="294"/>
      <c r="R292" s="294"/>
      <c r="S292" s="295"/>
      <c r="T292" s="295"/>
      <c r="U292" s="294"/>
      <c r="V292" s="294"/>
      <c r="W292" s="295"/>
      <c r="X292" s="295"/>
      <c r="Y292" s="295"/>
      <c r="Z292" s="295"/>
      <c r="AA292" s="295"/>
      <c r="AB292" s="294"/>
      <c r="AC292" s="294"/>
      <c r="AD292" s="294"/>
      <c r="AE292" s="294"/>
    </row>
    <row r="293" spans="1:31" ht="12">
      <c r="A293" s="186" t="s">
        <v>602</v>
      </c>
      <c r="B293" s="113" t="s">
        <v>252</v>
      </c>
      <c r="C293" s="294"/>
      <c r="D293" s="294"/>
      <c r="E293" s="295"/>
      <c r="F293" s="295"/>
      <c r="G293" s="294"/>
      <c r="H293" s="294"/>
      <c r="I293" s="295"/>
      <c r="J293" s="295"/>
      <c r="K293" s="294"/>
      <c r="L293" s="294"/>
      <c r="M293" s="294"/>
      <c r="N293" s="294"/>
      <c r="O293" s="295"/>
      <c r="P293" s="295"/>
      <c r="Q293" s="294"/>
      <c r="R293" s="294"/>
      <c r="S293" s="295"/>
      <c r="T293" s="295"/>
      <c r="U293" s="294"/>
      <c r="V293" s="294"/>
      <c r="W293" s="295"/>
      <c r="X293" s="295"/>
      <c r="Y293" s="295"/>
      <c r="Z293" s="295"/>
      <c r="AA293" s="295"/>
      <c r="AB293" s="294"/>
      <c r="AC293" s="294"/>
      <c r="AD293" s="294"/>
      <c r="AE293" s="294"/>
    </row>
    <row r="294" spans="1:31" ht="12">
      <c r="A294" s="186" t="s">
        <v>605</v>
      </c>
      <c r="B294" s="113" t="s">
        <v>253</v>
      </c>
      <c r="C294" s="294"/>
      <c r="D294" s="294"/>
      <c r="E294" s="295"/>
      <c r="F294" s="295"/>
      <c r="G294" s="294"/>
      <c r="H294" s="294"/>
      <c r="I294" s="295"/>
      <c r="J294" s="295"/>
      <c r="K294" s="294"/>
      <c r="L294" s="294"/>
      <c r="M294" s="294"/>
      <c r="N294" s="294"/>
      <c r="O294" s="295"/>
      <c r="P294" s="295"/>
      <c r="Q294" s="294"/>
      <c r="R294" s="294"/>
      <c r="S294" s="295"/>
      <c r="T294" s="295"/>
      <c r="U294" s="294"/>
      <c r="V294" s="294"/>
      <c r="W294" s="295"/>
      <c r="X294" s="295"/>
      <c r="Y294" s="295"/>
      <c r="Z294" s="295"/>
      <c r="AA294" s="295"/>
      <c r="AB294" s="294"/>
      <c r="AC294" s="294"/>
      <c r="AD294" s="294"/>
      <c r="AE294" s="294"/>
    </row>
    <row r="295" spans="1:31" ht="12">
      <c r="A295" s="186" t="s">
        <v>614</v>
      </c>
      <c r="B295" s="113" t="s">
        <v>254</v>
      </c>
      <c r="C295" s="294"/>
      <c r="D295" s="294"/>
      <c r="E295" s="295"/>
      <c r="F295" s="295"/>
      <c r="G295" s="294"/>
      <c r="H295" s="294"/>
      <c r="I295" s="295"/>
      <c r="J295" s="295"/>
      <c r="K295" s="294"/>
      <c r="L295" s="294"/>
      <c r="M295" s="294"/>
      <c r="N295" s="294"/>
      <c r="O295" s="295"/>
      <c r="P295" s="295"/>
      <c r="Q295" s="294"/>
      <c r="R295" s="294"/>
      <c r="S295" s="295"/>
      <c r="T295" s="295"/>
      <c r="U295" s="294"/>
      <c r="V295" s="294"/>
      <c r="W295" s="295"/>
      <c r="X295" s="295"/>
      <c r="Y295" s="295"/>
      <c r="Z295" s="295"/>
      <c r="AA295" s="295"/>
      <c r="AB295" s="294"/>
      <c r="AC295" s="294"/>
      <c r="AD295" s="294"/>
      <c r="AE295" s="294"/>
    </row>
    <row r="296" spans="1:31" ht="12">
      <c r="A296" s="186" t="s">
        <v>616</v>
      </c>
      <c r="B296" s="113" t="s">
        <v>255</v>
      </c>
      <c r="C296" s="294"/>
      <c r="D296" s="294"/>
      <c r="E296" s="295"/>
      <c r="F296" s="295"/>
      <c r="G296" s="294"/>
      <c r="H296" s="294"/>
      <c r="I296" s="295"/>
      <c r="J296" s="295"/>
      <c r="K296" s="294"/>
      <c r="L296" s="294"/>
      <c r="M296" s="294"/>
      <c r="N296" s="294"/>
      <c r="O296" s="295"/>
      <c r="P296" s="295"/>
      <c r="Q296" s="294"/>
      <c r="R296" s="294"/>
      <c r="S296" s="295"/>
      <c r="T296" s="295"/>
      <c r="U296" s="294"/>
      <c r="V296" s="294"/>
      <c r="W296" s="295"/>
      <c r="X296" s="295"/>
      <c r="Y296" s="295"/>
      <c r="Z296" s="295"/>
      <c r="AA296" s="295"/>
      <c r="AB296" s="294"/>
      <c r="AC296" s="294"/>
      <c r="AD296" s="294"/>
      <c r="AE296" s="294"/>
    </row>
    <row r="297" spans="1:31" ht="12">
      <c r="A297" s="186" t="s">
        <v>621</v>
      </c>
      <c r="B297" s="113" t="s">
        <v>256</v>
      </c>
      <c r="C297" s="294"/>
      <c r="D297" s="294"/>
      <c r="E297" s="295"/>
      <c r="F297" s="295"/>
      <c r="G297" s="294"/>
      <c r="H297" s="294"/>
      <c r="I297" s="295"/>
      <c r="J297" s="295"/>
      <c r="K297" s="294"/>
      <c r="L297" s="294"/>
      <c r="M297" s="294"/>
      <c r="N297" s="294"/>
      <c r="O297" s="295"/>
      <c r="P297" s="295"/>
      <c r="Q297" s="294"/>
      <c r="R297" s="294"/>
      <c r="S297" s="295"/>
      <c r="T297" s="295"/>
      <c r="U297" s="294"/>
      <c r="V297" s="294"/>
      <c r="W297" s="295"/>
      <c r="X297" s="295"/>
      <c r="Y297" s="295"/>
      <c r="Z297" s="295"/>
      <c r="AA297" s="295"/>
      <c r="AB297" s="294"/>
      <c r="AC297" s="294"/>
      <c r="AD297" s="294"/>
      <c r="AE297" s="294"/>
    </row>
    <row r="298" spans="1:31" ht="12">
      <c r="A298" s="186" t="s">
        <v>624</v>
      </c>
      <c r="B298" s="113" t="s">
        <v>257</v>
      </c>
      <c r="C298" s="294"/>
      <c r="D298" s="294"/>
      <c r="E298" s="295"/>
      <c r="F298" s="295"/>
      <c r="G298" s="294"/>
      <c r="H298" s="294"/>
      <c r="I298" s="295"/>
      <c r="J298" s="295"/>
      <c r="K298" s="294"/>
      <c r="L298" s="294"/>
      <c r="M298" s="294"/>
      <c r="N298" s="294"/>
      <c r="O298" s="295"/>
      <c r="P298" s="295"/>
      <c r="Q298" s="294"/>
      <c r="R298" s="294"/>
      <c r="S298" s="295"/>
      <c r="T298" s="295"/>
      <c r="U298" s="294"/>
      <c r="V298" s="294"/>
      <c r="W298" s="295"/>
      <c r="X298" s="295"/>
      <c r="Y298" s="295"/>
      <c r="Z298" s="295"/>
      <c r="AA298" s="295"/>
      <c r="AB298" s="294"/>
      <c r="AC298" s="294"/>
      <c r="AD298" s="294"/>
      <c r="AE298" s="294"/>
    </row>
    <row r="299" spans="1:31" ht="12">
      <c r="A299" s="186" t="s">
        <v>631</v>
      </c>
      <c r="B299" s="113" t="s">
        <v>258</v>
      </c>
      <c r="C299" s="294"/>
      <c r="D299" s="294"/>
      <c r="E299" s="295"/>
      <c r="F299" s="295"/>
      <c r="G299" s="294"/>
      <c r="H299" s="294"/>
      <c r="I299" s="295"/>
      <c r="J299" s="295"/>
      <c r="K299" s="294"/>
      <c r="L299" s="294"/>
      <c r="M299" s="294"/>
      <c r="N299" s="294"/>
      <c r="O299" s="295"/>
      <c r="P299" s="295"/>
      <c r="Q299" s="294"/>
      <c r="R299" s="294"/>
      <c r="S299" s="295"/>
      <c r="T299" s="295"/>
      <c r="U299" s="294"/>
      <c r="V299" s="294"/>
      <c r="W299" s="295"/>
      <c r="X299" s="295"/>
      <c r="Y299" s="295"/>
      <c r="Z299" s="295"/>
      <c r="AA299" s="295"/>
      <c r="AB299" s="294"/>
      <c r="AC299" s="294"/>
      <c r="AD299" s="294"/>
      <c r="AE299" s="294"/>
    </row>
    <row r="300" spans="1:31" ht="12">
      <c r="A300" s="186" t="s">
        <v>653</v>
      </c>
      <c r="B300" s="113" t="s">
        <v>259</v>
      </c>
      <c r="C300" s="294"/>
      <c r="D300" s="294"/>
      <c r="E300" s="295"/>
      <c r="F300" s="295"/>
      <c r="G300" s="294"/>
      <c r="H300" s="294"/>
      <c r="I300" s="295"/>
      <c r="J300" s="295"/>
      <c r="K300" s="294"/>
      <c r="L300" s="294"/>
      <c r="M300" s="294"/>
      <c r="N300" s="294"/>
      <c r="O300" s="295"/>
      <c r="P300" s="295"/>
      <c r="Q300" s="294"/>
      <c r="R300" s="294"/>
      <c r="S300" s="295"/>
      <c r="T300" s="295"/>
      <c r="U300" s="294"/>
      <c r="V300" s="294"/>
      <c r="W300" s="295"/>
      <c r="X300" s="295"/>
      <c r="Y300" s="295"/>
      <c r="Z300" s="295"/>
      <c r="AA300" s="295"/>
      <c r="AB300" s="294"/>
      <c r="AC300" s="294"/>
      <c r="AD300" s="294"/>
      <c r="AE300" s="294"/>
    </row>
    <row r="301" spans="1:31" ht="12">
      <c r="A301" s="186" t="s">
        <v>672</v>
      </c>
      <c r="B301" s="113" t="s">
        <v>260</v>
      </c>
      <c r="C301" s="294"/>
      <c r="D301" s="294"/>
      <c r="E301" s="295"/>
      <c r="F301" s="295"/>
      <c r="G301" s="294"/>
      <c r="H301" s="294"/>
      <c r="I301" s="295"/>
      <c r="J301" s="295"/>
      <c r="K301" s="294"/>
      <c r="L301" s="294"/>
      <c r="M301" s="294"/>
      <c r="N301" s="294"/>
      <c r="O301" s="295"/>
      <c r="P301" s="295"/>
      <c r="Q301" s="294"/>
      <c r="R301" s="294"/>
      <c r="S301" s="295"/>
      <c r="T301" s="295"/>
      <c r="U301" s="294"/>
      <c r="V301" s="294"/>
      <c r="W301" s="295"/>
      <c r="X301" s="295"/>
      <c r="Y301" s="295"/>
      <c r="Z301" s="295"/>
      <c r="AA301" s="295"/>
      <c r="AB301" s="294"/>
      <c r="AC301" s="294"/>
      <c r="AD301" s="294"/>
      <c r="AE301" s="294"/>
    </row>
    <row r="302" spans="1:31" ht="12">
      <c r="A302" s="186" t="s">
        <v>722</v>
      </c>
      <c r="B302" s="113" t="s">
        <v>261</v>
      </c>
      <c r="C302" s="294"/>
      <c r="D302" s="294"/>
      <c r="E302" s="295"/>
      <c r="F302" s="295"/>
      <c r="G302" s="294"/>
      <c r="H302" s="294"/>
      <c r="I302" s="295"/>
      <c r="J302" s="295"/>
      <c r="K302" s="294"/>
      <c r="L302" s="294"/>
      <c r="M302" s="294"/>
      <c r="N302" s="294"/>
      <c r="O302" s="295"/>
      <c r="P302" s="295"/>
      <c r="Q302" s="294"/>
      <c r="R302" s="294"/>
      <c r="S302" s="295"/>
      <c r="T302" s="295"/>
      <c r="U302" s="294"/>
      <c r="V302" s="294"/>
      <c r="W302" s="295"/>
      <c r="X302" s="295"/>
      <c r="Y302" s="295"/>
      <c r="Z302" s="295"/>
      <c r="AA302" s="295"/>
      <c r="AB302" s="294"/>
      <c r="AC302" s="294"/>
      <c r="AD302" s="294"/>
      <c r="AE302" s="294"/>
    </row>
    <row r="303" spans="1:31" ht="12">
      <c r="A303" s="186" t="s">
        <v>730</v>
      </c>
      <c r="B303" s="113" t="s">
        <v>262</v>
      </c>
      <c r="C303" s="294"/>
      <c r="D303" s="294"/>
      <c r="E303" s="295"/>
      <c r="F303" s="295"/>
      <c r="G303" s="294"/>
      <c r="H303" s="294"/>
      <c r="I303" s="295"/>
      <c r="J303" s="295"/>
      <c r="K303" s="294"/>
      <c r="L303" s="294"/>
      <c r="M303" s="294"/>
      <c r="N303" s="294"/>
      <c r="O303" s="295"/>
      <c r="P303" s="295"/>
      <c r="Q303" s="294"/>
      <c r="R303" s="294"/>
      <c r="S303" s="295"/>
      <c r="T303" s="295"/>
      <c r="U303" s="294"/>
      <c r="V303" s="294"/>
      <c r="W303" s="295"/>
      <c r="X303" s="295"/>
      <c r="Y303" s="295"/>
      <c r="Z303" s="295"/>
      <c r="AA303" s="295"/>
      <c r="AB303" s="294"/>
      <c r="AC303" s="294"/>
      <c r="AD303" s="294"/>
      <c r="AE303" s="294"/>
    </row>
    <row r="304" spans="1:31" ht="12">
      <c r="A304" s="186" t="s">
        <v>782</v>
      </c>
      <c r="B304" s="113" t="s">
        <v>263</v>
      </c>
      <c r="C304" s="294"/>
      <c r="D304" s="294"/>
      <c r="E304" s="295"/>
      <c r="F304" s="295"/>
      <c r="G304" s="294"/>
      <c r="H304" s="294"/>
      <c r="I304" s="295"/>
      <c r="J304" s="295"/>
      <c r="K304" s="294"/>
      <c r="L304" s="294"/>
      <c r="M304" s="294"/>
      <c r="N304" s="294"/>
      <c r="O304" s="295"/>
      <c r="P304" s="295"/>
      <c r="Q304" s="294"/>
      <c r="R304" s="294"/>
      <c r="S304" s="295"/>
      <c r="T304" s="295"/>
      <c r="U304" s="294"/>
      <c r="V304" s="294"/>
      <c r="W304" s="295"/>
      <c r="X304" s="295"/>
      <c r="Y304" s="295"/>
      <c r="Z304" s="295"/>
      <c r="AA304" s="295"/>
      <c r="AB304" s="294"/>
      <c r="AC304" s="294"/>
      <c r="AD304" s="294"/>
      <c r="AE304" s="294"/>
    </row>
    <row r="305" spans="1:31" ht="12">
      <c r="A305" s="186" t="s">
        <v>801</v>
      </c>
      <c r="B305" s="113" t="s">
        <v>264</v>
      </c>
      <c r="C305" s="294"/>
      <c r="D305" s="294"/>
      <c r="E305" s="295"/>
      <c r="F305" s="295"/>
      <c r="G305" s="294"/>
      <c r="H305" s="294"/>
      <c r="I305" s="295"/>
      <c r="J305" s="295"/>
      <c r="K305" s="294"/>
      <c r="L305" s="294"/>
      <c r="M305" s="294"/>
      <c r="N305" s="294"/>
      <c r="O305" s="295"/>
      <c r="P305" s="295"/>
      <c r="Q305" s="294"/>
      <c r="R305" s="294"/>
      <c r="S305" s="295"/>
      <c r="T305" s="295"/>
      <c r="U305" s="294"/>
      <c r="V305" s="294"/>
      <c r="W305" s="295"/>
      <c r="X305" s="295"/>
      <c r="Y305" s="295"/>
      <c r="Z305" s="295"/>
      <c r="AA305" s="295"/>
      <c r="AB305" s="294"/>
      <c r="AC305" s="294"/>
      <c r="AD305" s="294"/>
      <c r="AE305" s="294"/>
    </row>
    <row r="306" spans="1:31" ht="12">
      <c r="A306" s="186" t="s">
        <v>822</v>
      </c>
      <c r="B306" s="113" t="s">
        <v>265</v>
      </c>
      <c r="C306" s="294"/>
      <c r="D306" s="294"/>
      <c r="E306" s="295"/>
      <c r="F306" s="295"/>
      <c r="G306" s="294"/>
      <c r="H306" s="294"/>
      <c r="I306" s="295"/>
      <c r="J306" s="295"/>
      <c r="K306" s="294"/>
      <c r="L306" s="294"/>
      <c r="M306" s="294"/>
      <c r="N306" s="294"/>
      <c r="O306" s="295"/>
      <c r="P306" s="295"/>
      <c r="Q306" s="294"/>
      <c r="R306" s="294"/>
      <c r="S306" s="295"/>
      <c r="T306" s="295"/>
      <c r="U306" s="294"/>
      <c r="V306" s="294"/>
      <c r="W306" s="295"/>
      <c r="X306" s="295"/>
      <c r="Y306" s="295"/>
      <c r="Z306" s="295"/>
      <c r="AA306" s="295"/>
      <c r="AB306" s="294"/>
      <c r="AC306" s="294"/>
      <c r="AD306" s="294"/>
      <c r="AE306" s="294"/>
    </row>
    <row r="307" spans="1:31" ht="12">
      <c r="A307" s="186" t="s">
        <v>833</v>
      </c>
      <c r="B307" s="113" t="s">
        <v>266</v>
      </c>
      <c r="C307" s="294"/>
      <c r="D307" s="294"/>
      <c r="E307" s="295"/>
      <c r="F307" s="295"/>
      <c r="G307" s="294"/>
      <c r="H307" s="294"/>
      <c r="I307" s="295"/>
      <c r="J307" s="295"/>
      <c r="K307" s="294"/>
      <c r="L307" s="294"/>
      <c r="M307" s="294"/>
      <c r="N307" s="294"/>
      <c r="O307" s="295"/>
      <c r="P307" s="295"/>
      <c r="Q307" s="294"/>
      <c r="R307" s="294"/>
      <c r="S307" s="295"/>
      <c r="T307" s="295"/>
      <c r="U307" s="294"/>
      <c r="V307" s="294"/>
      <c r="W307" s="295"/>
      <c r="X307" s="295"/>
      <c r="Y307" s="295"/>
      <c r="Z307" s="295"/>
      <c r="AA307" s="295"/>
      <c r="AB307" s="294"/>
      <c r="AC307" s="294"/>
      <c r="AD307" s="294"/>
      <c r="AE307" s="294"/>
    </row>
    <row r="308" spans="1:31" ht="12">
      <c r="A308" s="186" t="s">
        <v>834</v>
      </c>
      <c r="B308" s="113" t="s">
        <v>267</v>
      </c>
      <c r="C308" s="294"/>
      <c r="D308" s="294"/>
      <c r="E308" s="295"/>
      <c r="F308" s="295"/>
      <c r="G308" s="294"/>
      <c r="H308" s="294"/>
      <c r="I308" s="295"/>
      <c r="J308" s="295"/>
      <c r="K308" s="294"/>
      <c r="L308" s="294"/>
      <c r="M308" s="294"/>
      <c r="N308" s="294"/>
      <c r="O308" s="295"/>
      <c r="P308" s="295"/>
      <c r="Q308" s="294"/>
      <c r="R308" s="294"/>
      <c r="S308" s="295"/>
      <c r="T308" s="295"/>
      <c r="U308" s="294"/>
      <c r="V308" s="294"/>
      <c r="W308" s="295"/>
      <c r="X308" s="295"/>
      <c r="Y308" s="295"/>
      <c r="Z308" s="295"/>
      <c r="AA308" s="295"/>
      <c r="AB308" s="294"/>
      <c r="AC308" s="294"/>
      <c r="AD308" s="294"/>
      <c r="AE308" s="294"/>
    </row>
    <row r="309" spans="1:31" ht="12">
      <c r="A309" s="186" t="s">
        <v>856</v>
      </c>
      <c r="B309" s="113" t="s">
        <v>268</v>
      </c>
      <c r="C309" s="294"/>
      <c r="D309" s="294"/>
      <c r="E309" s="295"/>
      <c r="F309" s="295"/>
      <c r="G309" s="294"/>
      <c r="H309" s="294"/>
      <c r="I309" s="295"/>
      <c r="J309" s="295"/>
      <c r="K309" s="294"/>
      <c r="L309" s="294"/>
      <c r="M309" s="294"/>
      <c r="N309" s="294"/>
      <c r="O309" s="295"/>
      <c r="P309" s="295"/>
      <c r="Q309" s="294"/>
      <c r="R309" s="294"/>
      <c r="S309" s="295"/>
      <c r="T309" s="295"/>
      <c r="U309" s="294"/>
      <c r="V309" s="294"/>
      <c r="W309" s="295"/>
      <c r="X309" s="295"/>
      <c r="Y309" s="295"/>
      <c r="Z309" s="295"/>
      <c r="AA309" s="295"/>
      <c r="AB309" s="294"/>
      <c r="AC309" s="294"/>
      <c r="AD309" s="294"/>
      <c r="AE309" s="294"/>
    </row>
    <row r="310" spans="1:31" s="270" customFormat="1" ht="12.75" thickBot="1">
      <c r="A310" s="108" t="s">
        <v>391</v>
      </c>
      <c r="B310" s="114" t="s">
        <v>949</v>
      </c>
      <c r="C310" s="296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  <c r="AB310" s="296"/>
      <c r="AC310" s="296"/>
      <c r="AD310" s="296"/>
      <c r="AE310" s="296"/>
    </row>
    <row r="311" spans="1:31" ht="12.75" thickTop="1">
      <c r="A311" s="186" t="s">
        <v>397</v>
      </c>
      <c r="B311" s="113" t="s">
        <v>269</v>
      </c>
      <c r="C311" s="294"/>
      <c r="D311" s="294"/>
      <c r="E311" s="295"/>
      <c r="F311" s="295"/>
      <c r="G311" s="294"/>
      <c r="H311" s="294"/>
      <c r="I311" s="295"/>
      <c r="J311" s="295"/>
      <c r="K311" s="294"/>
      <c r="L311" s="294"/>
      <c r="M311" s="294"/>
      <c r="N311" s="294"/>
      <c r="O311" s="295"/>
      <c r="P311" s="295"/>
      <c r="Q311" s="294"/>
      <c r="R311" s="294"/>
      <c r="S311" s="295"/>
      <c r="T311" s="295"/>
      <c r="U311" s="294"/>
      <c r="V311" s="294"/>
      <c r="W311" s="295"/>
      <c r="X311" s="295"/>
      <c r="Y311" s="295"/>
      <c r="Z311" s="295"/>
      <c r="AA311" s="295"/>
      <c r="AB311" s="294"/>
      <c r="AC311" s="294"/>
      <c r="AD311" s="294"/>
      <c r="AE311" s="294"/>
    </row>
    <row r="312" spans="1:31" ht="12">
      <c r="A312" s="186" t="s">
        <v>409</v>
      </c>
      <c r="B312" s="113" t="s">
        <v>270</v>
      </c>
      <c r="C312" s="294"/>
      <c r="D312" s="294"/>
      <c r="E312" s="295"/>
      <c r="F312" s="295"/>
      <c r="G312" s="294"/>
      <c r="H312" s="294"/>
      <c r="I312" s="295"/>
      <c r="J312" s="295"/>
      <c r="K312" s="294"/>
      <c r="L312" s="294"/>
      <c r="M312" s="294"/>
      <c r="N312" s="294"/>
      <c r="O312" s="295"/>
      <c r="P312" s="295"/>
      <c r="Q312" s="294"/>
      <c r="R312" s="294"/>
      <c r="S312" s="295"/>
      <c r="T312" s="295"/>
      <c r="U312" s="294"/>
      <c r="V312" s="294"/>
      <c r="W312" s="295"/>
      <c r="X312" s="295"/>
      <c r="Y312" s="295"/>
      <c r="Z312" s="295"/>
      <c r="AA312" s="295"/>
      <c r="AB312" s="294"/>
      <c r="AC312" s="294"/>
      <c r="AD312" s="294"/>
      <c r="AE312" s="294"/>
    </row>
    <row r="313" spans="1:31" ht="12">
      <c r="A313" s="186" t="s">
        <v>411</v>
      </c>
      <c r="B313" s="113" t="s">
        <v>271</v>
      </c>
      <c r="C313" s="294"/>
      <c r="D313" s="294"/>
      <c r="E313" s="295"/>
      <c r="F313" s="295"/>
      <c r="G313" s="294"/>
      <c r="H313" s="294"/>
      <c r="I313" s="295"/>
      <c r="J313" s="295"/>
      <c r="K313" s="294"/>
      <c r="L313" s="294"/>
      <c r="M313" s="294"/>
      <c r="N313" s="294"/>
      <c r="O313" s="295"/>
      <c r="P313" s="295"/>
      <c r="Q313" s="294"/>
      <c r="R313" s="294"/>
      <c r="S313" s="295"/>
      <c r="T313" s="295"/>
      <c r="U313" s="294"/>
      <c r="V313" s="294"/>
      <c r="W313" s="295"/>
      <c r="X313" s="295"/>
      <c r="Y313" s="295"/>
      <c r="Z313" s="295"/>
      <c r="AA313" s="295"/>
      <c r="AB313" s="294"/>
      <c r="AC313" s="294"/>
      <c r="AD313" s="294"/>
      <c r="AE313" s="294"/>
    </row>
    <row r="314" spans="1:31" ht="12">
      <c r="A314" s="186" t="s">
        <v>412</v>
      </c>
      <c r="B314" s="113" t="s">
        <v>272</v>
      </c>
      <c r="C314" s="294"/>
      <c r="D314" s="294"/>
      <c r="E314" s="295"/>
      <c r="F314" s="295"/>
      <c r="G314" s="294"/>
      <c r="H314" s="294"/>
      <c r="I314" s="295"/>
      <c r="J314" s="295"/>
      <c r="K314" s="294"/>
      <c r="L314" s="294"/>
      <c r="M314" s="294"/>
      <c r="N314" s="294"/>
      <c r="O314" s="295"/>
      <c r="P314" s="295"/>
      <c r="Q314" s="294"/>
      <c r="R314" s="294"/>
      <c r="S314" s="295"/>
      <c r="T314" s="295"/>
      <c r="U314" s="294"/>
      <c r="V314" s="294"/>
      <c r="W314" s="295"/>
      <c r="X314" s="295"/>
      <c r="Y314" s="295"/>
      <c r="Z314" s="295"/>
      <c r="AA314" s="295"/>
      <c r="AB314" s="294"/>
      <c r="AC314" s="294"/>
      <c r="AD314" s="294"/>
      <c r="AE314" s="294"/>
    </row>
    <row r="315" spans="1:31" ht="12">
      <c r="A315" s="186" t="s">
        <v>426</v>
      </c>
      <c r="B315" s="113" t="s">
        <v>273</v>
      </c>
      <c r="C315" s="294"/>
      <c r="D315" s="294"/>
      <c r="E315" s="295"/>
      <c r="F315" s="295"/>
      <c r="G315" s="294"/>
      <c r="H315" s="294"/>
      <c r="I315" s="295"/>
      <c r="J315" s="295"/>
      <c r="K315" s="294"/>
      <c r="L315" s="294"/>
      <c r="M315" s="294"/>
      <c r="N315" s="294"/>
      <c r="O315" s="295"/>
      <c r="P315" s="295"/>
      <c r="Q315" s="294"/>
      <c r="R315" s="294"/>
      <c r="S315" s="295"/>
      <c r="T315" s="295"/>
      <c r="U315" s="294"/>
      <c r="V315" s="294"/>
      <c r="W315" s="295"/>
      <c r="X315" s="295"/>
      <c r="Y315" s="295"/>
      <c r="Z315" s="295"/>
      <c r="AA315" s="295"/>
      <c r="AB315" s="294"/>
      <c r="AC315" s="294"/>
      <c r="AD315" s="294"/>
      <c r="AE315" s="294"/>
    </row>
    <row r="316" spans="1:31" ht="12">
      <c r="A316" s="186" t="s">
        <v>445</v>
      </c>
      <c r="B316" s="113" t="s">
        <v>274</v>
      </c>
      <c r="C316" s="294"/>
      <c r="D316" s="294"/>
      <c r="E316" s="295"/>
      <c r="F316" s="295"/>
      <c r="G316" s="294"/>
      <c r="H316" s="294"/>
      <c r="I316" s="295"/>
      <c r="J316" s="295"/>
      <c r="K316" s="294"/>
      <c r="L316" s="294"/>
      <c r="M316" s="294"/>
      <c r="N316" s="294"/>
      <c r="O316" s="295"/>
      <c r="P316" s="295"/>
      <c r="Q316" s="294"/>
      <c r="R316" s="294"/>
      <c r="S316" s="295"/>
      <c r="T316" s="295"/>
      <c r="U316" s="294"/>
      <c r="V316" s="294"/>
      <c r="W316" s="295"/>
      <c r="X316" s="295"/>
      <c r="Y316" s="295"/>
      <c r="Z316" s="295"/>
      <c r="AA316" s="295"/>
      <c r="AB316" s="294"/>
      <c r="AC316" s="294"/>
      <c r="AD316" s="294"/>
      <c r="AE316" s="294"/>
    </row>
    <row r="317" spans="1:31" ht="12">
      <c r="A317" s="186" t="s">
        <v>453</v>
      </c>
      <c r="B317" s="113" t="s">
        <v>275</v>
      </c>
      <c r="C317" s="294"/>
      <c r="D317" s="294"/>
      <c r="E317" s="295"/>
      <c r="F317" s="295"/>
      <c r="G317" s="294"/>
      <c r="H317" s="294"/>
      <c r="I317" s="295"/>
      <c r="J317" s="295"/>
      <c r="K317" s="294"/>
      <c r="L317" s="294"/>
      <c r="M317" s="294"/>
      <c r="N317" s="294"/>
      <c r="O317" s="295"/>
      <c r="P317" s="295"/>
      <c r="Q317" s="294"/>
      <c r="R317" s="294"/>
      <c r="S317" s="295"/>
      <c r="T317" s="295"/>
      <c r="U317" s="294"/>
      <c r="V317" s="294"/>
      <c r="W317" s="295"/>
      <c r="X317" s="295"/>
      <c r="Y317" s="295"/>
      <c r="Z317" s="295"/>
      <c r="AA317" s="295"/>
      <c r="AB317" s="294"/>
      <c r="AC317" s="294"/>
      <c r="AD317" s="294"/>
      <c r="AE317" s="294"/>
    </row>
    <row r="318" spans="1:31" ht="12">
      <c r="A318" s="186" t="s">
        <v>468</v>
      </c>
      <c r="B318" s="113" t="s">
        <v>276</v>
      </c>
      <c r="C318" s="294"/>
      <c r="D318" s="294"/>
      <c r="E318" s="295"/>
      <c r="F318" s="295"/>
      <c r="G318" s="294"/>
      <c r="H318" s="294"/>
      <c r="I318" s="295"/>
      <c r="J318" s="295"/>
      <c r="K318" s="294"/>
      <c r="L318" s="294"/>
      <c r="M318" s="294"/>
      <c r="N318" s="294"/>
      <c r="O318" s="295"/>
      <c r="P318" s="295"/>
      <c r="Q318" s="294"/>
      <c r="R318" s="294"/>
      <c r="S318" s="295"/>
      <c r="T318" s="295"/>
      <c r="U318" s="294"/>
      <c r="V318" s="294"/>
      <c r="W318" s="295"/>
      <c r="X318" s="295"/>
      <c r="Y318" s="295"/>
      <c r="Z318" s="295"/>
      <c r="AA318" s="295"/>
      <c r="AB318" s="294"/>
      <c r="AC318" s="294"/>
      <c r="AD318" s="294"/>
      <c r="AE318" s="294"/>
    </row>
    <row r="319" spans="1:31" ht="12">
      <c r="A319" s="186" t="s">
        <v>484</v>
      </c>
      <c r="B319" s="113" t="s">
        <v>277</v>
      </c>
      <c r="C319" s="294"/>
      <c r="D319" s="294"/>
      <c r="E319" s="295"/>
      <c r="F319" s="295"/>
      <c r="G319" s="294"/>
      <c r="H319" s="294"/>
      <c r="I319" s="295"/>
      <c r="J319" s="295"/>
      <c r="K319" s="294"/>
      <c r="L319" s="294"/>
      <c r="M319" s="294"/>
      <c r="N319" s="294"/>
      <c r="O319" s="295"/>
      <c r="P319" s="295"/>
      <c r="Q319" s="294"/>
      <c r="R319" s="294"/>
      <c r="S319" s="295"/>
      <c r="T319" s="295"/>
      <c r="U319" s="294"/>
      <c r="V319" s="294"/>
      <c r="W319" s="295"/>
      <c r="X319" s="295"/>
      <c r="Y319" s="295"/>
      <c r="Z319" s="295"/>
      <c r="AA319" s="295"/>
      <c r="AB319" s="294"/>
      <c r="AC319" s="294"/>
      <c r="AD319" s="294"/>
      <c r="AE319" s="294"/>
    </row>
    <row r="320" spans="1:31" ht="12">
      <c r="A320" s="186" t="s">
        <v>488</v>
      </c>
      <c r="B320" s="113" t="s">
        <v>278</v>
      </c>
      <c r="C320" s="294"/>
      <c r="D320" s="294"/>
      <c r="E320" s="295"/>
      <c r="F320" s="295"/>
      <c r="G320" s="294"/>
      <c r="H320" s="294"/>
      <c r="I320" s="295"/>
      <c r="J320" s="295"/>
      <c r="K320" s="294"/>
      <c r="L320" s="294"/>
      <c r="M320" s="294"/>
      <c r="N320" s="294"/>
      <c r="O320" s="295"/>
      <c r="P320" s="295"/>
      <c r="Q320" s="294"/>
      <c r="R320" s="294"/>
      <c r="S320" s="295"/>
      <c r="T320" s="295"/>
      <c r="U320" s="294"/>
      <c r="V320" s="294"/>
      <c r="W320" s="295"/>
      <c r="X320" s="295"/>
      <c r="Y320" s="295"/>
      <c r="Z320" s="295"/>
      <c r="AA320" s="295"/>
      <c r="AB320" s="294"/>
      <c r="AC320" s="294"/>
      <c r="AD320" s="294"/>
      <c r="AE320" s="294"/>
    </row>
    <row r="321" spans="1:31" ht="12">
      <c r="A321" s="186" t="s">
        <v>489</v>
      </c>
      <c r="B321" s="113" t="s">
        <v>279</v>
      </c>
      <c r="C321" s="294"/>
      <c r="D321" s="294"/>
      <c r="E321" s="295"/>
      <c r="F321" s="295"/>
      <c r="G321" s="294"/>
      <c r="H321" s="294"/>
      <c r="I321" s="295"/>
      <c r="J321" s="295"/>
      <c r="K321" s="294"/>
      <c r="L321" s="294"/>
      <c r="M321" s="294"/>
      <c r="N321" s="294"/>
      <c r="O321" s="295"/>
      <c r="P321" s="295"/>
      <c r="Q321" s="294"/>
      <c r="R321" s="294"/>
      <c r="S321" s="295"/>
      <c r="T321" s="295"/>
      <c r="U321" s="294"/>
      <c r="V321" s="294"/>
      <c r="W321" s="295"/>
      <c r="X321" s="295"/>
      <c r="Y321" s="295"/>
      <c r="Z321" s="295"/>
      <c r="AA321" s="295"/>
      <c r="AB321" s="294"/>
      <c r="AC321" s="294"/>
      <c r="AD321" s="294"/>
      <c r="AE321" s="294"/>
    </row>
    <row r="322" spans="1:31" ht="12">
      <c r="A322" s="186" t="s">
        <v>510</v>
      </c>
      <c r="B322" s="113" t="s">
        <v>280</v>
      </c>
      <c r="C322" s="294"/>
      <c r="D322" s="294"/>
      <c r="E322" s="295"/>
      <c r="F322" s="295"/>
      <c r="G322" s="294"/>
      <c r="H322" s="294"/>
      <c r="I322" s="295"/>
      <c r="J322" s="295"/>
      <c r="K322" s="294"/>
      <c r="L322" s="294"/>
      <c r="M322" s="294"/>
      <c r="N322" s="294"/>
      <c r="O322" s="295"/>
      <c r="P322" s="295"/>
      <c r="Q322" s="294"/>
      <c r="R322" s="294"/>
      <c r="S322" s="295"/>
      <c r="T322" s="295"/>
      <c r="U322" s="294"/>
      <c r="V322" s="294"/>
      <c r="W322" s="295"/>
      <c r="X322" s="295"/>
      <c r="Y322" s="295"/>
      <c r="Z322" s="295"/>
      <c r="AA322" s="295"/>
      <c r="AB322" s="294"/>
      <c r="AC322" s="294"/>
      <c r="AD322" s="294"/>
      <c r="AE322" s="294"/>
    </row>
    <row r="323" spans="1:31" ht="12">
      <c r="A323" s="186" t="s">
        <v>515</v>
      </c>
      <c r="B323" s="113" t="s">
        <v>281</v>
      </c>
      <c r="C323" s="294"/>
      <c r="D323" s="294"/>
      <c r="E323" s="295"/>
      <c r="F323" s="295"/>
      <c r="G323" s="294"/>
      <c r="H323" s="294"/>
      <c r="I323" s="295"/>
      <c r="J323" s="295"/>
      <c r="K323" s="294"/>
      <c r="L323" s="294"/>
      <c r="M323" s="294"/>
      <c r="N323" s="294"/>
      <c r="O323" s="295"/>
      <c r="P323" s="295"/>
      <c r="Q323" s="294"/>
      <c r="R323" s="294"/>
      <c r="S323" s="295"/>
      <c r="T323" s="295"/>
      <c r="U323" s="294"/>
      <c r="V323" s="294"/>
      <c r="W323" s="295"/>
      <c r="X323" s="295"/>
      <c r="Y323" s="295"/>
      <c r="Z323" s="295"/>
      <c r="AA323" s="295"/>
      <c r="AB323" s="294"/>
      <c r="AC323" s="294"/>
      <c r="AD323" s="294"/>
      <c r="AE323" s="294"/>
    </row>
    <row r="324" spans="1:31" ht="12">
      <c r="A324" s="186" t="s">
        <v>524</v>
      </c>
      <c r="B324" s="113" t="s">
        <v>282</v>
      </c>
      <c r="C324" s="294"/>
      <c r="D324" s="294"/>
      <c r="E324" s="295"/>
      <c r="F324" s="295"/>
      <c r="G324" s="294"/>
      <c r="H324" s="294"/>
      <c r="I324" s="295"/>
      <c r="J324" s="295"/>
      <c r="K324" s="294"/>
      <c r="L324" s="294"/>
      <c r="M324" s="294"/>
      <c r="N324" s="294"/>
      <c r="O324" s="295"/>
      <c r="P324" s="295"/>
      <c r="Q324" s="294"/>
      <c r="R324" s="294"/>
      <c r="S324" s="295"/>
      <c r="T324" s="295"/>
      <c r="U324" s="294"/>
      <c r="V324" s="294"/>
      <c r="W324" s="295"/>
      <c r="X324" s="295"/>
      <c r="Y324" s="295"/>
      <c r="Z324" s="295"/>
      <c r="AA324" s="295"/>
      <c r="AB324" s="294"/>
      <c r="AC324" s="294"/>
      <c r="AD324" s="294"/>
      <c r="AE324" s="294"/>
    </row>
    <row r="325" spans="1:31" ht="12">
      <c r="A325" s="186" t="s">
        <v>540</v>
      </c>
      <c r="B325" s="113" t="s">
        <v>283</v>
      </c>
      <c r="C325" s="294"/>
      <c r="D325" s="294"/>
      <c r="E325" s="295"/>
      <c r="F325" s="295"/>
      <c r="G325" s="294"/>
      <c r="H325" s="294"/>
      <c r="I325" s="295"/>
      <c r="J325" s="295"/>
      <c r="K325" s="294"/>
      <c r="L325" s="294"/>
      <c r="M325" s="294"/>
      <c r="N325" s="294"/>
      <c r="O325" s="295"/>
      <c r="P325" s="295"/>
      <c r="Q325" s="294"/>
      <c r="R325" s="294"/>
      <c r="S325" s="295"/>
      <c r="T325" s="295"/>
      <c r="U325" s="294"/>
      <c r="V325" s="294"/>
      <c r="W325" s="295"/>
      <c r="X325" s="295"/>
      <c r="Y325" s="295"/>
      <c r="Z325" s="295"/>
      <c r="AA325" s="295"/>
      <c r="AB325" s="294"/>
      <c r="AC325" s="294"/>
      <c r="AD325" s="294"/>
      <c r="AE325" s="294"/>
    </row>
    <row r="326" spans="1:31" ht="12">
      <c r="A326" s="186" t="s">
        <v>549</v>
      </c>
      <c r="B326" s="113" t="s">
        <v>284</v>
      </c>
      <c r="C326" s="294"/>
      <c r="D326" s="294"/>
      <c r="E326" s="295"/>
      <c r="F326" s="295"/>
      <c r="G326" s="294"/>
      <c r="H326" s="294"/>
      <c r="I326" s="295"/>
      <c r="J326" s="295"/>
      <c r="K326" s="294"/>
      <c r="L326" s="294"/>
      <c r="M326" s="294"/>
      <c r="N326" s="294"/>
      <c r="O326" s="295"/>
      <c r="P326" s="295"/>
      <c r="Q326" s="294"/>
      <c r="R326" s="294"/>
      <c r="S326" s="295"/>
      <c r="T326" s="295"/>
      <c r="U326" s="294"/>
      <c r="V326" s="294"/>
      <c r="W326" s="295"/>
      <c r="X326" s="295"/>
      <c r="Y326" s="295"/>
      <c r="Z326" s="295"/>
      <c r="AA326" s="295"/>
      <c r="AB326" s="294"/>
      <c r="AC326" s="294"/>
      <c r="AD326" s="294"/>
      <c r="AE326" s="294"/>
    </row>
    <row r="327" spans="1:31" ht="12">
      <c r="A327" s="186" t="s">
        <v>550</v>
      </c>
      <c r="B327" s="113" t="s">
        <v>285</v>
      </c>
      <c r="C327" s="294"/>
      <c r="D327" s="294"/>
      <c r="E327" s="295"/>
      <c r="F327" s="295"/>
      <c r="G327" s="294"/>
      <c r="H327" s="294"/>
      <c r="I327" s="295"/>
      <c r="J327" s="295"/>
      <c r="K327" s="294"/>
      <c r="L327" s="294"/>
      <c r="M327" s="294"/>
      <c r="N327" s="294"/>
      <c r="O327" s="295"/>
      <c r="P327" s="295"/>
      <c r="Q327" s="294"/>
      <c r="R327" s="294"/>
      <c r="S327" s="295"/>
      <c r="T327" s="295"/>
      <c r="U327" s="294"/>
      <c r="V327" s="294"/>
      <c r="W327" s="295"/>
      <c r="X327" s="295"/>
      <c r="Y327" s="295"/>
      <c r="Z327" s="295"/>
      <c r="AA327" s="295"/>
      <c r="AB327" s="294"/>
      <c r="AC327" s="294"/>
      <c r="AD327" s="294"/>
      <c r="AE327" s="294"/>
    </row>
    <row r="328" spans="1:31" ht="12">
      <c r="A328" s="186" t="s">
        <v>556</v>
      </c>
      <c r="B328" s="113" t="s">
        <v>286</v>
      </c>
      <c r="C328" s="294"/>
      <c r="D328" s="294"/>
      <c r="E328" s="295"/>
      <c r="F328" s="295"/>
      <c r="G328" s="294"/>
      <c r="H328" s="294"/>
      <c r="I328" s="295"/>
      <c r="J328" s="295"/>
      <c r="K328" s="294"/>
      <c r="L328" s="294"/>
      <c r="M328" s="294"/>
      <c r="N328" s="294"/>
      <c r="O328" s="295"/>
      <c r="P328" s="295"/>
      <c r="Q328" s="294"/>
      <c r="R328" s="294"/>
      <c r="S328" s="295"/>
      <c r="T328" s="295"/>
      <c r="U328" s="294"/>
      <c r="V328" s="294"/>
      <c r="W328" s="295"/>
      <c r="X328" s="295"/>
      <c r="Y328" s="295"/>
      <c r="Z328" s="295"/>
      <c r="AA328" s="295"/>
      <c r="AB328" s="294"/>
      <c r="AC328" s="294"/>
      <c r="AD328" s="294"/>
      <c r="AE328" s="294"/>
    </row>
    <row r="329" spans="1:31" ht="12">
      <c r="A329" s="186" t="s">
        <v>560</v>
      </c>
      <c r="B329" s="113" t="s">
        <v>287</v>
      </c>
      <c r="C329" s="294"/>
      <c r="D329" s="294"/>
      <c r="E329" s="295"/>
      <c r="F329" s="295"/>
      <c r="G329" s="294"/>
      <c r="H329" s="294"/>
      <c r="I329" s="295"/>
      <c r="J329" s="295"/>
      <c r="K329" s="294"/>
      <c r="L329" s="294"/>
      <c r="M329" s="294"/>
      <c r="N329" s="294"/>
      <c r="O329" s="295"/>
      <c r="P329" s="295"/>
      <c r="Q329" s="294"/>
      <c r="R329" s="294"/>
      <c r="S329" s="295"/>
      <c r="T329" s="295"/>
      <c r="U329" s="294"/>
      <c r="V329" s="294"/>
      <c r="W329" s="295"/>
      <c r="X329" s="295"/>
      <c r="Y329" s="295"/>
      <c r="Z329" s="295"/>
      <c r="AA329" s="295"/>
      <c r="AB329" s="294"/>
      <c r="AC329" s="294"/>
      <c r="AD329" s="294"/>
      <c r="AE329" s="294"/>
    </row>
    <row r="330" spans="1:31" ht="12">
      <c r="A330" s="186" t="s">
        <v>564</v>
      </c>
      <c r="B330" s="113" t="s">
        <v>288</v>
      </c>
      <c r="C330" s="294"/>
      <c r="D330" s="294"/>
      <c r="E330" s="295"/>
      <c r="F330" s="295"/>
      <c r="G330" s="294"/>
      <c r="H330" s="294"/>
      <c r="I330" s="295"/>
      <c r="J330" s="295"/>
      <c r="K330" s="294"/>
      <c r="L330" s="294"/>
      <c r="M330" s="294"/>
      <c r="N330" s="294"/>
      <c r="O330" s="295"/>
      <c r="P330" s="295"/>
      <c r="Q330" s="294"/>
      <c r="R330" s="294"/>
      <c r="S330" s="295"/>
      <c r="T330" s="295"/>
      <c r="U330" s="294"/>
      <c r="V330" s="294"/>
      <c r="W330" s="295"/>
      <c r="X330" s="295"/>
      <c r="Y330" s="295"/>
      <c r="Z330" s="295"/>
      <c r="AA330" s="295"/>
      <c r="AB330" s="294"/>
      <c r="AC330" s="294"/>
      <c r="AD330" s="294"/>
      <c r="AE330" s="294"/>
    </row>
    <row r="331" spans="1:31" ht="12">
      <c r="A331" s="186" t="s">
        <v>577</v>
      </c>
      <c r="B331" s="113" t="s">
        <v>289</v>
      </c>
      <c r="C331" s="294"/>
      <c r="D331" s="294"/>
      <c r="E331" s="295"/>
      <c r="F331" s="295"/>
      <c r="G331" s="294"/>
      <c r="H331" s="294"/>
      <c r="I331" s="295"/>
      <c r="J331" s="295"/>
      <c r="K331" s="294"/>
      <c r="L331" s="294"/>
      <c r="M331" s="294"/>
      <c r="N331" s="294"/>
      <c r="O331" s="295"/>
      <c r="P331" s="295"/>
      <c r="Q331" s="294"/>
      <c r="R331" s="294"/>
      <c r="S331" s="295"/>
      <c r="T331" s="295"/>
      <c r="U331" s="294"/>
      <c r="V331" s="294"/>
      <c r="W331" s="295"/>
      <c r="X331" s="295"/>
      <c r="Y331" s="295"/>
      <c r="Z331" s="295"/>
      <c r="AA331" s="295"/>
      <c r="AB331" s="294"/>
      <c r="AC331" s="294"/>
      <c r="AD331" s="294"/>
      <c r="AE331" s="294"/>
    </row>
    <row r="332" spans="1:31" ht="12">
      <c r="A332" s="186" t="s">
        <v>578</v>
      </c>
      <c r="B332" s="113" t="s">
        <v>290</v>
      </c>
      <c r="C332" s="294"/>
      <c r="D332" s="294"/>
      <c r="E332" s="295"/>
      <c r="F332" s="295"/>
      <c r="G332" s="294"/>
      <c r="H332" s="294"/>
      <c r="I332" s="295"/>
      <c r="J332" s="295"/>
      <c r="K332" s="294"/>
      <c r="L332" s="294"/>
      <c r="M332" s="294"/>
      <c r="N332" s="294"/>
      <c r="O332" s="295"/>
      <c r="P332" s="295"/>
      <c r="Q332" s="294"/>
      <c r="R332" s="294"/>
      <c r="S332" s="295"/>
      <c r="T332" s="295"/>
      <c r="U332" s="294"/>
      <c r="V332" s="294"/>
      <c r="W332" s="295"/>
      <c r="X332" s="295"/>
      <c r="Y332" s="295"/>
      <c r="Z332" s="295"/>
      <c r="AA332" s="295"/>
      <c r="AB332" s="294"/>
      <c r="AC332" s="294"/>
      <c r="AD332" s="294"/>
      <c r="AE332" s="294"/>
    </row>
    <row r="333" spans="1:31" ht="12">
      <c r="A333" s="186" t="s">
        <v>581</v>
      </c>
      <c r="B333" s="113" t="s">
        <v>291</v>
      </c>
      <c r="C333" s="294"/>
      <c r="D333" s="294"/>
      <c r="E333" s="295"/>
      <c r="F333" s="295"/>
      <c r="G333" s="294"/>
      <c r="H333" s="294"/>
      <c r="I333" s="295"/>
      <c r="J333" s="295"/>
      <c r="K333" s="294"/>
      <c r="L333" s="294"/>
      <c r="M333" s="294"/>
      <c r="N333" s="294"/>
      <c r="O333" s="295"/>
      <c r="P333" s="295"/>
      <c r="Q333" s="294"/>
      <c r="R333" s="294"/>
      <c r="S333" s="295"/>
      <c r="T333" s="295"/>
      <c r="U333" s="294"/>
      <c r="V333" s="294"/>
      <c r="W333" s="295"/>
      <c r="X333" s="295"/>
      <c r="Y333" s="295"/>
      <c r="Z333" s="295"/>
      <c r="AA333" s="295"/>
      <c r="AB333" s="294"/>
      <c r="AC333" s="294"/>
      <c r="AD333" s="294"/>
      <c r="AE333" s="294"/>
    </row>
    <row r="334" spans="1:31" ht="12">
      <c r="A334" s="186" t="s">
        <v>592</v>
      </c>
      <c r="B334" s="113" t="s">
        <v>292</v>
      </c>
      <c r="C334" s="294"/>
      <c r="D334" s="294"/>
      <c r="E334" s="295"/>
      <c r="F334" s="295"/>
      <c r="G334" s="294"/>
      <c r="H334" s="294"/>
      <c r="I334" s="295"/>
      <c r="J334" s="295"/>
      <c r="K334" s="294"/>
      <c r="L334" s="294"/>
      <c r="M334" s="294"/>
      <c r="N334" s="294"/>
      <c r="O334" s="295"/>
      <c r="P334" s="295"/>
      <c r="Q334" s="294"/>
      <c r="R334" s="294"/>
      <c r="S334" s="295"/>
      <c r="T334" s="295"/>
      <c r="U334" s="294"/>
      <c r="V334" s="294"/>
      <c r="W334" s="295"/>
      <c r="X334" s="295"/>
      <c r="Y334" s="295"/>
      <c r="Z334" s="295"/>
      <c r="AA334" s="295"/>
      <c r="AB334" s="294"/>
      <c r="AC334" s="294"/>
      <c r="AD334" s="294"/>
      <c r="AE334" s="294"/>
    </row>
    <row r="335" spans="1:31" ht="12">
      <c r="A335" s="186" t="s">
        <v>594</v>
      </c>
      <c r="B335" s="113" t="s">
        <v>293</v>
      </c>
      <c r="C335" s="294"/>
      <c r="D335" s="294"/>
      <c r="E335" s="295"/>
      <c r="F335" s="295"/>
      <c r="G335" s="294"/>
      <c r="H335" s="294"/>
      <c r="I335" s="295"/>
      <c r="J335" s="295"/>
      <c r="K335" s="294"/>
      <c r="L335" s="294"/>
      <c r="M335" s="294"/>
      <c r="N335" s="294"/>
      <c r="O335" s="295"/>
      <c r="P335" s="295"/>
      <c r="Q335" s="294"/>
      <c r="R335" s="294"/>
      <c r="S335" s="295"/>
      <c r="T335" s="295"/>
      <c r="U335" s="294"/>
      <c r="V335" s="294"/>
      <c r="W335" s="295"/>
      <c r="X335" s="295"/>
      <c r="Y335" s="295"/>
      <c r="Z335" s="295"/>
      <c r="AA335" s="295"/>
      <c r="AB335" s="294"/>
      <c r="AC335" s="294"/>
      <c r="AD335" s="294"/>
      <c r="AE335" s="294"/>
    </row>
    <row r="336" spans="1:31" ht="12">
      <c r="A336" s="186" t="s">
        <v>595</v>
      </c>
      <c r="B336" s="113" t="s">
        <v>294</v>
      </c>
      <c r="C336" s="294"/>
      <c r="D336" s="294"/>
      <c r="E336" s="295"/>
      <c r="F336" s="295"/>
      <c r="G336" s="294"/>
      <c r="H336" s="294"/>
      <c r="I336" s="295"/>
      <c r="J336" s="295"/>
      <c r="K336" s="294"/>
      <c r="L336" s="294"/>
      <c r="M336" s="294"/>
      <c r="N336" s="294"/>
      <c r="O336" s="295"/>
      <c r="P336" s="295"/>
      <c r="Q336" s="294"/>
      <c r="R336" s="294"/>
      <c r="S336" s="295"/>
      <c r="T336" s="295"/>
      <c r="U336" s="294"/>
      <c r="V336" s="294"/>
      <c r="W336" s="295"/>
      <c r="X336" s="295"/>
      <c r="Y336" s="295"/>
      <c r="Z336" s="295"/>
      <c r="AA336" s="295"/>
      <c r="AB336" s="294"/>
      <c r="AC336" s="294"/>
      <c r="AD336" s="294"/>
      <c r="AE336" s="294"/>
    </row>
    <row r="337" spans="1:31" ht="12">
      <c r="A337" s="186" t="s">
        <v>604</v>
      </c>
      <c r="B337" s="113" t="s">
        <v>295</v>
      </c>
      <c r="C337" s="294"/>
      <c r="D337" s="294"/>
      <c r="E337" s="295"/>
      <c r="F337" s="295"/>
      <c r="G337" s="294"/>
      <c r="H337" s="294"/>
      <c r="I337" s="295"/>
      <c r="J337" s="295"/>
      <c r="K337" s="294"/>
      <c r="L337" s="294"/>
      <c r="M337" s="294"/>
      <c r="N337" s="294"/>
      <c r="O337" s="295"/>
      <c r="P337" s="295"/>
      <c r="Q337" s="294"/>
      <c r="R337" s="294"/>
      <c r="S337" s="295"/>
      <c r="T337" s="295"/>
      <c r="U337" s="294"/>
      <c r="V337" s="294"/>
      <c r="W337" s="295"/>
      <c r="X337" s="295"/>
      <c r="Y337" s="295"/>
      <c r="Z337" s="295"/>
      <c r="AA337" s="295"/>
      <c r="AB337" s="294"/>
      <c r="AC337" s="294"/>
      <c r="AD337" s="294"/>
      <c r="AE337" s="294"/>
    </row>
    <row r="338" spans="1:31" ht="12">
      <c r="A338" s="186" t="s">
        <v>612</v>
      </c>
      <c r="B338" s="113" t="s">
        <v>296</v>
      </c>
      <c r="C338" s="294"/>
      <c r="D338" s="294"/>
      <c r="E338" s="295"/>
      <c r="F338" s="295"/>
      <c r="G338" s="294"/>
      <c r="H338" s="294"/>
      <c r="I338" s="295"/>
      <c r="J338" s="295"/>
      <c r="K338" s="294"/>
      <c r="L338" s="294"/>
      <c r="M338" s="294"/>
      <c r="N338" s="294"/>
      <c r="O338" s="295"/>
      <c r="P338" s="295"/>
      <c r="Q338" s="294"/>
      <c r="R338" s="294"/>
      <c r="S338" s="295"/>
      <c r="T338" s="295"/>
      <c r="U338" s="294"/>
      <c r="V338" s="294"/>
      <c r="W338" s="295"/>
      <c r="X338" s="295"/>
      <c r="Y338" s="295"/>
      <c r="Z338" s="295"/>
      <c r="AA338" s="295"/>
      <c r="AB338" s="294"/>
      <c r="AC338" s="294"/>
      <c r="AD338" s="294"/>
      <c r="AE338" s="294"/>
    </row>
    <row r="339" spans="1:31" ht="12">
      <c r="A339" s="186" t="s">
        <v>630</v>
      </c>
      <c r="B339" s="113" t="s">
        <v>297</v>
      </c>
      <c r="C339" s="294"/>
      <c r="D339" s="294"/>
      <c r="E339" s="295"/>
      <c r="F339" s="295"/>
      <c r="G339" s="294"/>
      <c r="H339" s="294"/>
      <c r="I339" s="295"/>
      <c r="J339" s="295"/>
      <c r="K339" s="294"/>
      <c r="L339" s="294"/>
      <c r="M339" s="294"/>
      <c r="N339" s="294"/>
      <c r="O339" s="295"/>
      <c r="P339" s="295"/>
      <c r="Q339" s="294"/>
      <c r="R339" s="294"/>
      <c r="S339" s="295"/>
      <c r="T339" s="295"/>
      <c r="U339" s="294"/>
      <c r="V339" s="294"/>
      <c r="W339" s="295"/>
      <c r="X339" s="295"/>
      <c r="Y339" s="295"/>
      <c r="Z339" s="295"/>
      <c r="AA339" s="295"/>
      <c r="AB339" s="294"/>
      <c r="AC339" s="294"/>
      <c r="AD339" s="294"/>
      <c r="AE339" s="294"/>
    </row>
    <row r="340" spans="1:31" ht="12">
      <c r="A340" s="186" t="s">
        <v>643</v>
      </c>
      <c r="B340" s="113" t="s">
        <v>298</v>
      </c>
      <c r="C340" s="294"/>
      <c r="D340" s="294"/>
      <c r="E340" s="295"/>
      <c r="F340" s="295"/>
      <c r="G340" s="294"/>
      <c r="H340" s="294"/>
      <c r="I340" s="295"/>
      <c r="J340" s="295"/>
      <c r="K340" s="294"/>
      <c r="L340" s="294"/>
      <c r="M340" s="294"/>
      <c r="N340" s="294"/>
      <c r="O340" s="295"/>
      <c r="P340" s="295"/>
      <c r="Q340" s="294"/>
      <c r="R340" s="294"/>
      <c r="S340" s="295"/>
      <c r="T340" s="295"/>
      <c r="U340" s="294"/>
      <c r="V340" s="294"/>
      <c r="W340" s="295"/>
      <c r="X340" s="295"/>
      <c r="Y340" s="295"/>
      <c r="Z340" s="295"/>
      <c r="AA340" s="295"/>
      <c r="AB340" s="294"/>
      <c r="AC340" s="294"/>
      <c r="AD340" s="294"/>
      <c r="AE340" s="294"/>
    </row>
    <row r="341" spans="1:31" ht="12">
      <c r="A341" s="186" t="s">
        <v>649</v>
      </c>
      <c r="B341" s="113" t="s">
        <v>648</v>
      </c>
      <c r="C341" s="294"/>
      <c r="D341" s="294"/>
      <c r="E341" s="295"/>
      <c r="F341" s="295"/>
      <c r="G341" s="294"/>
      <c r="H341" s="294"/>
      <c r="I341" s="295"/>
      <c r="J341" s="295"/>
      <c r="K341" s="294"/>
      <c r="L341" s="294"/>
      <c r="M341" s="294"/>
      <c r="N341" s="294"/>
      <c r="O341" s="295"/>
      <c r="P341" s="295"/>
      <c r="Q341" s="294"/>
      <c r="R341" s="294"/>
      <c r="S341" s="295"/>
      <c r="T341" s="295"/>
      <c r="U341" s="294"/>
      <c r="V341" s="294"/>
      <c r="W341" s="295"/>
      <c r="X341" s="295"/>
      <c r="Y341" s="295"/>
      <c r="Z341" s="295"/>
      <c r="AA341" s="295"/>
      <c r="AB341" s="294"/>
      <c r="AC341" s="294"/>
      <c r="AD341" s="294"/>
      <c r="AE341" s="294"/>
    </row>
    <row r="342" spans="1:31" ht="12">
      <c r="A342" s="186" t="s">
        <v>657</v>
      </c>
      <c r="B342" s="113" t="s">
        <v>299</v>
      </c>
      <c r="C342" s="294"/>
      <c r="D342" s="294"/>
      <c r="E342" s="295"/>
      <c r="F342" s="295"/>
      <c r="G342" s="294"/>
      <c r="H342" s="294"/>
      <c r="I342" s="295"/>
      <c r="J342" s="295"/>
      <c r="K342" s="294"/>
      <c r="L342" s="294"/>
      <c r="M342" s="294"/>
      <c r="N342" s="294"/>
      <c r="O342" s="295"/>
      <c r="P342" s="295"/>
      <c r="Q342" s="294"/>
      <c r="R342" s="294"/>
      <c r="S342" s="295"/>
      <c r="T342" s="295"/>
      <c r="U342" s="294"/>
      <c r="V342" s="294"/>
      <c r="W342" s="295"/>
      <c r="X342" s="295"/>
      <c r="Y342" s="295"/>
      <c r="Z342" s="295"/>
      <c r="AA342" s="295"/>
      <c r="AB342" s="294"/>
      <c r="AC342" s="294"/>
      <c r="AD342" s="294"/>
      <c r="AE342" s="294"/>
    </row>
    <row r="343" spans="1:31" ht="12">
      <c r="A343" s="186" t="s">
        <v>661</v>
      </c>
      <c r="B343" s="113" t="s">
        <v>300</v>
      </c>
      <c r="C343" s="294"/>
      <c r="D343" s="294"/>
      <c r="E343" s="295"/>
      <c r="F343" s="295"/>
      <c r="G343" s="294"/>
      <c r="H343" s="294"/>
      <c r="I343" s="295"/>
      <c r="J343" s="295"/>
      <c r="K343" s="294"/>
      <c r="L343" s="294"/>
      <c r="M343" s="294"/>
      <c r="N343" s="294"/>
      <c r="O343" s="295"/>
      <c r="P343" s="295"/>
      <c r="Q343" s="294"/>
      <c r="R343" s="294"/>
      <c r="S343" s="295"/>
      <c r="T343" s="295"/>
      <c r="U343" s="294"/>
      <c r="V343" s="294"/>
      <c r="W343" s="295"/>
      <c r="X343" s="295"/>
      <c r="Y343" s="295"/>
      <c r="Z343" s="295"/>
      <c r="AA343" s="295"/>
      <c r="AB343" s="294"/>
      <c r="AC343" s="294"/>
      <c r="AD343" s="294"/>
      <c r="AE343" s="294"/>
    </row>
    <row r="344" spans="1:31" ht="12">
      <c r="A344" s="186" t="s">
        <v>662</v>
      </c>
      <c r="B344" s="113" t="s">
        <v>301</v>
      </c>
      <c r="C344" s="294"/>
      <c r="D344" s="294"/>
      <c r="E344" s="295"/>
      <c r="F344" s="295"/>
      <c r="G344" s="294"/>
      <c r="H344" s="294"/>
      <c r="I344" s="295"/>
      <c r="J344" s="295"/>
      <c r="K344" s="294"/>
      <c r="L344" s="294"/>
      <c r="M344" s="294"/>
      <c r="N344" s="294"/>
      <c r="O344" s="295"/>
      <c r="P344" s="295"/>
      <c r="Q344" s="294"/>
      <c r="R344" s="294"/>
      <c r="S344" s="295"/>
      <c r="T344" s="295"/>
      <c r="U344" s="294"/>
      <c r="V344" s="294"/>
      <c r="W344" s="295"/>
      <c r="X344" s="295"/>
      <c r="Y344" s="295"/>
      <c r="Z344" s="295"/>
      <c r="AA344" s="295"/>
      <c r="AB344" s="294"/>
      <c r="AC344" s="294"/>
      <c r="AD344" s="294"/>
      <c r="AE344" s="294"/>
    </row>
    <row r="345" spans="1:31" ht="12">
      <c r="A345" s="186" t="s">
        <v>668</v>
      </c>
      <c r="B345" s="113" t="s">
        <v>302</v>
      </c>
      <c r="C345" s="294"/>
      <c r="D345" s="294"/>
      <c r="E345" s="295"/>
      <c r="F345" s="295"/>
      <c r="G345" s="294"/>
      <c r="H345" s="294"/>
      <c r="I345" s="295"/>
      <c r="J345" s="295"/>
      <c r="K345" s="294"/>
      <c r="L345" s="294"/>
      <c r="M345" s="294"/>
      <c r="N345" s="294"/>
      <c r="O345" s="295"/>
      <c r="P345" s="295"/>
      <c r="Q345" s="294"/>
      <c r="R345" s="294"/>
      <c r="S345" s="295"/>
      <c r="T345" s="295"/>
      <c r="U345" s="294"/>
      <c r="V345" s="294"/>
      <c r="W345" s="295"/>
      <c r="X345" s="295"/>
      <c r="Y345" s="295"/>
      <c r="Z345" s="295"/>
      <c r="AA345" s="295"/>
      <c r="AB345" s="294"/>
      <c r="AC345" s="294"/>
      <c r="AD345" s="294"/>
      <c r="AE345" s="294"/>
    </row>
    <row r="346" spans="1:31" ht="12">
      <c r="A346" s="186" t="s">
        <v>708</v>
      </c>
      <c r="B346" s="113" t="s">
        <v>303</v>
      </c>
      <c r="C346" s="294"/>
      <c r="D346" s="294"/>
      <c r="E346" s="295"/>
      <c r="F346" s="295"/>
      <c r="G346" s="294"/>
      <c r="H346" s="294"/>
      <c r="I346" s="295"/>
      <c r="J346" s="295"/>
      <c r="K346" s="294"/>
      <c r="L346" s="294"/>
      <c r="M346" s="294"/>
      <c r="N346" s="294"/>
      <c r="O346" s="295"/>
      <c r="P346" s="295"/>
      <c r="Q346" s="294"/>
      <c r="R346" s="294"/>
      <c r="S346" s="295"/>
      <c r="T346" s="295"/>
      <c r="U346" s="294"/>
      <c r="V346" s="294"/>
      <c r="W346" s="295"/>
      <c r="X346" s="295"/>
      <c r="Y346" s="295"/>
      <c r="Z346" s="295"/>
      <c r="AA346" s="295"/>
      <c r="AB346" s="294"/>
      <c r="AC346" s="294"/>
      <c r="AD346" s="294"/>
      <c r="AE346" s="294"/>
    </row>
    <row r="347" spans="1:31" ht="12">
      <c r="A347" s="186" t="s">
        <v>717</v>
      </c>
      <c r="B347" s="113" t="s">
        <v>304</v>
      </c>
      <c r="C347" s="294"/>
      <c r="D347" s="294"/>
      <c r="E347" s="295"/>
      <c r="F347" s="295"/>
      <c r="G347" s="294"/>
      <c r="H347" s="294"/>
      <c r="I347" s="295"/>
      <c r="J347" s="295"/>
      <c r="K347" s="294"/>
      <c r="L347" s="294"/>
      <c r="M347" s="294"/>
      <c r="N347" s="294"/>
      <c r="O347" s="295"/>
      <c r="P347" s="295"/>
      <c r="Q347" s="294"/>
      <c r="R347" s="294"/>
      <c r="S347" s="295"/>
      <c r="T347" s="295"/>
      <c r="U347" s="294"/>
      <c r="V347" s="294"/>
      <c r="W347" s="295"/>
      <c r="X347" s="295"/>
      <c r="Y347" s="295"/>
      <c r="Z347" s="295"/>
      <c r="AA347" s="295"/>
      <c r="AB347" s="294"/>
      <c r="AC347" s="294"/>
      <c r="AD347" s="294"/>
      <c r="AE347" s="294"/>
    </row>
    <row r="348" spans="1:31" ht="12">
      <c r="A348" s="186" t="s">
        <v>721</v>
      </c>
      <c r="B348" s="113" t="s">
        <v>305</v>
      </c>
      <c r="C348" s="294"/>
      <c r="D348" s="294"/>
      <c r="E348" s="295"/>
      <c r="F348" s="295"/>
      <c r="G348" s="294"/>
      <c r="H348" s="294"/>
      <c r="I348" s="295"/>
      <c r="J348" s="295"/>
      <c r="K348" s="294"/>
      <c r="L348" s="294"/>
      <c r="M348" s="294"/>
      <c r="N348" s="294"/>
      <c r="O348" s="295"/>
      <c r="P348" s="295"/>
      <c r="Q348" s="294"/>
      <c r="R348" s="294"/>
      <c r="S348" s="295"/>
      <c r="T348" s="295"/>
      <c r="U348" s="294"/>
      <c r="V348" s="294"/>
      <c r="W348" s="295"/>
      <c r="X348" s="295"/>
      <c r="Y348" s="295"/>
      <c r="Z348" s="295"/>
      <c r="AA348" s="295"/>
      <c r="AB348" s="294"/>
      <c r="AC348" s="294"/>
      <c r="AD348" s="294"/>
      <c r="AE348" s="294"/>
    </row>
    <row r="349" spans="1:31" ht="12">
      <c r="A349" s="186" t="s">
        <v>725</v>
      </c>
      <c r="B349" s="113" t="s">
        <v>306</v>
      </c>
      <c r="C349" s="294"/>
      <c r="D349" s="294"/>
      <c r="E349" s="295"/>
      <c r="F349" s="295"/>
      <c r="G349" s="294"/>
      <c r="H349" s="294"/>
      <c r="I349" s="295"/>
      <c r="J349" s="295"/>
      <c r="K349" s="294"/>
      <c r="L349" s="294"/>
      <c r="M349" s="294"/>
      <c r="N349" s="294"/>
      <c r="O349" s="295"/>
      <c r="P349" s="295"/>
      <c r="Q349" s="294"/>
      <c r="R349" s="294"/>
      <c r="S349" s="295"/>
      <c r="T349" s="295"/>
      <c r="U349" s="294"/>
      <c r="V349" s="294"/>
      <c r="W349" s="295"/>
      <c r="X349" s="295"/>
      <c r="Y349" s="295"/>
      <c r="Z349" s="295"/>
      <c r="AA349" s="295"/>
      <c r="AB349" s="294"/>
      <c r="AC349" s="294"/>
      <c r="AD349" s="294"/>
      <c r="AE349" s="294"/>
    </row>
    <row r="350" spans="1:31" ht="12">
      <c r="A350" s="186" t="s">
        <v>735</v>
      </c>
      <c r="B350" s="113" t="s">
        <v>307</v>
      </c>
      <c r="C350" s="294"/>
      <c r="D350" s="294"/>
      <c r="E350" s="295"/>
      <c r="F350" s="295"/>
      <c r="G350" s="294"/>
      <c r="H350" s="294"/>
      <c r="I350" s="295"/>
      <c r="J350" s="295"/>
      <c r="K350" s="294"/>
      <c r="L350" s="294"/>
      <c r="M350" s="294"/>
      <c r="N350" s="294"/>
      <c r="O350" s="295"/>
      <c r="P350" s="295"/>
      <c r="Q350" s="294"/>
      <c r="R350" s="294"/>
      <c r="S350" s="295"/>
      <c r="T350" s="295"/>
      <c r="U350" s="294"/>
      <c r="V350" s="294"/>
      <c r="W350" s="295"/>
      <c r="X350" s="295"/>
      <c r="Y350" s="295"/>
      <c r="Z350" s="295"/>
      <c r="AA350" s="295"/>
      <c r="AB350" s="294"/>
      <c r="AC350" s="294"/>
      <c r="AD350" s="294"/>
      <c r="AE350" s="294"/>
    </row>
    <row r="351" spans="1:31" ht="12">
      <c r="A351" s="186" t="s">
        <v>738</v>
      </c>
      <c r="B351" s="113" t="s">
        <v>308</v>
      </c>
      <c r="C351" s="294"/>
      <c r="D351" s="294"/>
      <c r="E351" s="295"/>
      <c r="F351" s="295"/>
      <c r="G351" s="294"/>
      <c r="H351" s="294"/>
      <c r="I351" s="295"/>
      <c r="J351" s="295"/>
      <c r="K351" s="294"/>
      <c r="L351" s="294"/>
      <c r="M351" s="294"/>
      <c r="N351" s="294"/>
      <c r="O351" s="295"/>
      <c r="P351" s="295"/>
      <c r="Q351" s="294"/>
      <c r="R351" s="294"/>
      <c r="S351" s="295"/>
      <c r="T351" s="295"/>
      <c r="U351" s="294"/>
      <c r="V351" s="294"/>
      <c r="W351" s="295"/>
      <c r="X351" s="295"/>
      <c r="Y351" s="295"/>
      <c r="Z351" s="295"/>
      <c r="AA351" s="295"/>
      <c r="AB351" s="294"/>
      <c r="AC351" s="294"/>
      <c r="AD351" s="294"/>
      <c r="AE351" s="294"/>
    </row>
    <row r="352" spans="1:31" ht="12">
      <c r="A352" s="186" t="s">
        <v>740</v>
      </c>
      <c r="B352" s="113" t="s">
        <v>309</v>
      </c>
      <c r="C352" s="294"/>
      <c r="D352" s="294"/>
      <c r="E352" s="295"/>
      <c r="F352" s="295"/>
      <c r="G352" s="294"/>
      <c r="H352" s="294"/>
      <c r="I352" s="295"/>
      <c r="J352" s="295"/>
      <c r="K352" s="294"/>
      <c r="L352" s="294"/>
      <c r="M352" s="294"/>
      <c r="N352" s="294"/>
      <c r="O352" s="295"/>
      <c r="P352" s="295"/>
      <c r="Q352" s="294"/>
      <c r="R352" s="294"/>
      <c r="S352" s="295"/>
      <c r="T352" s="295"/>
      <c r="U352" s="294"/>
      <c r="V352" s="294"/>
      <c r="W352" s="295"/>
      <c r="X352" s="295"/>
      <c r="Y352" s="295"/>
      <c r="Z352" s="295"/>
      <c r="AA352" s="295"/>
      <c r="AB352" s="294"/>
      <c r="AC352" s="294"/>
      <c r="AD352" s="294"/>
      <c r="AE352" s="294"/>
    </row>
    <row r="353" spans="1:31" ht="12">
      <c r="A353" s="186" t="s">
        <v>752</v>
      </c>
      <c r="B353" s="113" t="s">
        <v>310</v>
      </c>
      <c r="C353" s="294"/>
      <c r="D353" s="294"/>
      <c r="E353" s="295"/>
      <c r="F353" s="295"/>
      <c r="G353" s="294"/>
      <c r="H353" s="294"/>
      <c r="I353" s="295"/>
      <c r="J353" s="295"/>
      <c r="K353" s="294"/>
      <c r="L353" s="294"/>
      <c r="M353" s="294"/>
      <c r="N353" s="294"/>
      <c r="O353" s="295"/>
      <c r="P353" s="295"/>
      <c r="Q353" s="294"/>
      <c r="R353" s="294"/>
      <c r="S353" s="295"/>
      <c r="T353" s="295"/>
      <c r="U353" s="294"/>
      <c r="V353" s="294"/>
      <c r="W353" s="295"/>
      <c r="X353" s="295"/>
      <c r="Y353" s="295"/>
      <c r="Z353" s="295"/>
      <c r="AA353" s="295"/>
      <c r="AB353" s="294"/>
      <c r="AC353" s="294"/>
      <c r="AD353" s="294"/>
      <c r="AE353" s="294"/>
    </row>
    <row r="354" spans="1:31" ht="12">
      <c r="A354" s="186" t="s">
        <v>754</v>
      </c>
      <c r="B354" s="113" t="s">
        <v>311</v>
      </c>
      <c r="C354" s="294"/>
      <c r="D354" s="294"/>
      <c r="E354" s="295"/>
      <c r="F354" s="295"/>
      <c r="G354" s="294"/>
      <c r="H354" s="294"/>
      <c r="I354" s="295"/>
      <c r="J354" s="295"/>
      <c r="K354" s="294"/>
      <c r="L354" s="294"/>
      <c r="M354" s="294"/>
      <c r="N354" s="294"/>
      <c r="O354" s="295"/>
      <c r="P354" s="295"/>
      <c r="Q354" s="294"/>
      <c r="R354" s="294"/>
      <c r="S354" s="295"/>
      <c r="T354" s="295"/>
      <c r="U354" s="294"/>
      <c r="V354" s="294"/>
      <c r="W354" s="295"/>
      <c r="X354" s="295"/>
      <c r="Y354" s="295"/>
      <c r="Z354" s="295"/>
      <c r="AA354" s="295"/>
      <c r="AB354" s="294"/>
      <c r="AC354" s="294"/>
      <c r="AD354" s="294"/>
      <c r="AE354" s="294"/>
    </row>
    <row r="355" spans="1:31" ht="12">
      <c r="A355" s="186" t="s">
        <v>757</v>
      </c>
      <c r="B355" s="113" t="s">
        <v>312</v>
      </c>
      <c r="C355" s="294"/>
      <c r="D355" s="294"/>
      <c r="E355" s="295"/>
      <c r="F355" s="295"/>
      <c r="G355" s="294"/>
      <c r="H355" s="294"/>
      <c r="I355" s="295"/>
      <c r="J355" s="295"/>
      <c r="K355" s="294"/>
      <c r="L355" s="294"/>
      <c r="M355" s="294"/>
      <c r="N355" s="294"/>
      <c r="O355" s="295"/>
      <c r="P355" s="295"/>
      <c r="Q355" s="294"/>
      <c r="R355" s="294"/>
      <c r="S355" s="295"/>
      <c r="T355" s="295"/>
      <c r="U355" s="294"/>
      <c r="V355" s="294"/>
      <c r="W355" s="295"/>
      <c r="X355" s="295"/>
      <c r="Y355" s="295"/>
      <c r="Z355" s="295"/>
      <c r="AA355" s="295"/>
      <c r="AB355" s="294"/>
      <c r="AC355" s="294"/>
      <c r="AD355" s="294"/>
      <c r="AE355" s="294"/>
    </row>
    <row r="356" spans="1:31" ht="12">
      <c r="A356" s="186" t="s">
        <v>761</v>
      </c>
      <c r="B356" s="113" t="s">
        <v>313</v>
      </c>
      <c r="C356" s="294"/>
      <c r="D356" s="294"/>
      <c r="E356" s="295"/>
      <c r="F356" s="295"/>
      <c r="G356" s="294"/>
      <c r="H356" s="294"/>
      <c r="I356" s="295"/>
      <c r="J356" s="295"/>
      <c r="K356" s="294"/>
      <c r="L356" s="294"/>
      <c r="M356" s="294"/>
      <c r="N356" s="294"/>
      <c r="O356" s="295"/>
      <c r="P356" s="295"/>
      <c r="Q356" s="294"/>
      <c r="R356" s="294"/>
      <c r="S356" s="295"/>
      <c r="T356" s="295"/>
      <c r="U356" s="294"/>
      <c r="V356" s="294"/>
      <c r="W356" s="295"/>
      <c r="X356" s="295"/>
      <c r="Y356" s="295"/>
      <c r="Z356" s="295"/>
      <c r="AA356" s="295"/>
      <c r="AB356" s="294"/>
      <c r="AC356" s="294"/>
      <c r="AD356" s="294"/>
      <c r="AE356" s="294"/>
    </row>
    <row r="357" spans="1:31" ht="12">
      <c r="A357" s="186" t="s">
        <v>774</v>
      </c>
      <c r="B357" s="113" t="s">
        <v>314</v>
      </c>
      <c r="C357" s="294"/>
      <c r="D357" s="294"/>
      <c r="E357" s="295"/>
      <c r="F357" s="295"/>
      <c r="G357" s="294"/>
      <c r="H357" s="294"/>
      <c r="I357" s="295"/>
      <c r="J357" s="295"/>
      <c r="K357" s="294"/>
      <c r="L357" s="294"/>
      <c r="M357" s="294"/>
      <c r="N357" s="294"/>
      <c r="O357" s="295"/>
      <c r="P357" s="295"/>
      <c r="Q357" s="294"/>
      <c r="R357" s="294"/>
      <c r="S357" s="295"/>
      <c r="T357" s="295"/>
      <c r="U357" s="294"/>
      <c r="V357" s="294"/>
      <c r="W357" s="295"/>
      <c r="X357" s="295"/>
      <c r="Y357" s="295"/>
      <c r="Z357" s="295"/>
      <c r="AA357" s="295"/>
      <c r="AB357" s="294"/>
      <c r="AC357" s="294"/>
      <c r="AD357" s="294"/>
      <c r="AE357" s="294"/>
    </row>
    <row r="358" spans="1:31" ht="12">
      <c r="A358" s="186" t="s">
        <v>780</v>
      </c>
      <c r="B358" s="113" t="s">
        <v>315</v>
      </c>
      <c r="C358" s="294"/>
      <c r="D358" s="294"/>
      <c r="E358" s="295"/>
      <c r="F358" s="295"/>
      <c r="G358" s="294"/>
      <c r="H358" s="294"/>
      <c r="I358" s="295"/>
      <c r="J358" s="295"/>
      <c r="K358" s="294"/>
      <c r="L358" s="294"/>
      <c r="M358" s="294"/>
      <c r="N358" s="294"/>
      <c r="O358" s="295"/>
      <c r="P358" s="295"/>
      <c r="Q358" s="294"/>
      <c r="R358" s="294"/>
      <c r="S358" s="295"/>
      <c r="T358" s="295"/>
      <c r="U358" s="294"/>
      <c r="V358" s="294"/>
      <c r="W358" s="295"/>
      <c r="X358" s="295"/>
      <c r="Y358" s="295"/>
      <c r="Z358" s="295"/>
      <c r="AA358" s="295"/>
      <c r="AB358" s="294"/>
      <c r="AC358" s="294"/>
      <c r="AD358" s="294"/>
      <c r="AE358" s="294"/>
    </row>
    <row r="359" spans="1:31" ht="12">
      <c r="A359" s="186" t="s">
        <v>783</v>
      </c>
      <c r="B359" s="113" t="s">
        <v>316</v>
      </c>
      <c r="C359" s="294"/>
      <c r="D359" s="294"/>
      <c r="E359" s="295"/>
      <c r="F359" s="295"/>
      <c r="G359" s="294"/>
      <c r="H359" s="294"/>
      <c r="I359" s="295"/>
      <c r="J359" s="295"/>
      <c r="K359" s="294"/>
      <c r="L359" s="294"/>
      <c r="M359" s="294"/>
      <c r="N359" s="294"/>
      <c r="O359" s="295"/>
      <c r="P359" s="295"/>
      <c r="Q359" s="294"/>
      <c r="R359" s="294"/>
      <c r="S359" s="295"/>
      <c r="T359" s="295"/>
      <c r="U359" s="294"/>
      <c r="V359" s="294"/>
      <c r="W359" s="295"/>
      <c r="X359" s="295"/>
      <c r="Y359" s="295"/>
      <c r="Z359" s="295"/>
      <c r="AA359" s="295"/>
      <c r="AB359" s="294"/>
      <c r="AC359" s="294"/>
      <c r="AD359" s="294"/>
      <c r="AE359" s="294"/>
    </row>
    <row r="360" spans="1:31" ht="12">
      <c r="A360" s="186" t="s">
        <v>800</v>
      </c>
      <c r="B360" s="113" t="s">
        <v>317</v>
      </c>
      <c r="C360" s="294"/>
      <c r="D360" s="294"/>
      <c r="E360" s="295"/>
      <c r="F360" s="295"/>
      <c r="G360" s="294"/>
      <c r="H360" s="294"/>
      <c r="I360" s="295"/>
      <c r="J360" s="295"/>
      <c r="K360" s="294"/>
      <c r="L360" s="294"/>
      <c r="M360" s="294"/>
      <c r="N360" s="294"/>
      <c r="O360" s="295"/>
      <c r="P360" s="295"/>
      <c r="Q360" s="294"/>
      <c r="R360" s="294"/>
      <c r="S360" s="295"/>
      <c r="T360" s="295"/>
      <c r="U360" s="294"/>
      <c r="V360" s="294"/>
      <c r="W360" s="295"/>
      <c r="X360" s="295"/>
      <c r="Y360" s="295"/>
      <c r="Z360" s="295"/>
      <c r="AA360" s="295"/>
      <c r="AB360" s="294"/>
      <c r="AC360" s="294"/>
      <c r="AD360" s="294"/>
      <c r="AE360" s="294"/>
    </row>
    <row r="361" spans="1:31" ht="12">
      <c r="A361" s="186" t="s">
        <v>802</v>
      </c>
      <c r="B361" s="113" t="s">
        <v>318</v>
      </c>
      <c r="C361" s="294"/>
      <c r="D361" s="294"/>
      <c r="E361" s="295"/>
      <c r="F361" s="295"/>
      <c r="G361" s="294"/>
      <c r="H361" s="294"/>
      <c r="I361" s="295"/>
      <c r="J361" s="295"/>
      <c r="K361" s="294"/>
      <c r="L361" s="294"/>
      <c r="M361" s="294"/>
      <c r="N361" s="294"/>
      <c r="O361" s="295"/>
      <c r="P361" s="295"/>
      <c r="Q361" s="294"/>
      <c r="R361" s="294"/>
      <c r="S361" s="295"/>
      <c r="T361" s="295"/>
      <c r="U361" s="294"/>
      <c r="V361" s="294"/>
      <c r="W361" s="295"/>
      <c r="X361" s="295"/>
      <c r="Y361" s="295"/>
      <c r="Z361" s="295"/>
      <c r="AA361" s="295"/>
      <c r="AB361" s="294"/>
      <c r="AC361" s="294"/>
      <c r="AD361" s="294"/>
      <c r="AE361" s="294"/>
    </row>
    <row r="362" spans="1:31" ht="12">
      <c r="A362" s="186" t="s">
        <v>807</v>
      </c>
      <c r="B362" s="113" t="s">
        <v>319</v>
      </c>
      <c r="C362" s="294"/>
      <c r="D362" s="294"/>
      <c r="E362" s="295"/>
      <c r="F362" s="295"/>
      <c r="G362" s="294"/>
      <c r="H362" s="294"/>
      <c r="I362" s="295"/>
      <c r="J362" s="295"/>
      <c r="K362" s="294"/>
      <c r="L362" s="294"/>
      <c r="M362" s="294"/>
      <c r="N362" s="294"/>
      <c r="O362" s="295"/>
      <c r="P362" s="295"/>
      <c r="Q362" s="294"/>
      <c r="R362" s="294"/>
      <c r="S362" s="295"/>
      <c r="T362" s="295"/>
      <c r="U362" s="294"/>
      <c r="V362" s="294"/>
      <c r="W362" s="295"/>
      <c r="X362" s="295"/>
      <c r="Y362" s="295"/>
      <c r="Z362" s="295"/>
      <c r="AA362" s="295"/>
      <c r="AB362" s="294"/>
      <c r="AC362" s="294"/>
      <c r="AD362" s="294"/>
      <c r="AE362" s="294"/>
    </row>
    <row r="363" spans="1:31" ht="12">
      <c r="A363" s="186" t="s">
        <v>813</v>
      </c>
      <c r="B363" s="113" t="s">
        <v>320</v>
      </c>
      <c r="C363" s="294"/>
      <c r="D363" s="294"/>
      <c r="E363" s="295"/>
      <c r="F363" s="295"/>
      <c r="G363" s="294"/>
      <c r="H363" s="294"/>
      <c r="I363" s="295"/>
      <c r="J363" s="295"/>
      <c r="K363" s="294"/>
      <c r="L363" s="294"/>
      <c r="M363" s="294"/>
      <c r="N363" s="294"/>
      <c r="O363" s="295"/>
      <c r="P363" s="295"/>
      <c r="Q363" s="294"/>
      <c r="R363" s="294"/>
      <c r="S363" s="295"/>
      <c r="T363" s="295"/>
      <c r="U363" s="294"/>
      <c r="V363" s="294"/>
      <c r="W363" s="295"/>
      <c r="X363" s="295"/>
      <c r="Y363" s="295"/>
      <c r="Z363" s="295"/>
      <c r="AA363" s="295"/>
      <c r="AB363" s="294"/>
      <c r="AC363" s="294"/>
      <c r="AD363" s="294"/>
      <c r="AE363" s="294"/>
    </row>
    <row r="364" spans="1:31" ht="12">
      <c r="A364" s="186" t="s">
        <v>815</v>
      </c>
      <c r="B364" s="113" t="s">
        <v>321</v>
      </c>
      <c r="C364" s="294"/>
      <c r="D364" s="294"/>
      <c r="E364" s="295"/>
      <c r="F364" s="295"/>
      <c r="G364" s="294"/>
      <c r="H364" s="294"/>
      <c r="I364" s="295"/>
      <c r="J364" s="295"/>
      <c r="K364" s="294"/>
      <c r="L364" s="294"/>
      <c r="M364" s="294"/>
      <c r="N364" s="294"/>
      <c r="O364" s="295"/>
      <c r="P364" s="295"/>
      <c r="Q364" s="294"/>
      <c r="R364" s="294"/>
      <c r="S364" s="295"/>
      <c r="T364" s="295"/>
      <c r="U364" s="294"/>
      <c r="V364" s="294"/>
      <c r="W364" s="295"/>
      <c r="X364" s="295"/>
      <c r="Y364" s="295"/>
      <c r="Z364" s="295"/>
      <c r="AA364" s="295"/>
      <c r="AB364" s="294"/>
      <c r="AC364" s="294"/>
      <c r="AD364" s="294"/>
      <c r="AE364" s="294"/>
    </row>
    <row r="365" spans="1:31" ht="12">
      <c r="A365" s="186" t="s">
        <v>818</v>
      </c>
      <c r="B365" s="113" t="s">
        <v>322</v>
      </c>
      <c r="C365" s="294"/>
      <c r="D365" s="294"/>
      <c r="E365" s="295"/>
      <c r="F365" s="295"/>
      <c r="G365" s="294"/>
      <c r="H365" s="294"/>
      <c r="I365" s="295"/>
      <c r="J365" s="295"/>
      <c r="K365" s="294"/>
      <c r="L365" s="294"/>
      <c r="M365" s="294"/>
      <c r="N365" s="294"/>
      <c r="O365" s="295"/>
      <c r="P365" s="295"/>
      <c r="Q365" s="294"/>
      <c r="R365" s="294"/>
      <c r="S365" s="295"/>
      <c r="T365" s="295"/>
      <c r="U365" s="294"/>
      <c r="V365" s="294"/>
      <c r="W365" s="295"/>
      <c r="X365" s="295"/>
      <c r="Y365" s="295"/>
      <c r="Z365" s="295"/>
      <c r="AA365" s="295"/>
      <c r="AB365" s="294"/>
      <c r="AC365" s="294"/>
      <c r="AD365" s="294"/>
      <c r="AE365" s="294"/>
    </row>
    <row r="366" spans="1:31" ht="12">
      <c r="A366" s="186" t="s">
        <v>824</v>
      </c>
      <c r="B366" s="113" t="s">
        <v>323</v>
      </c>
      <c r="C366" s="294"/>
      <c r="D366" s="294"/>
      <c r="E366" s="295"/>
      <c r="F366" s="295"/>
      <c r="G366" s="294"/>
      <c r="H366" s="294"/>
      <c r="I366" s="295"/>
      <c r="J366" s="295"/>
      <c r="K366" s="294"/>
      <c r="L366" s="294"/>
      <c r="M366" s="294"/>
      <c r="N366" s="294"/>
      <c r="O366" s="295"/>
      <c r="P366" s="295"/>
      <c r="Q366" s="294"/>
      <c r="R366" s="294"/>
      <c r="S366" s="295"/>
      <c r="T366" s="295"/>
      <c r="U366" s="294"/>
      <c r="V366" s="294"/>
      <c r="W366" s="295"/>
      <c r="X366" s="295"/>
      <c r="Y366" s="295"/>
      <c r="Z366" s="295"/>
      <c r="AA366" s="295"/>
      <c r="AB366" s="294"/>
      <c r="AC366" s="294"/>
      <c r="AD366" s="294"/>
      <c r="AE366" s="294"/>
    </row>
    <row r="367" spans="1:31" ht="12">
      <c r="A367" s="186" t="s">
        <v>829</v>
      </c>
      <c r="B367" s="113" t="s">
        <v>900</v>
      </c>
      <c r="C367" s="294"/>
      <c r="D367" s="294"/>
      <c r="E367" s="295"/>
      <c r="F367" s="295"/>
      <c r="G367" s="294"/>
      <c r="H367" s="294"/>
      <c r="I367" s="295"/>
      <c r="J367" s="295"/>
      <c r="K367" s="294"/>
      <c r="L367" s="294"/>
      <c r="M367" s="294"/>
      <c r="N367" s="294"/>
      <c r="O367" s="295"/>
      <c r="P367" s="295"/>
      <c r="Q367" s="294"/>
      <c r="R367" s="294"/>
      <c r="S367" s="295"/>
      <c r="T367" s="295"/>
      <c r="U367" s="294"/>
      <c r="V367" s="294"/>
      <c r="W367" s="295"/>
      <c r="X367" s="295"/>
      <c r="Y367" s="295"/>
      <c r="Z367" s="295"/>
      <c r="AA367" s="295"/>
      <c r="AB367" s="294"/>
      <c r="AC367" s="294"/>
      <c r="AD367" s="294"/>
      <c r="AE367" s="294"/>
    </row>
    <row r="368" spans="1:31" ht="12">
      <c r="A368" s="186" t="s">
        <v>840</v>
      </c>
      <c r="B368" s="113" t="s">
        <v>324</v>
      </c>
      <c r="C368" s="294"/>
      <c r="D368" s="294"/>
      <c r="E368" s="295"/>
      <c r="F368" s="295"/>
      <c r="G368" s="294"/>
      <c r="H368" s="294"/>
      <c r="I368" s="295"/>
      <c r="J368" s="295"/>
      <c r="K368" s="294"/>
      <c r="L368" s="294"/>
      <c r="M368" s="294"/>
      <c r="N368" s="294"/>
      <c r="O368" s="295"/>
      <c r="P368" s="295"/>
      <c r="Q368" s="294"/>
      <c r="R368" s="294"/>
      <c r="S368" s="295"/>
      <c r="T368" s="295"/>
      <c r="U368" s="294"/>
      <c r="V368" s="294"/>
      <c r="W368" s="295"/>
      <c r="X368" s="295"/>
      <c r="Y368" s="295"/>
      <c r="Z368" s="295"/>
      <c r="AA368" s="295"/>
      <c r="AB368" s="294"/>
      <c r="AC368" s="294"/>
      <c r="AD368" s="294"/>
      <c r="AE368" s="294"/>
    </row>
    <row r="369" spans="1:31" ht="12">
      <c r="A369" s="186" t="s">
        <v>841</v>
      </c>
      <c r="B369" s="113" t="s">
        <v>325</v>
      </c>
      <c r="C369" s="294"/>
      <c r="D369" s="294"/>
      <c r="E369" s="295"/>
      <c r="F369" s="295"/>
      <c r="G369" s="294"/>
      <c r="H369" s="294"/>
      <c r="I369" s="295"/>
      <c r="J369" s="295"/>
      <c r="K369" s="294"/>
      <c r="L369" s="294"/>
      <c r="M369" s="294"/>
      <c r="N369" s="294"/>
      <c r="O369" s="295"/>
      <c r="P369" s="295"/>
      <c r="Q369" s="294"/>
      <c r="R369" s="294"/>
      <c r="S369" s="295"/>
      <c r="T369" s="295"/>
      <c r="U369" s="294"/>
      <c r="V369" s="294"/>
      <c r="W369" s="295"/>
      <c r="X369" s="295"/>
      <c r="Y369" s="295"/>
      <c r="Z369" s="295"/>
      <c r="AA369" s="295"/>
      <c r="AB369" s="294"/>
      <c r="AC369" s="294"/>
      <c r="AD369" s="294"/>
      <c r="AE369" s="294"/>
    </row>
    <row r="370" spans="1:31" ht="12">
      <c r="A370" s="186" t="s">
        <v>845</v>
      </c>
      <c r="B370" s="113" t="s">
        <v>326</v>
      </c>
      <c r="C370" s="294"/>
      <c r="D370" s="294"/>
      <c r="E370" s="295"/>
      <c r="F370" s="295"/>
      <c r="G370" s="294"/>
      <c r="H370" s="294"/>
      <c r="I370" s="295"/>
      <c r="J370" s="295"/>
      <c r="K370" s="294"/>
      <c r="L370" s="294"/>
      <c r="M370" s="294"/>
      <c r="N370" s="294"/>
      <c r="O370" s="295"/>
      <c r="P370" s="295"/>
      <c r="Q370" s="294"/>
      <c r="R370" s="294"/>
      <c r="S370" s="295"/>
      <c r="T370" s="295"/>
      <c r="U370" s="294"/>
      <c r="V370" s="294"/>
      <c r="W370" s="295"/>
      <c r="X370" s="295"/>
      <c r="Y370" s="295"/>
      <c r="Z370" s="295"/>
      <c r="AA370" s="295"/>
      <c r="AB370" s="294"/>
      <c r="AC370" s="294"/>
      <c r="AD370" s="294"/>
      <c r="AE370" s="294"/>
    </row>
    <row r="371" spans="1:31" ht="12">
      <c r="A371" s="186" t="s">
        <v>853</v>
      </c>
      <c r="B371" s="113" t="s">
        <v>327</v>
      </c>
      <c r="C371" s="294"/>
      <c r="D371" s="294"/>
      <c r="E371" s="295"/>
      <c r="F371" s="295"/>
      <c r="G371" s="294"/>
      <c r="H371" s="294"/>
      <c r="I371" s="295"/>
      <c r="J371" s="295"/>
      <c r="K371" s="294"/>
      <c r="L371" s="294"/>
      <c r="M371" s="294"/>
      <c r="N371" s="294"/>
      <c r="O371" s="295"/>
      <c r="P371" s="295"/>
      <c r="Q371" s="294"/>
      <c r="R371" s="294"/>
      <c r="S371" s="295"/>
      <c r="T371" s="295"/>
      <c r="U371" s="294"/>
      <c r="V371" s="294"/>
      <c r="W371" s="295"/>
      <c r="X371" s="295"/>
      <c r="Y371" s="295"/>
      <c r="Z371" s="295"/>
      <c r="AA371" s="295"/>
      <c r="AB371" s="294"/>
      <c r="AC371" s="294"/>
      <c r="AD371" s="294"/>
      <c r="AE371" s="294"/>
    </row>
    <row r="372" spans="1:31" ht="12">
      <c r="A372" s="186" t="s">
        <v>859</v>
      </c>
      <c r="B372" s="113" t="s">
        <v>328</v>
      </c>
      <c r="C372" s="294"/>
      <c r="D372" s="294"/>
      <c r="E372" s="295"/>
      <c r="F372" s="295"/>
      <c r="G372" s="294"/>
      <c r="H372" s="294"/>
      <c r="I372" s="295"/>
      <c r="J372" s="295"/>
      <c r="K372" s="294"/>
      <c r="L372" s="294"/>
      <c r="M372" s="294"/>
      <c r="N372" s="294"/>
      <c r="O372" s="295"/>
      <c r="P372" s="295"/>
      <c r="Q372" s="294"/>
      <c r="R372" s="294"/>
      <c r="S372" s="295"/>
      <c r="T372" s="295"/>
      <c r="U372" s="294"/>
      <c r="V372" s="294"/>
      <c r="W372" s="295"/>
      <c r="X372" s="295"/>
      <c r="Y372" s="295"/>
      <c r="Z372" s="295"/>
      <c r="AA372" s="295"/>
      <c r="AB372" s="294"/>
      <c r="AC372" s="294"/>
      <c r="AD372" s="294"/>
      <c r="AE372" s="294"/>
    </row>
    <row r="373" spans="1:31" ht="12">
      <c r="A373" s="186" t="s">
        <v>860</v>
      </c>
      <c r="B373" s="113" t="s">
        <v>329</v>
      </c>
      <c r="C373" s="294"/>
      <c r="D373" s="294"/>
      <c r="E373" s="295"/>
      <c r="F373" s="295"/>
      <c r="G373" s="294"/>
      <c r="H373" s="294"/>
      <c r="I373" s="295"/>
      <c r="J373" s="295"/>
      <c r="K373" s="294"/>
      <c r="L373" s="294"/>
      <c r="M373" s="294"/>
      <c r="N373" s="294"/>
      <c r="O373" s="295"/>
      <c r="P373" s="295"/>
      <c r="Q373" s="294"/>
      <c r="R373" s="294"/>
      <c r="S373" s="295"/>
      <c r="T373" s="295"/>
      <c r="U373" s="294"/>
      <c r="V373" s="294"/>
      <c r="W373" s="295"/>
      <c r="X373" s="295"/>
      <c r="Y373" s="295"/>
      <c r="Z373" s="295"/>
      <c r="AA373" s="295"/>
      <c r="AB373" s="294"/>
      <c r="AC373" s="294"/>
      <c r="AD373" s="294"/>
      <c r="AE373" s="294"/>
    </row>
    <row r="374" spans="1:31" ht="12">
      <c r="A374" s="186" t="s">
        <v>862</v>
      </c>
      <c r="B374" s="113" t="s">
        <v>330</v>
      </c>
      <c r="C374" s="294"/>
      <c r="D374" s="294"/>
      <c r="E374" s="295"/>
      <c r="F374" s="295"/>
      <c r="G374" s="294"/>
      <c r="H374" s="294"/>
      <c r="I374" s="295"/>
      <c r="J374" s="295"/>
      <c r="K374" s="294"/>
      <c r="L374" s="294"/>
      <c r="M374" s="294"/>
      <c r="N374" s="294"/>
      <c r="O374" s="295"/>
      <c r="P374" s="295"/>
      <c r="Q374" s="294"/>
      <c r="R374" s="294"/>
      <c r="S374" s="295"/>
      <c r="T374" s="295"/>
      <c r="U374" s="294"/>
      <c r="V374" s="294"/>
      <c r="W374" s="295"/>
      <c r="X374" s="295"/>
      <c r="Y374" s="295"/>
      <c r="Z374" s="295"/>
      <c r="AA374" s="295"/>
      <c r="AB374" s="294"/>
      <c r="AC374" s="294"/>
      <c r="AD374" s="294"/>
      <c r="AE374" s="294"/>
    </row>
    <row r="375" spans="1:31" ht="12">
      <c r="A375" s="186" t="s">
        <v>863</v>
      </c>
      <c r="B375" s="113" t="s">
        <v>331</v>
      </c>
      <c r="C375" s="294"/>
      <c r="D375" s="294"/>
      <c r="E375" s="295"/>
      <c r="F375" s="295"/>
      <c r="G375" s="294"/>
      <c r="H375" s="294"/>
      <c r="I375" s="295"/>
      <c r="J375" s="295"/>
      <c r="K375" s="294"/>
      <c r="L375" s="294"/>
      <c r="M375" s="294"/>
      <c r="N375" s="294"/>
      <c r="O375" s="295"/>
      <c r="P375" s="295"/>
      <c r="Q375" s="294"/>
      <c r="R375" s="294"/>
      <c r="S375" s="295"/>
      <c r="T375" s="295"/>
      <c r="U375" s="294"/>
      <c r="V375" s="294"/>
      <c r="W375" s="295"/>
      <c r="X375" s="295"/>
      <c r="Y375" s="295"/>
      <c r="Z375" s="295"/>
      <c r="AA375" s="295"/>
      <c r="AB375" s="294"/>
      <c r="AC375" s="294"/>
      <c r="AD375" s="294"/>
      <c r="AE375" s="294"/>
    </row>
    <row r="376" spans="1:31" ht="12">
      <c r="A376" s="186" t="s">
        <v>866</v>
      </c>
      <c r="B376" s="113" t="s">
        <v>332</v>
      </c>
      <c r="C376" s="294"/>
      <c r="D376" s="294"/>
      <c r="E376" s="295"/>
      <c r="F376" s="295"/>
      <c r="G376" s="294"/>
      <c r="H376" s="294"/>
      <c r="I376" s="295"/>
      <c r="J376" s="295"/>
      <c r="K376" s="294"/>
      <c r="L376" s="294"/>
      <c r="M376" s="294"/>
      <c r="N376" s="294"/>
      <c r="O376" s="295"/>
      <c r="P376" s="295"/>
      <c r="Q376" s="294"/>
      <c r="R376" s="294"/>
      <c r="S376" s="295"/>
      <c r="T376" s="295"/>
      <c r="U376" s="294"/>
      <c r="V376" s="294"/>
      <c r="W376" s="295"/>
      <c r="X376" s="295"/>
      <c r="Y376" s="295"/>
      <c r="Z376" s="295"/>
      <c r="AA376" s="295"/>
      <c r="AB376" s="294"/>
      <c r="AC376" s="294"/>
      <c r="AD376" s="294"/>
      <c r="AE376" s="294"/>
    </row>
    <row r="377" spans="1:31" ht="12">
      <c r="A377" s="186" t="s">
        <v>869</v>
      </c>
      <c r="B377" s="113" t="s">
        <v>333</v>
      </c>
      <c r="C377" s="294"/>
      <c r="D377" s="294"/>
      <c r="E377" s="295"/>
      <c r="F377" s="295"/>
      <c r="G377" s="294"/>
      <c r="H377" s="294"/>
      <c r="I377" s="295"/>
      <c r="J377" s="295"/>
      <c r="K377" s="294"/>
      <c r="L377" s="294"/>
      <c r="M377" s="294"/>
      <c r="N377" s="294"/>
      <c r="O377" s="295"/>
      <c r="P377" s="295"/>
      <c r="Q377" s="294"/>
      <c r="R377" s="294"/>
      <c r="S377" s="295"/>
      <c r="T377" s="295"/>
      <c r="U377" s="294"/>
      <c r="V377" s="294"/>
      <c r="W377" s="295"/>
      <c r="X377" s="295"/>
      <c r="Y377" s="295"/>
      <c r="Z377" s="295"/>
      <c r="AA377" s="295"/>
      <c r="AB377" s="294"/>
      <c r="AC377" s="294"/>
      <c r="AD377" s="294"/>
      <c r="AE377" s="294"/>
    </row>
    <row r="378" spans="1:31" s="270" customFormat="1" ht="12.75" thickBot="1">
      <c r="A378" s="108" t="s">
        <v>392</v>
      </c>
      <c r="B378" s="114" t="s">
        <v>950</v>
      </c>
      <c r="C378" s="296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  <c r="X378" s="296"/>
      <c r="Y378" s="296"/>
      <c r="Z378" s="296"/>
      <c r="AA378" s="296"/>
      <c r="AB378" s="296"/>
      <c r="AC378" s="296"/>
      <c r="AD378" s="296"/>
      <c r="AE378" s="296"/>
    </row>
    <row r="379" spans="1:31" ht="12.75" thickTop="1">
      <c r="A379" s="186" t="s">
        <v>428</v>
      </c>
      <c r="B379" s="113" t="s">
        <v>334</v>
      </c>
      <c r="C379" s="294"/>
      <c r="D379" s="294"/>
      <c r="E379" s="295"/>
      <c r="F379" s="295"/>
      <c r="G379" s="294"/>
      <c r="H379" s="294"/>
      <c r="I379" s="295"/>
      <c r="J379" s="295"/>
      <c r="K379" s="294"/>
      <c r="L379" s="294"/>
      <c r="M379" s="294"/>
      <c r="N379" s="294"/>
      <c r="O379" s="295"/>
      <c r="P379" s="295"/>
      <c r="Q379" s="294"/>
      <c r="R379" s="294"/>
      <c r="S379" s="295"/>
      <c r="T379" s="295"/>
      <c r="U379" s="294"/>
      <c r="V379" s="294"/>
      <c r="W379" s="295"/>
      <c r="X379" s="295"/>
      <c r="Y379" s="295"/>
      <c r="Z379" s="295"/>
      <c r="AA379" s="295"/>
      <c r="AB379" s="294"/>
      <c r="AC379" s="294"/>
      <c r="AD379" s="294"/>
      <c r="AE379" s="294"/>
    </row>
    <row r="380" spans="1:31" ht="12">
      <c r="A380" s="186" t="s">
        <v>444</v>
      </c>
      <c r="B380" s="113" t="s">
        <v>335</v>
      </c>
      <c r="C380" s="294"/>
      <c r="D380" s="294"/>
      <c r="E380" s="295"/>
      <c r="F380" s="295"/>
      <c r="G380" s="294"/>
      <c r="H380" s="294"/>
      <c r="I380" s="295"/>
      <c r="J380" s="295"/>
      <c r="K380" s="294"/>
      <c r="L380" s="294"/>
      <c r="M380" s="294"/>
      <c r="N380" s="294"/>
      <c r="O380" s="295"/>
      <c r="P380" s="295"/>
      <c r="Q380" s="294"/>
      <c r="R380" s="294"/>
      <c r="S380" s="295"/>
      <c r="T380" s="295"/>
      <c r="U380" s="294"/>
      <c r="V380" s="294"/>
      <c r="W380" s="295"/>
      <c r="X380" s="295"/>
      <c r="Y380" s="295"/>
      <c r="Z380" s="295"/>
      <c r="AA380" s="295"/>
      <c r="AB380" s="294"/>
      <c r="AC380" s="294"/>
      <c r="AD380" s="294"/>
      <c r="AE380" s="294"/>
    </row>
    <row r="381" spans="1:31" ht="12">
      <c r="A381" s="186" t="s">
        <v>454</v>
      </c>
      <c r="B381" s="113" t="s">
        <v>336</v>
      </c>
      <c r="C381" s="294"/>
      <c r="D381" s="294"/>
      <c r="E381" s="295"/>
      <c r="F381" s="295"/>
      <c r="G381" s="294"/>
      <c r="H381" s="294"/>
      <c r="I381" s="295"/>
      <c r="J381" s="295"/>
      <c r="K381" s="294"/>
      <c r="L381" s="294"/>
      <c r="M381" s="294"/>
      <c r="N381" s="294"/>
      <c r="O381" s="295"/>
      <c r="P381" s="295"/>
      <c r="Q381" s="294"/>
      <c r="R381" s="294"/>
      <c r="S381" s="295"/>
      <c r="T381" s="295"/>
      <c r="U381" s="294"/>
      <c r="V381" s="294"/>
      <c r="W381" s="295"/>
      <c r="X381" s="295"/>
      <c r="Y381" s="295"/>
      <c r="Z381" s="295"/>
      <c r="AA381" s="295"/>
      <c r="AB381" s="294"/>
      <c r="AC381" s="294"/>
      <c r="AD381" s="294"/>
      <c r="AE381" s="294"/>
    </row>
    <row r="382" spans="1:31" ht="12">
      <c r="A382" s="186" t="s">
        <v>469</v>
      </c>
      <c r="B382" s="113" t="s">
        <v>337</v>
      </c>
      <c r="C382" s="294"/>
      <c r="D382" s="294"/>
      <c r="E382" s="295"/>
      <c r="F382" s="295"/>
      <c r="G382" s="294"/>
      <c r="H382" s="294"/>
      <c r="I382" s="295"/>
      <c r="J382" s="295"/>
      <c r="K382" s="294"/>
      <c r="L382" s="294"/>
      <c r="M382" s="294"/>
      <c r="N382" s="294"/>
      <c r="O382" s="295"/>
      <c r="P382" s="295"/>
      <c r="Q382" s="294"/>
      <c r="R382" s="294"/>
      <c r="S382" s="295"/>
      <c r="T382" s="295"/>
      <c r="U382" s="294"/>
      <c r="V382" s="294"/>
      <c r="W382" s="295"/>
      <c r="X382" s="295"/>
      <c r="Y382" s="295"/>
      <c r="Z382" s="295"/>
      <c r="AA382" s="295"/>
      <c r="AB382" s="294"/>
      <c r="AC382" s="294"/>
      <c r="AD382" s="294"/>
      <c r="AE382" s="294"/>
    </row>
    <row r="383" spans="1:31" ht="12">
      <c r="A383" s="186" t="s">
        <v>473</v>
      </c>
      <c r="B383" s="113" t="s">
        <v>338</v>
      </c>
      <c r="C383" s="294"/>
      <c r="D383" s="294"/>
      <c r="E383" s="295"/>
      <c r="F383" s="295"/>
      <c r="G383" s="294"/>
      <c r="H383" s="294"/>
      <c r="I383" s="295"/>
      <c r="J383" s="295"/>
      <c r="K383" s="294"/>
      <c r="L383" s="294"/>
      <c r="M383" s="294"/>
      <c r="N383" s="294"/>
      <c r="O383" s="295"/>
      <c r="P383" s="295"/>
      <c r="Q383" s="294"/>
      <c r="R383" s="294"/>
      <c r="S383" s="295"/>
      <c r="T383" s="295"/>
      <c r="U383" s="294"/>
      <c r="V383" s="294"/>
      <c r="W383" s="295"/>
      <c r="X383" s="295"/>
      <c r="Y383" s="295"/>
      <c r="Z383" s="295"/>
      <c r="AA383" s="295"/>
      <c r="AB383" s="294"/>
      <c r="AC383" s="294"/>
      <c r="AD383" s="294"/>
      <c r="AE383" s="294"/>
    </row>
    <row r="384" spans="1:31" ht="12">
      <c r="A384" s="186" t="s">
        <v>483</v>
      </c>
      <c r="B384" s="113" t="s">
        <v>339</v>
      </c>
      <c r="C384" s="294"/>
      <c r="D384" s="294"/>
      <c r="E384" s="295"/>
      <c r="F384" s="295"/>
      <c r="G384" s="294"/>
      <c r="H384" s="294"/>
      <c r="I384" s="295"/>
      <c r="J384" s="295"/>
      <c r="K384" s="294"/>
      <c r="L384" s="294"/>
      <c r="M384" s="294"/>
      <c r="N384" s="294"/>
      <c r="O384" s="295"/>
      <c r="P384" s="295"/>
      <c r="Q384" s="294"/>
      <c r="R384" s="294"/>
      <c r="S384" s="295"/>
      <c r="T384" s="295"/>
      <c r="U384" s="294"/>
      <c r="V384" s="294"/>
      <c r="W384" s="295"/>
      <c r="X384" s="295"/>
      <c r="Y384" s="295"/>
      <c r="Z384" s="295"/>
      <c r="AA384" s="295"/>
      <c r="AB384" s="294"/>
      <c r="AC384" s="294"/>
      <c r="AD384" s="294"/>
      <c r="AE384" s="294"/>
    </row>
    <row r="385" spans="1:31" ht="12">
      <c r="A385" s="186" t="s">
        <v>491</v>
      </c>
      <c r="B385" s="113" t="s">
        <v>340</v>
      </c>
      <c r="C385" s="294"/>
      <c r="D385" s="294"/>
      <c r="E385" s="295"/>
      <c r="F385" s="295"/>
      <c r="G385" s="294"/>
      <c r="H385" s="294"/>
      <c r="I385" s="295"/>
      <c r="J385" s="295"/>
      <c r="K385" s="294"/>
      <c r="L385" s="294"/>
      <c r="M385" s="294"/>
      <c r="N385" s="294"/>
      <c r="O385" s="295"/>
      <c r="P385" s="295"/>
      <c r="Q385" s="294"/>
      <c r="R385" s="294"/>
      <c r="S385" s="295"/>
      <c r="T385" s="295"/>
      <c r="U385" s="294"/>
      <c r="V385" s="294"/>
      <c r="W385" s="295"/>
      <c r="X385" s="295"/>
      <c r="Y385" s="295"/>
      <c r="Z385" s="295"/>
      <c r="AA385" s="295"/>
      <c r="AB385" s="294"/>
      <c r="AC385" s="294"/>
      <c r="AD385" s="294"/>
      <c r="AE385" s="294"/>
    </row>
    <row r="386" spans="1:31" ht="12">
      <c r="A386" s="186" t="s">
        <v>505</v>
      </c>
      <c r="B386" s="113" t="s">
        <v>341</v>
      </c>
      <c r="C386" s="294"/>
      <c r="D386" s="294"/>
      <c r="E386" s="295"/>
      <c r="F386" s="295"/>
      <c r="G386" s="294"/>
      <c r="H386" s="294"/>
      <c r="I386" s="295"/>
      <c r="J386" s="295"/>
      <c r="K386" s="294"/>
      <c r="L386" s="294"/>
      <c r="M386" s="294"/>
      <c r="N386" s="294"/>
      <c r="O386" s="295"/>
      <c r="P386" s="295"/>
      <c r="Q386" s="294"/>
      <c r="R386" s="294"/>
      <c r="S386" s="295"/>
      <c r="T386" s="295"/>
      <c r="U386" s="294"/>
      <c r="V386" s="294"/>
      <c r="W386" s="295"/>
      <c r="X386" s="295"/>
      <c r="Y386" s="295"/>
      <c r="Z386" s="295"/>
      <c r="AA386" s="295"/>
      <c r="AB386" s="294"/>
      <c r="AC386" s="294"/>
      <c r="AD386" s="294"/>
      <c r="AE386" s="294"/>
    </row>
    <row r="387" spans="1:31" ht="12">
      <c r="A387" s="186" t="s">
        <v>537</v>
      </c>
      <c r="B387" s="113" t="s">
        <v>342</v>
      </c>
      <c r="C387" s="294"/>
      <c r="D387" s="294"/>
      <c r="E387" s="295"/>
      <c r="F387" s="295"/>
      <c r="G387" s="294"/>
      <c r="H387" s="294"/>
      <c r="I387" s="295"/>
      <c r="J387" s="295"/>
      <c r="K387" s="294"/>
      <c r="L387" s="294"/>
      <c r="M387" s="294"/>
      <c r="N387" s="294"/>
      <c r="O387" s="295"/>
      <c r="P387" s="295"/>
      <c r="Q387" s="294"/>
      <c r="R387" s="294"/>
      <c r="S387" s="295"/>
      <c r="T387" s="295"/>
      <c r="U387" s="294"/>
      <c r="V387" s="294"/>
      <c r="W387" s="295"/>
      <c r="X387" s="295"/>
      <c r="Y387" s="295"/>
      <c r="Z387" s="295"/>
      <c r="AA387" s="295"/>
      <c r="AB387" s="294"/>
      <c r="AC387" s="294"/>
      <c r="AD387" s="294"/>
      <c r="AE387" s="294"/>
    </row>
    <row r="388" spans="1:31" ht="12">
      <c r="A388" s="186" t="s">
        <v>538</v>
      </c>
      <c r="B388" s="113" t="s">
        <v>343</v>
      </c>
      <c r="C388" s="294"/>
      <c r="D388" s="294"/>
      <c r="E388" s="295"/>
      <c r="F388" s="295"/>
      <c r="G388" s="294"/>
      <c r="H388" s="294"/>
      <c r="I388" s="295"/>
      <c r="J388" s="295"/>
      <c r="K388" s="294"/>
      <c r="L388" s="294"/>
      <c r="M388" s="294"/>
      <c r="N388" s="294"/>
      <c r="O388" s="295"/>
      <c r="P388" s="295"/>
      <c r="Q388" s="294"/>
      <c r="R388" s="294"/>
      <c r="S388" s="295"/>
      <c r="T388" s="295"/>
      <c r="U388" s="294"/>
      <c r="V388" s="294"/>
      <c r="W388" s="295"/>
      <c r="X388" s="295"/>
      <c r="Y388" s="295"/>
      <c r="Z388" s="295"/>
      <c r="AA388" s="295"/>
      <c r="AB388" s="294"/>
      <c r="AC388" s="294"/>
      <c r="AD388" s="294"/>
      <c r="AE388" s="294"/>
    </row>
    <row r="389" spans="1:31" ht="12">
      <c r="A389" s="186" t="s">
        <v>562</v>
      </c>
      <c r="B389" s="113" t="s">
        <v>344</v>
      </c>
      <c r="C389" s="294"/>
      <c r="D389" s="294"/>
      <c r="E389" s="295"/>
      <c r="F389" s="295"/>
      <c r="G389" s="294"/>
      <c r="H389" s="294"/>
      <c r="I389" s="295"/>
      <c r="J389" s="295"/>
      <c r="K389" s="294"/>
      <c r="L389" s="294"/>
      <c r="M389" s="294"/>
      <c r="N389" s="294"/>
      <c r="O389" s="295"/>
      <c r="P389" s="295"/>
      <c r="Q389" s="294"/>
      <c r="R389" s="294"/>
      <c r="S389" s="295"/>
      <c r="T389" s="295"/>
      <c r="U389" s="294"/>
      <c r="V389" s="294"/>
      <c r="W389" s="295"/>
      <c r="X389" s="295"/>
      <c r="Y389" s="295"/>
      <c r="Z389" s="295"/>
      <c r="AA389" s="295"/>
      <c r="AB389" s="294"/>
      <c r="AC389" s="294"/>
      <c r="AD389" s="294"/>
      <c r="AE389" s="294"/>
    </row>
    <row r="390" spans="1:31" ht="12">
      <c r="A390" s="186" t="s">
        <v>571</v>
      </c>
      <c r="B390" s="113" t="s">
        <v>345</v>
      </c>
      <c r="C390" s="294"/>
      <c r="D390" s="294"/>
      <c r="E390" s="295"/>
      <c r="F390" s="295"/>
      <c r="G390" s="294"/>
      <c r="H390" s="294"/>
      <c r="I390" s="295"/>
      <c r="J390" s="295"/>
      <c r="K390" s="294"/>
      <c r="L390" s="294"/>
      <c r="M390" s="294"/>
      <c r="N390" s="294"/>
      <c r="O390" s="295"/>
      <c r="P390" s="295"/>
      <c r="Q390" s="294"/>
      <c r="R390" s="294"/>
      <c r="S390" s="295"/>
      <c r="T390" s="295"/>
      <c r="U390" s="294"/>
      <c r="V390" s="294"/>
      <c r="W390" s="295"/>
      <c r="X390" s="295"/>
      <c r="Y390" s="295"/>
      <c r="Z390" s="295"/>
      <c r="AA390" s="295"/>
      <c r="AB390" s="294"/>
      <c r="AC390" s="294"/>
      <c r="AD390" s="294"/>
      <c r="AE390" s="294"/>
    </row>
    <row r="391" spans="1:31" ht="12">
      <c r="A391" s="186" t="s">
        <v>576</v>
      </c>
      <c r="B391" s="113" t="s">
        <v>346</v>
      </c>
      <c r="C391" s="294"/>
      <c r="D391" s="294"/>
      <c r="E391" s="295"/>
      <c r="F391" s="295"/>
      <c r="G391" s="294"/>
      <c r="H391" s="294"/>
      <c r="I391" s="295"/>
      <c r="J391" s="295"/>
      <c r="K391" s="294"/>
      <c r="L391" s="294"/>
      <c r="M391" s="294"/>
      <c r="N391" s="294"/>
      <c r="O391" s="295"/>
      <c r="P391" s="295"/>
      <c r="Q391" s="294"/>
      <c r="R391" s="294"/>
      <c r="S391" s="295"/>
      <c r="T391" s="295"/>
      <c r="U391" s="294"/>
      <c r="V391" s="294"/>
      <c r="W391" s="295"/>
      <c r="X391" s="295"/>
      <c r="Y391" s="295"/>
      <c r="Z391" s="295"/>
      <c r="AA391" s="295"/>
      <c r="AB391" s="294"/>
      <c r="AC391" s="294"/>
      <c r="AD391" s="294"/>
      <c r="AE391" s="294"/>
    </row>
    <row r="392" spans="1:31" ht="12">
      <c r="A392" s="186" t="s">
        <v>613</v>
      </c>
      <c r="B392" s="113" t="s">
        <v>347</v>
      </c>
      <c r="C392" s="294"/>
      <c r="D392" s="294"/>
      <c r="E392" s="295"/>
      <c r="F392" s="295"/>
      <c r="G392" s="294"/>
      <c r="H392" s="294"/>
      <c r="I392" s="295"/>
      <c r="J392" s="295"/>
      <c r="K392" s="294"/>
      <c r="L392" s="294"/>
      <c r="M392" s="294"/>
      <c r="N392" s="294"/>
      <c r="O392" s="295"/>
      <c r="P392" s="295"/>
      <c r="Q392" s="294"/>
      <c r="R392" s="294"/>
      <c r="S392" s="295"/>
      <c r="T392" s="295"/>
      <c r="U392" s="294"/>
      <c r="V392" s="294"/>
      <c r="W392" s="295"/>
      <c r="X392" s="295"/>
      <c r="Y392" s="295"/>
      <c r="Z392" s="295"/>
      <c r="AA392" s="295"/>
      <c r="AB392" s="294"/>
      <c r="AC392" s="294"/>
      <c r="AD392" s="294"/>
      <c r="AE392" s="294"/>
    </row>
    <row r="393" spans="1:31" ht="12">
      <c r="A393" s="186" t="s">
        <v>615</v>
      </c>
      <c r="B393" s="113" t="s">
        <v>348</v>
      </c>
      <c r="C393" s="294"/>
      <c r="D393" s="294"/>
      <c r="E393" s="295"/>
      <c r="F393" s="295"/>
      <c r="G393" s="294"/>
      <c r="H393" s="294"/>
      <c r="I393" s="295"/>
      <c r="J393" s="295"/>
      <c r="K393" s="294"/>
      <c r="L393" s="294"/>
      <c r="M393" s="294"/>
      <c r="N393" s="294"/>
      <c r="O393" s="295"/>
      <c r="P393" s="295"/>
      <c r="Q393" s="294"/>
      <c r="R393" s="294"/>
      <c r="S393" s="295"/>
      <c r="T393" s="295"/>
      <c r="U393" s="294"/>
      <c r="V393" s="294"/>
      <c r="W393" s="295"/>
      <c r="X393" s="295"/>
      <c r="Y393" s="295"/>
      <c r="Z393" s="295"/>
      <c r="AA393" s="295"/>
      <c r="AB393" s="294"/>
      <c r="AC393" s="294"/>
      <c r="AD393" s="294"/>
      <c r="AE393" s="294"/>
    </row>
    <row r="394" spans="1:31" ht="12">
      <c r="A394" s="186" t="s">
        <v>617</v>
      </c>
      <c r="B394" s="113" t="s">
        <v>349</v>
      </c>
      <c r="C394" s="294"/>
      <c r="D394" s="294"/>
      <c r="E394" s="295"/>
      <c r="F394" s="295"/>
      <c r="G394" s="294"/>
      <c r="H394" s="294"/>
      <c r="I394" s="295"/>
      <c r="J394" s="295"/>
      <c r="K394" s="294"/>
      <c r="L394" s="294"/>
      <c r="M394" s="294"/>
      <c r="N394" s="294"/>
      <c r="O394" s="295"/>
      <c r="P394" s="295"/>
      <c r="Q394" s="294"/>
      <c r="R394" s="294"/>
      <c r="S394" s="295"/>
      <c r="T394" s="295"/>
      <c r="U394" s="294"/>
      <c r="V394" s="294"/>
      <c r="W394" s="295"/>
      <c r="X394" s="295"/>
      <c r="Y394" s="295"/>
      <c r="Z394" s="295"/>
      <c r="AA394" s="295"/>
      <c r="AB394" s="294"/>
      <c r="AC394" s="294"/>
      <c r="AD394" s="294"/>
      <c r="AE394" s="294"/>
    </row>
    <row r="395" spans="1:31" ht="12">
      <c r="A395" s="186" t="s">
        <v>651</v>
      </c>
      <c r="B395" s="113" t="s">
        <v>350</v>
      </c>
      <c r="C395" s="294"/>
      <c r="D395" s="294"/>
      <c r="E395" s="295"/>
      <c r="F395" s="295"/>
      <c r="G395" s="294"/>
      <c r="H395" s="294"/>
      <c r="I395" s="295"/>
      <c r="J395" s="295"/>
      <c r="K395" s="294"/>
      <c r="L395" s="294"/>
      <c r="M395" s="294"/>
      <c r="N395" s="294"/>
      <c r="O395" s="295"/>
      <c r="P395" s="295"/>
      <c r="Q395" s="294"/>
      <c r="R395" s="294"/>
      <c r="S395" s="295"/>
      <c r="T395" s="295"/>
      <c r="U395" s="294"/>
      <c r="V395" s="294"/>
      <c r="W395" s="295"/>
      <c r="X395" s="295"/>
      <c r="Y395" s="295"/>
      <c r="Z395" s="295"/>
      <c r="AA395" s="295"/>
      <c r="AB395" s="294"/>
      <c r="AC395" s="294"/>
      <c r="AD395" s="294"/>
      <c r="AE395" s="294"/>
    </row>
    <row r="396" spans="1:31" ht="12">
      <c r="A396" s="186" t="s">
        <v>655</v>
      </c>
      <c r="B396" s="113" t="s">
        <v>351</v>
      </c>
      <c r="C396" s="294"/>
      <c r="D396" s="294"/>
      <c r="E396" s="295"/>
      <c r="F396" s="295"/>
      <c r="G396" s="294"/>
      <c r="H396" s="294"/>
      <c r="I396" s="295"/>
      <c r="J396" s="295"/>
      <c r="K396" s="294"/>
      <c r="L396" s="294"/>
      <c r="M396" s="294"/>
      <c r="N396" s="294"/>
      <c r="O396" s="295"/>
      <c r="P396" s="295"/>
      <c r="Q396" s="294"/>
      <c r="R396" s="294"/>
      <c r="S396" s="295"/>
      <c r="T396" s="295"/>
      <c r="U396" s="294"/>
      <c r="V396" s="294"/>
      <c r="W396" s="295"/>
      <c r="X396" s="295"/>
      <c r="Y396" s="295"/>
      <c r="Z396" s="295"/>
      <c r="AA396" s="295"/>
      <c r="AB396" s="294"/>
      <c r="AC396" s="294"/>
      <c r="AD396" s="294"/>
      <c r="AE396" s="294"/>
    </row>
    <row r="397" spans="1:31" ht="12">
      <c r="A397" s="186" t="s">
        <v>679</v>
      </c>
      <c r="B397" s="113" t="s">
        <v>352</v>
      </c>
      <c r="C397" s="294"/>
      <c r="D397" s="294"/>
      <c r="E397" s="295"/>
      <c r="F397" s="295"/>
      <c r="G397" s="294"/>
      <c r="H397" s="294"/>
      <c r="I397" s="295"/>
      <c r="J397" s="295"/>
      <c r="K397" s="294"/>
      <c r="L397" s="294"/>
      <c r="M397" s="294"/>
      <c r="N397" s="294"/>
      <c r="O397" s="295"/>
      <c r="P397" s="295"/>
      <c r="Q397" s="294"/>
      <c r="R397" s="294"/>
      <c r="S397" s="295"/>
      <c r="T397" s="295"/>
      <c r="U397" s="294"/>
      <c r="V397" s="294"/>
      <c r="W397" s="295"/>
      <c r="X397" s="295"/>
      <c r="Y397" s="295"/>
      <c r="Z397" s="295"/>
      <c r="AA397" s="295"/>
      <c r="AB397" s="294"/>
      <c r="AC397" s="294"/>
      <c r="AD397" s="294"/>
      <c r="AE397" s="294"/>
    </row>
    <row r="398" spans="1:31" ht="12">
      <c r="A398" s="186" t="s">
        <v>680</v>
      </c>
      <c r="B398" s="113" t="s">
        <v>353</v>
      </c>
      <c r="C398" s="294"/>
      <c r="D398" s="294"/>
      <c r="E398" s="295"/>
      <c r="F398" s="295"/>
      <c r="G398" s="294"/>
      <c r="H398" s="294"/>
      <c r="I398" s="295"/>
      <c r="J398" s="295"/>
      <c r="K398" s="294"/>
      <c r="L398" s="294"/>
      <c r="M398" s="294"/>
      <c r="N398" s="294"/>
      <c r="O398" s="295"/>
      <c r="P398" s="295"/>
      <c r="Q398" s="294"/>
      <c r="R398" s="294"/>
      <c r="S398" s="295"/>
      <c r="T398" s="295"/>
      <c r="U398" s="294"/>
      <c r="V398" s="294"/>
      <c r="W398" s="295"/>
      <c r="X398" s="295"/>
      <c r="Y398" s="295"/>
      <c r="Z398" s="295"/>
      <c r="AA398" s="295"/>
      <c r="AB398" s="294"/>
      <c r="AC398" s="294"/>
      <c r="AD398" s="294"/>
      <c r="AE398" s="294"/>
    </row>
    <row r="399" spans="1:31" ht="12">
      <c r="A399" s="186" t="s">
        <v>681</v>
      </c>
      <c r="B399" s="113" t="s">
        <v>354</v>
      </c>
      <c r="C399" s="294"/>
      <c r="D399" s="294"/>
      <c r="E399" s="295"/>
      <c r="F399" s="295"/>
      <c r="G399" s="294"/>
      <c r="H399" s="294"/>
      <c r="I399" s="295"/>
      <c r="J399" s="295"/>
      <c r="K399" s="294"/>
      <c r="L399" s="294"/>
      <c r="M399" s="294"/>
      <c r="N399" s="294"/>
      <c r="O399" s="295"/>
      <c r="P399" s="295"/>
      <c r="Q399" s="294"/>
      <c r="R399" s="294"/>
      <c r="S399" s="295"/>
      <c r="T399" s="295"/>
      <c r="U399" s="294"/>
      <c r="V399" s="294"/>
      <c r="W399" s="295"/>
      <c r="X399" s="295"/>
      <c r="Y399" s="295"/>
      <c r="Z399" s="295"/>
      <c r="AA399" s="295"/>
      <c r="AB399" s="294"/>
      <c r="AC399" s="294"/>
      <c r="AD399" s="294"/>
      <c r="AE399" s="294"/>
    </row>
    <row r="400" spans="1:31" ht="12">
      <c r="A400" s="186" t="s">
        <v>693</v>
      </c>
      <c r="B400" s="113" t="s">
        <v>355</v>
      </c>
      <c r="C400" s="294"/>
      <c r="D400" s="294"/>
      <c r="E400" s="295"/>
      <c r="F400" s="295"/>
      <c r="G400" s="294"/>
      <c r="H400" s="294"/>
      <c r="I400" s="295"/>
      <c r="J400" s="295"/>
      <c r="K400" s="294"/>
      <c r="L400" s="294"/>
      <c r="M400" s="294"/>
      <c r="N400" s="294"/>
      <c r="O400" s="295"/>
      <c r="P400" s="295"/>
      <c r="Q400" s="294"/>
      <c r="R400" s="294"/>
      <c r="S400" s="295"/>
      <c r="T400" s="295"/>
      <c r="U400" s="294"/>
      <c r="V400" s="294"/>
      <c r="W400" s="295"/>
      <c r="X400" s="295"/>
      <c r="Y400" s="295"/>
      <c r="Z400" s="295"/>
      <c r="AA400" s="295"/>
      <c r="AB400" s="294"/>
      <c r="AC400" s="294"/>
      <c r="AD400" s="294"/>
      <c r="AE400" s="294"/>
    </row>
    <row r="401" spans="1:31" ht="12">
      <c r="A401" s="186" t="s">
        <v>697</v>
      </c>
      <c r="B401" s="113" t="s">
        <v>356</v>
      </c>
      <c r="C401" s="294"/>
      <c r="D401" s="294"/>
      <c r="E401" s="295"/>
      <c r="F401" s="295"/>
      <c r="G401" s="294"/>
      <c r="H401" s="294"/>
      <c r="I401" s="295"/>
      <c r="J401" s="295"/>
      <c r="K401" s="294"/>
      <c r="L401" s="294"/>
      <c r="M401" s="294"/>
      <c r="N401" s="294"/>
      <c r="O401" s="295"/>
      <c r="P401" s="295"/>
      <c r="Q401" s="294"/>
      <c r="R401" s="294"/>
      <c r="S401" s="295"/>
      <c r="T401" s="295"/>
      <c r="U401" s="294"/>
      <c r="V401" s="294"/>
      <c r="W401" s="295"/>
      <c r="X401" s="295"/>
      <c r="Y401" s="295"/>
      <c r="Z401" s="295"/>
      <c r="AA401" s="295"/>
      <c r="AB401" s="294"/>
      <c r="AC401" s="294"/>
      <c r="AD401" s="294"/>
      <c r="AE401" s="294"/>
    </row>
    <row r="402" spans="1:31" ht="12">
      <c r="A402" s="186" t="s">
        <v>711</v>
      </c>
      <c r="B402" s="113" t="s">
        <v>357</v>
      </c>
      <c r="C402" s="294"/>
      <c r="D402" s="294"/>
      <c r="E402" s="295"/>
      <c r="F402" s="295"/>
      <c r="G402" s="294"/>
      <c r="H402" s="294"/>
      <c r="I402" s="295"/>
      <c r="J402" s="295"/>
      <c r="K402" s="294"/>
      <c r="L402" s="294"/>
      <c r="M402" s="294"/>
      <c r="N402" s="294"/>
      <c r="O402" s="295"/>
      <c r="P402" s="295"/>
      <c r="Q402" s="294"/>
      <c r="R402" s="294"/>
      <c r="S402" s="295"/>
      <c r="T402" s="295"/>
      <c r="U402" s="294"/>
      <c r="V402" s="294"/>
      <c r="W402" s="295"/>
      <c r="X402" s="295"/>
      <c r="Y402" s="295"/>
      <c r="Z402" s="295"/>
      <c r="AA402" s="295"/>
      <c r="AB402" s="294"/>
      <c r="AC402" s="294"/>
      <c r="AD402" s="294"/>
      <c r="AE402" s="294"/>
    </row>
    <row r="403" spans="1:31" ht="12">
      <c r="A403" s="186" t="s">
        <v>715</v>
      </c>
      <c r="B403" s="113" t="s">
        <v>358</v>
      </c>
      <c r="C403" s="294"/>
      <c r="D403" s="294"/>
      <c r="E403" s="295"/>
      <c r="F403" s="295"/>
      <c r="G403" s="294"/>
      <c r="H403" s="294"/>
      <c r="I403" s="295"/>
      <c r="J403" s="295"/>
      <c r="K403" s="294"/>
      <c r="L403" s="294"/>
      <c r="M403" s="294"/>
      <c r="N403" s="294"/>
      <c r="O403" s="295"/>
      <c r="P403" s="295"/>
      <c r="Q403" s="294"/>
      <c r="R403" s="294"/>
      <c r="S403" s="295"/>
      <c r="T403" s="295"/>
      <c r="U403" s="294"/>
      <c r="V403" s="294"/>
      <c r="W403" s="295"/>
      <c r="X403" s="295"/>
      <c r="Y403" s="295"/>
      <c r="Z403" s="295"/>
      <c r="AA403" s="295"/>
      <c r="AB403" s="294"/>
      <c r="AC403" s="294"/>
      <c r="AD403" s="294"/>
      <c r="AE403" s="294"/>
    </row>
    <row r="404" spans="1:31" ht="12">
      <c r="A404" s="186" t="s">
        <v>716</v>
      </c>
      <c r="B404" s="113" t="s">
        <v>359</v>
      </c>
      <c r="C404" s="294"/>
      <c r="D404" s="294"/>
      <c r="E404" s="295"/>
      <c r="F404" s="295"/>
      <c r="G404" s="294"/>
      <c r="H404" s="294"/>
      <c r="I404" s="295"/>
      <c r="J404" s="295"/>
      <c r="K404" s="294"/>
      <c r="L404" s="294"/>
      <c r="M404" s="294"/>
      <c r="N404" s="294"/>
      <c r="O404" s="295"/>
      <c r="P404" s="295"/>
      <c r="Q404" s="294"/>
      <c r="R404" s="294"/>
      <c r="S404" s="295"/>
      <c r="T404" s="295"/>
      <c r="U404" s="294"/>
      <c r="V404" s="294"/>
      <c r="W404" s="295"/>
      <c r="X404" s="295"/>
      <c r="Y404" s="295"/>
      <c r="Z404" s="295"/>
      <c r="AA404" s="295"/>
      <c r="AB404" s="294"/>
      <c r="AC404" s="294"/>
      <c r="AD404" s="294"/>
      <c r="AE404" s="294"/>
    </row>
    <row r="405" spans="1:31" ht="12">
      <c r="A405" s="186" t="s">
        <v>720</v>
      </c>
      <c r="B405" s="113" t="s">
        <v>360</v>
      </c>
      <c r="C405" s="294"/>
      <c r="D405" s="294"/>
      <c r="E405" s="295"/>
      <c r="F405" s="295"/>
      <c r="G405" s="294"/>
      <c r="H405" s="294"/>
      <c r="I405" s="295"/>
      <c r="J405" s="295"/>
      <c r="K405" s="294"/>
      <c r="L405" s="294"/>
      <c r="M405" s="294"/>
      <c r="N405" s="294"/>
      <c r="O405" s="295"/>
      <c r="P405" s="295"/>
      <c r="Q405" s="294"/>
      <c r="R405" s="294"/>
      <c r="S405" s="295"/>
      <c r="T405" s="295"/>
      <c r="U405" s="294"/>
      <c r="V405" s="294"/>
      <c r="W405" s="295"/>
      <c r="X405" s="295"/>
      <c r="Y405" s="295"/>
      <c r="Z405" s="295"/>
      <c r="AA405" s="295"/>
      <c r="AB405" s="294"/>
      <c r="AC405" s="294"/>
      <c r="AD405" s="294"/>
      <c r="AE405" s="294"/>
    </row>
    <row r="406" spans="1:31" ht="12">
      <c r="A406" s="186" t="s">
        <v>727</v>
      </c>
      <c r="B406" s="113" t="s">
        <v>361</v>
      </c>
      <c r="C406" s="294"/>
      <c r="D406" s="294"/>
      <c r="E406" s="295"/>
      <c r="F406" s="295"/>
      <c r="G406" s="294"/>
      <c r="H406" s="294"/>
      <c r="I406" s="295"/>
      <c r="J406" s="295"/>
      <c r="K406" s="294"/>
      <c r="L406" s="294"/>
      <c r="M406" s="294"/>
      <c r="N406" s="294"/>
      <c r="O406" s="295"/>
      <c r="P406" s="295"/>
      <c r="Q406" s="294"/>
      <c r="R406" s="294"/>
      <c r="S406" s="295"/>
      <c r="T406" s="295"/>
      <c r="U406" s="294"/>
      <c r="V406" s="294"/>
      <c r="W406" s="295"/>
      <c r="X406" s="295"/>
      <c r="Y406" s="295"/>
      <c r="Z406" s="295"/>
      <c r="AA406" s="295"/>
      <c r="AB406" s="294"/>
      <c r="AC406" s="294"/>
      <c r="AD406" s="294"/>
      <c r="AE406" s="294"/>
    </row>
    <row r="407" spans="1:31" ht="12">
      <c r="A407" s="186" t="s">
        <v>744</v>
      </c>
      <c r="B407" s="113" t="s">
        <v>362</v>
      </c>
      <c r="C407" s="294"/>
      <c r="D407" s="294"/>
      <c r="E407" s="295"/>
      <c r="F407" s="295"/>
      <c r="G407" s="294"/>
      <c r="H407" s="294"/>
      <c r="I407" s="295"/>
      <c r="J407" s="295"/>
      <c r="K407" s="294"/>
      <c r="L407" s="294"/>
      <c r="M407" s="294"/>
      <c r="N407" s="294"/>
      <c r="O407" s="295"/>
      <c r="P407" s="295"/>
      <c r="Q407" s="294"/>
      <c r="R407" s="294"/>
      <c r="S407" s="295"/>
      <c r="T407" s="295"/>
      <c r="U407" s="294"/>
      <c r="V407" s="294"/>
      <c r="W407" s="295"/>
      <c r="X407" s="295"/>
      <c r="Y407" s="295"/>
      <c r="Z407" s="295"/>
      <c r="AA407" s="295"/>
      <c r="AB407" s="294"/>
      <c r="AC407" s="294"/>
      <c r="AD407" s="294"/>
      <c r="AE407" s="294"/>
    </row>
    <row r="408" spans="1:31" ht="12">
      <c r="A408" s="186" t="s">
        <v>749</v>
      </c>
      <c r="B408" s="113" t="s">
        <v>363</v>
      </c>
      <c r="C408" s="294"/>
      <c r="D408" s="294"/>
      <c r="E408" s="295"/>
      <c r="F408" s="295"/>
      <c r="G408" s="294"/>
      <c r="H408" s="294"/>
      <c r="I408" s="295"/>
      <c r="J408" s="295"/>
      <c r="K408" s="294"/>
      <c r="L408" s="294"/>
      <c r="M408" s="294"/>
      <c r="N408" s="294"/>
      <c r="O408" s="295"/>
      <c r="P408" s="295"/>
      <c r="Q408" s="294"/>
      <c r="R408" s="294"/>
      <c r="S408" s="295"/>
      <c r="T408" s="295"/>
      <c r="U408" s="294"/>
      <c r="V408" s="294"/>
      <c r="W408" s="295"/>
      <c r="X408" s="295"/>
      <c r="Y408" s="295"/>
      <c r="Z408" s="295"/>
      <c r="AA408" s="295"/>
      <c r="AB408" s="294"/>
      <c r="AC408" s="294"/>
      <c r="AD408" s="294"/>
      <c r="AE408" s="294"/>
    </row>
    <row r="409" spans="1:31" ht="12">
      <c r="A409" s="186" t="s">
        <v>765</v>
      </c>
      <c r="B409" s="113" t="s">
        <v>764</v>
      </c>
      <c r="C409" s="294"/>
      <c r="D409" s="294"/>
      <c r="E409" s="295"/>
      <c r="F409" s="295"/>
      <c r="G409" s="294"/>
      <c r="H409" s="294"/>
      <c r="I409" s="295"/>
      <c r="J409" s="295"/>
      <c r="K409" s="294"/>
      <c r="L409" s="294"/>
      <c r="M409" s="294"/>
      <c r="N409" s="294"/>
      <c r="O409" s="295"/>
      <c r="P409" s="295"/>
      <c r="Q409" s="294"/>
      <c r="R409" s="294"/>
      <c r="S409" s="295"/>
      <c r="T409" s="295"/>
      <c r="U409" s="294"/>
      <c r="V409" s="294"/>
      <c r="W409" s="295"/>
      <c r="X409" s="295"/>
      <c r="Y409" s="295"/>
      <c r="Z409" s="295"/>
      <c r="AA409" s="295"/>
      <c r="AB409" s="294"/>
      <c r="AC409" s="294"/>
      <c r="AD409" s="294"/>
      <c r="AE409" s="294"/>
    </row>
    <row r="410" spans="1:31" ht="12">
      <c r="A410" s="186" t="s">
        <v>766</v>
      </c>
      <c r="B410" s="113" t="s">
        <v>364</v>
      </c>
      <c r="C410" s="294"/>
      <c r="D410" s="294"/>
      <c r="E410" s="295"/>
      <c r="F410" s="295"/>
      <c r="G410" s="294"/>
      <c r="H410" s="294"/>
      <c r="I410" s="295"/>
      <c r="J410" s="295"/>
      <c r="K410" s="294"/>
      <c r="L410" s="294"/>
      <c r="M410" s="294"/>
      <c r="N410" s="294"/>
      <c r="O410" s="295"/>
      <c r="P410" s="295"/>
      <c r="Q410" s="294"/>
      <c r="R410" s="294"/>
      <c r="S410" s="295"/>
      <c r="T410" s="295"/>
      <c r="U410" s="294"/>
      <c r="V410" s="294"/>
      <c r="W410" s="295"/>
      <c r="X410" s="295"/>
      <c r="Y410" s="295"/>
      <c r="Z410" s="295"/>
      <c r="AA410" s="295"/>
      <c r="AB410" s="294"/>
      <c r="AC410" s="294"/>
      <c r="AD410" s="294"/>
      <c r="AE410" s="294"/>
    </row>
    <row r="411" spans="1:31" ht="12">
      <c r="A411" s="186" t="s">
        <v>777</v>
      </c>
      <c r="B411" s="113" t="s">
        <v>365</v>
      </c>
      <c r="C411" s="294"/>
      <c r="D411" s="294"/>
      <c r="E411" s="295"/>
      <c r="F411" s="295"/>
      <c r="G411" s="294"/>
      <c r="H411" s="294"/>
      <c r="I411" s="295"/>
      <c r="J411" s="295"/>
      <c r="K411" s="294"/>
      <c r="L411" s="294"/>
      <c r="M411" s="294"/>
      <c r="N411" s="294"/>
      <c r="O411" s="295"/>
      <c r="P411" s="295"/>
      <c r="Q411" s="294"/>
      <c r="R411" s="294"/>
      <c r="S411" s="295"/>
      <c r="T411" s="295"/>
      <c r="U411" s="294"/>
      <c r="V411" s="294"/>
      <c r="W411" s="295"/>
      <c r="X411" s="295"/>
      <c r="Y411" s="295"/>
      <c r="Z411" s="295"/>
      <c r="AA411" s="295"/>
      <c r="AB411" s="294"/>
      <c r="AC411" s="294"/>
      <c r="AD411" s="294"/>
      <c r="AE411" s="294"/>
    </row>
    <row r="412" spans="1:31" ht="12">
      <c r="A412" s="186" t="s">
        <v>797</v>
      </c>
      <c r="B412" s="113" t="s">
        <v>366</v>
      </c>
      <c r="C412" s="294"/>
      <c r="D412" s="294"/>
      <c r="E412" s="295"/>
      <c r="F412" s="295"/>
      <c r="G412" s="294"/>
      <c r="H412" s="294"/>
      <c r="I412" s="295"/>
      <c r="J412" s="295"/>
      <c r="K412" s="294"/>
      <c r="L412" s="294"/>
      <c r="M412" s="294"/>
      <c r="N412" s="294"/>
      <c r="O412" s="295"/>
      <c r="P412" s="295"/>
      <c r="Q412" s="294"/>
      <c r="R412" s="294"/>
      <c r="S412" s="295"/>
      <c r="T412" s="295"/>
      <c r="U412" s="294"/>
      <c r="V412" s="294"/>
      <c r="W412" s="295"/>
      <c r="X412" s="295"/>
      <c r="Y412" s="295"/>
      <c r="Z412" s="295"/>
      <c r="AA412" s="295"/>
      <c r="AB412" s="294"/>
      <c r="AC412" s="294"/>
      <c r="AD412" s="294"/>
      <c r="AE412" s="294"/>
    </row>
    <row r="413" spans="1:31" ht="12">
      <c r="A413" s="186" t="s">
        <v>804</v>
      </c>
      <c r="B413" s="113" t="s">
        <v>367</v>
      </c>
      <c r="C413" s="294"/>
      <c r="D413" s="294"/>
      <c r="E413" s="295"/>
      <c r="F413" s="295"/>
      <c r="G413" s="294"/>
      <c r="H413" s="294"/>
      <c r="I413" s="295"/>
      <c r="J413" s="295"/>
      <c r="K413" s="294"/>
      <c r="L413" s="294"/>
      <c r="M413" s="294"/>
      <c r="N413" s="294"/>
      <c r="O413" s="295"/>
      <c r="P413" s="295"/>
      <c r="Q413" s="294"/>
      <c r="R413" s="294"/>
      <c r="S413" s="295"/>
      <c r="T413" s="295"/>
      <c r="U413" s="294"/>
      <c r="V413" s="294"/>
      <c r="W413" s="295"/>
      <c r="X413" s="295"/>
      <c r="Y413" s="295"/>
      <c r="Z413" s="295"/>
      <c r="AA413" s="295"/>
      <c r="AB413" s="294"/>
      <c r="AC413" s="294"/>
      <c r="AD413" s="294"/>
      <c r="AE413" s="294"/>
    </row>
    <row r="414" spans="1:31" ht="12">
      <c r="A414" s="186" t="s">
        <v>808</v>
      </c>
      <c r="B414" s="113" t="s">
        <v>368</v>
      </c>
      <c r="C414" s="294"/>
      <c r="D414" s="294"/>
      <c r="E414" s="295"/>
      <c r="F414" s="295"/>
      <c r="G414" s="294"/>
      <c r="H414" s="294"/>
      <c r="I414" s="295"/>
      <c r="J414" s="295"/>
      <c r="K414" s="294"/>
      <c r="L414" s="294"/>
      <c r="M414" s="294"/>
      <c r="N414" s="294"/>
      <c r="O414" s="295"/>
      <c r="P414" s="295"/>
      <c r="Q414" s="294"/>
      <c r="R414" s="294"/>
      <c r="S414" s="295"/>
      <c r="T414" s="295"/>
      <c r="U414" s="294"/>
      <c r="V414" s="294"/>
      <c r="W414" s="295"/>
      <c r="X414" s="295"/>
      <c r="Y414" s="295"/>
      <c r="Z414" s="295"/>
      <c r="AA414" s="295"/>
      <c r="AB414" s="294"/>
      <c r="AC414" s="294"/>
      <c r="AD414" s="294"/>
      <c r="AE414" s="294"/>
    </row>
    <row r="415" spans="1:31" ht="12">
      <c r="A415" s="186" t="s">
        <v>810</v>
      </c>
      <c r="B415" s="113" t="s">
        <v>369</v>
      </c>
      <c r="C415" s="294"/>
      <c r="D415" s="294"/>
      <c r="E415" s="295"/>
      <c r="F415" s="295"/>
      <c r="G415" s="294"/>
      <c r="H415" s="294"/>
      <c r="I415" s="295"/>
      <c r="J415" s="295"/>
      <c r="K415" s="294"/>
      <c r="L415" s="294"/>
      <c r="M415" s="294"/>
      <c r="N415" s="294"/>
      <c r="O415" s="295"/>
      <c r="P415" s="295"/>
      <c r="Q415" s="294"/>
      <c r="R415" s="294"/>
      <c r="S415" s="295"/>
      <c r="T415" s="295"/>
      <c r="U415" s="294"/>
      <c r="V415" s="294"/>
      <c r="W415" s="295"/>
      <c r="X415" s="295"/>
      <c r="Y415" s="295"/>
      <c r="Z415" s="295"/>
      <c r="AA415" s="295"/>
      <c r="AB415" s="294"/>
      <c r="AC415" s="294"/>
      <c r="AD415" s="294"/>
      <c r="AE415" s="294"/>
    </row>
    <row r="416" spans="1:31" ht="12">
      <c r="A416" s="186" t="s">
        <v>814</v>
      </c>
      <c r="B416" s="113" t="s">
        <v>370</v>
      </c>
      <c r="C416" s="294"/>
      <c r="D416" s="294"/>
      <c r="E416" s="295"/>
      <c r="F416" s="295"/>
      <c r="G416" s="294"/>
      <c r="H416" s="294"/>
      <c r="I416" s="295"/>
      <c r="J416" s="295"/>
      <c r="K416" s="294"/>
      <c r="L416" s="294"/>
      <c r="M416" s="294"/>
      <c r="N416" s="294"/>
      <c r="O416" s="295"/>
      <c r="P416" s="295"/>
      <c r="Q416" s="294"/>
      <c r="R416" s="294"/>
      <c r="S416" s="295"/>
      <c r="T416" s="295"/>
      <c r="U416" s="294"/>
      <c r="V416" s="294"/>
      <c r="W416" s="295"/>
      <c r="X416" s="295"/>
      <c r="Y416" s="295"/>
      <c r="Z416" s="295"/>
      <c r="AA416" s="295"/>
      <c r="AB416" s="294"/>
      <c r="AC416" s="294"/>
      <c r="AD416" s="294"/>
      <c r="AE416" s="294"/>
    </row>
    <row r="417" spans="1:31" ht="12">
      <c r="A417" s="186" t="s">
        <v>819</v>
      </c>
      <c r="B417" s="113" t="s">
        <v>371</v>
      </c>
      <c r="C417" s="294"/>
      <c r="D417" s="294"/>
      <c r="E417" s="295"/>
      <c r="F417" s="295"/>
      <c r="G417" s="294"/>
      <c r="H417" s="294"/>
      <c r="I417" s="295"/>
      <c r="J417" s="295"/>
      <c r="K417" s="294"/>
      <c r="L417" s="294"/>
      <c r="M417" s="294"/>
      <c r="N417" s="294"/>
      <c r="O417" s="295"/>
      <c r="P417" s="295"/>
      <c r="Q417" s="294"/>
      <c r="R417" s="294"/>
      <c r="S417" s="295"/>
      <c r="T417" s="295"/>
      <c r="U417" s="294"/>
      <c r="V417" s="294"/>
      <c r="W417" s="295"/>
      <c r="X417" s="295"/>
      <c r="Y417" s="295"/>
      <c r="Z417" s="295"/>
      <c r="AA417" s="295"/>
      <c r="AB417" s="294"/>
      <c r="AC417" s="294"/>
      <c r="AD417" s="294"/>
      <c r="AE417" s="294"/>
    </row>
    <row r="418" spans="1:31" ht="12">
      <c r="A418" s="186" t="s">
        <v>821</v>
      </c>
      <c r="B418" s="113" t="s">
        <v>372</v>
      </c>
      <c r="C418" s="294"/>
      <c r="D418" s="294"/>
      <c r="E418" s="295"/>
      <c r="F418" s="295"/>
      <c r="G418" s="294"/>
      <c r="H418" s="294"/>
      <c r="I418" s="295"/>
      <c r="J418" s="295"/>
      <c r="K418" s="294"/>
      <c r="L418" s="294"/>
      <c r="M418" s="294"/>
      <c r="N418" s="294"/>
      <c r="O418" s="295"/>
      <c r="P418" s="295"/>
      <c r="Q418" s="294"/>
      <c r="R418" s="294"/>
      <c r="S418" s="295"/>
      <c r="T418" s="295"/>
      <c r="U418" s="294"/>
      <c r="V418" s="294"/>
      <c r="W418" s="295"/>
      <c r="X418" s="295"/>
      <c r="Y418" s="295"/>
      <c r="Z418" s="295"/>
      <c r="AA418" s="295"/>
      <c r="AB418" s="294"/>
      <c r="AC418" s="294"/>
      <c r="AD418" s="294"/>
      <c r="AE418" s="294"/>
    </row>
    <row r="419" spans="1:31" ht="12">
      <c r="A419" s="186" t="s">
        <v>846</v>
      </c>
      <c r="B419" s="113" t="s">
        <v>373</v>
      </c>
      <c r="C419" s="294"/>
      <c r="D419" s="294"/>
      <c r="E419" s="295"/>
      <c r="F419" s="295"/>
      <c r="G419" s="294"/>
      <c r="H419" s="294"/>
      <c r="I419" s="295"/>
      <c r="J419" s="295"/>
      <c r="K419" s="294"/>
      <c r="L419" s="294"/>
      <c r="M419" s="294"/>
      <c r="N419" s="294"/>
      <c r="O419" s="295"/>
      <c r="P419" s="295"/>
      <c r="Q419" s="294"/>
      <c r="R419" s="294"/>
      <c r="S419" s="295"/>
      <c r="T419" s="295"/>
      <c r="U419" s="294"/>
      <c r="V419" s="294"/>
      <c r="W419" s="295"/>
      <c r="X419" s="295"/>
      <c r="Y419" s="295"/>
      <c r="Z419" s="295"/>
      <c r="AA419" s="295"/>
      <c r="AB419" s="294"/>
      <c r="AC419" s="294"/>
      <c r="AD419" s="294"/>
      <c r="AE419" s="294"/>
    </row>
    <row r="420" spans="1:31" ht="12">
      <c r="A420" s="186" t="s">
        <v>847</v>
      </c>
      <c r="B420" s="113" t="s">
        <v>374</v>
      </c>
      <c r="C420" s="294"/>
      <c r="D420" s="294"/>
      <c r="E420" s="295"/>
      <c r="F420" s="295"/>
      <c r="G420" s="294"/>
      <c r="H420" s="294"/>
      <c r="I420" s="295"/>
      <c r="J420" s="295"/>
      <c r="K420" s="294"/>
      <c r="L420" s="294"/>
      <c r="M420" s="294"/>
      <c r="N420" s="294"/>
      <c r="O420" s="295"/>
      <c r="P420" s="295"/>
      <c r="Q420" s="294"/>
      <c r="R420" s="294"/>
      <c r="S420" s="295"/>
      <c r="T420" s="295"/>
      <c r="U420" s="294"/>
      <c r="V420" s="294"/>
      <c r="W420" s="295"/>
      <c r="X420" s="295"/>
      <c r="Y420" s="295"/>
      <c r="Z420" s="295"/>
      <c r="AA420" s="295"/>
      <c r="AB420" s="294"/>
      <c r="AC420" s="294"/>
      <c r="AD420" s="294"/>
      <c r="AE420" s="294"/>
    </row>
    <row r="421" spans="1:31" ht="12">
      <c r="A421" s="186" t="s">
        <v>854</v>
      </c>
      <c r="B421" s="113" t="s">
        <v>375</v>
      </c>
      <c r="C421" s="294"/>
      <c r="D421" s="294"/>
      <c r="E421" s="295"/>
      <c r="F421" s="295"/>
      <c r="G421" s="294"/>
      <c r="H421" s="294"/>
      <c r="I421" s="295"/>
      <c r="J421" s="295"/>
      <c r="K421" s="294"/>
      <c r="L421" s="294"/>
      <c r="M421" s="294"/>
      <c r="N421" s="294"/>
      <c r="O421" s="295"/>
      <c r="P421" s="295"/>
      <c r="Q421" s="294"/>
      <c r="R421" s="294"/>
      <c r="S421" s="295"/>
      <c r="T421" s="295"/>
      <c r="U421" s="294"/>
      <c r="V421" s="294"/>
      <c r="W421" s="295"/>
      <c r="X421" s="295"/>
      <c r="Y421" s="295"/>
      <c r="Z421" s="295"/>
      <c r="AA421" s="295"/>
      <c r="AB421" s="294"/>
      <c r="AC421" s="294"/>
      <c r="AD421" s="294"/>
      <c r="AE421" s="294"/>
    </row>
    <row r="422" spans="1:31" ht="12">
      <c r="A422" s="186" t="s">
        <v>855</v>
      </c>
      <c r="B422" s="113" t="s">
        <v>376</v>
      </c>
      <c r="C422" s="294"/>
      <c r="D422" s="294"/>
      <c r="E422" s="295"/>
      <c r="F422" s="295"/>
      <c r="G422" s="294"/>
      <c r="H422" s="294"/>
      <c r="I422" s="295"/>
      <c r="J422" s="295"/>
      <c r="K422" s="294"/>
      <c r="L422" s="294"/>
      <c r="M422" s="294"/>
      <c r="N422" s="294"/>
      <c r="O422" s="295"/>
      <c r="P422" s="295"/>
      <c r="Q422" s="294"/>
      <c r="R422" s="294"/>
      <c r="S422" s="295"/>
      <c r="T422" s="295"/>
      <c r="U422" s="294"/>
      <c r="V422" s="294"/>
      <c r="W422" s="295"/>
      <c r="X422" s="295"/>
      <c r="Y422" s="295"/>
      <c r="Z422" s="295"/>
      <c r="AA422" s="295"/>
      <c r="AB422" s="294"/>
      <c r="AC422" s="294"/>
      <c r="AD422" s="294"/>
      <c r="AE422" s="294"/>
    </row>
    <row r="423" spans="1:31" ht="12">
      <c r="A423" s="186" t="s">
        <v>857</v>
      </c>
      <c r="B423" s="113" t="s">
        <v>377</v>
      </c>
      <c r="C423" s="294"/>
      <c r="D423" s="294"/>
      <c r="E423" s="295"/>
      <c r="F423" s="295"/>
      <c r="G423" s="294"/>
      <c r="H423" s="294"/>
      <c r="I423" s="295"/>
      <c r="J423" s="295"/>
      <c r="K423" s="294"/>
      <c r="L423" s="294"/>
      <c r="M423" s="294"/>
      <c r="N423" s="294"/>
      <c r="O423" s="295"/>
      <c r="P423" s="295"/>
      <c r="Q423" s="294"/>
      <c r="R423" s="294"/>
      <c r="S423" s="295"/>
      <c r="T423" s="295"/>
      <c r="U423" s="294"/>
      <c r="V423" s="294"/>
      <c r="W423" s="295"/>
      <c r="X423" s="295"/>
      <c r="Y423" s="295"/>
      <c r="Z423" s="295"/>
      <c r="AA423" s="295"/>
      <c r="AB423" s="294"/>
      <c r="AC423" s="294"/>
      <c r="AD423" s="294"/>
      <c r="AE423" s="294"/>
    </row>
    <row r="424" spans="1:31" s="270" customFormat="1" ht="12.75" thickBot="1">
      <c r="A424" s="108" t="s">
        <v>393</v>
      </c>
      <c r="B424" s="114" t="s">
        <v>951</v>
      </c>
      <c r="C424" s="296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  <c r="AB424" s="296"/>
      <c r="AC424" s="296"/>
      <c r="AD424" s="296"/>
      <c r="AE424" s="296"/>
    </row>
    <row r="425" spans="1:31" ht="12.75" thickTop="1">
      <c r="A425" s="186" t="s">
        <v>403</v>
      </c>
      <c r="B425" s="113" t="s">
        <v>402</v>
      </c>
      <c r="C425" s="303"/>
      <c r="D425" s="294"/>
      <c r="E425" s="295"/>
      <c r="F425" s="295"/>
      <c r="G425" s="294"/>
      <c r="H425" s="294"/>
      <c r="I425" s="295"/>
      <c r="J425" s="295"/>
      <c r="K425" s="294"/>
      <c r="L425" s="294"/>
      <c r="M425" s="294"/>
      <c r="N425" s="294"/>
      <c r="O425" s="295"/>
      <c r="P425" s="295"/>
      <c r="Q425" s="294"/>
      <c r="R425" s="294"/>
      <c r="S425" s="294"/>
      <c r="T425" s="294"/>
      <c r="U425" s="294"/>
      <c r="V425" s="294"/>
      <c r="W425" s="294"/>
      <c r="X425" s="295"/>
      <c r="Y425" s="295"/>
      <c r="Z425" s="295"/>
      <c r="AA425" s="295"/>
      <c r="AB425" s="294"/>
      <c r="AC425" s="294"/>
      <c r="AD425" s="294"/>
      <c r="AE425" s="295"/>
    </row>
    <row r="426" spans="1:31" ht="12">
      <c r="A426" s="186" t="s">
        <v>405</v>
      </c>
      <c r="B426" s="113" t="s">
        <v>404</v>
      </c>
      <c r="C426" s="303"/>
      <c r="D426" s="294"/>
      <c r="E426" s="295"/>
      <c r="F426" s="295"/>
      <c r="G426" s="294"/>
      <c r="H426" s="294"/>
      <c r="I426" s="295"/>
      <c r="J426" s="295"/>
      <c r="K426" s="294"/>
      <c r="L426" s="294"/>
      <c r="M426" s="294"/>
      <c r="N426" s="294"/>
      <c r="O426" s="295"/>
      <c r="P426" s="295"/>
      <c r="Q426" s="294"/>
      <c r="R426" s="294"/>
      <c r="S426" s="294"/>
      <c r="T426" s="294"/>
      <c r="U426" s="294"/>
      <c r="V426" s="294"/>
      <c r="W426" s="294"/>
      <c r="X426" s="295"/>
      <c r="Y426" s="295"/>
      <c r="Z426" s="295"/>
      <c r="AA426" s="295"/>
      <c r="AB426" s="294"/>
      <c r="AC426" s="294"/>
      <c r="AD426" s="294"/>
      <c r="AE426" s="295"/>
    </row>
    <row r="427" spans="1:31" ht="12">
      <c r="A427" s="186" t="s">
        <v>408</v>
      </c>
      <c r="B427" s="113" t="s">
        <v>407</v>
      </c>
      <c r="C427" s="303"/>
      <c r="D427" s="294"/>
      <c r="E427" s="295"/>
      <c r="F427" s="295"/>
      <c r="G427" s="294"/>
      <c r="H427" s="294"/>
      <c r="I427" s="295"/>
      <c r="J427" s="295"/>
      <c r="K427" s="294"/>
      <c r="L427" s="294"/>
      <c r="M427" s="294"/>
      <c r="N427" s="294"/>
      <c r="O427" s="295"/>
      <c r="P427" s="295"/>
      <c r="Q427" s="294"/>
      <c r="R427" s="294"/>
      <c r="S427" s="294"/>
      <c r="T427" s="294"/>
      <c r="U427" s="294"/>
      <c r="V427" s="294"/>
      <c r="W427" s="294"/>
      <c r="X427" s="295"/>
      <c r="Y427" s="295"/>
      <c r="Z427" s="295"/>
      <c r="AA427" s="295"/>
      <c r="AB427" s="294"/>
      <c r="AC427" s="294"/>
      <c r="AD427" s="294"/>
      <c r="AE427" s="295"/>
    </row>
    <row r="428" spans="1:31" ht="12">
      <c r="A428" s="186" t="s">
        <v>415</v>
      </c>
      <c r="B428" s="113" t="s">
        <v>414</v>
      </c>
      <c r="C428" s="303"/>
      <c r="D428" s="294"/>
      <c r="E428" s="295"/>
      <c r="F428" s="295"/>
      <c r="G428" s="294"/>
      <c r="H428" s="294"/>
      <c r="I428" s="295"/>
      <c r="J428" s="295"/>
      <c r="K428" s="294"/>
      <c r="L428" s="294"/>
      <c r="M428" s="294"/>
      <c r="N428" s="294"/>
      <c r="O428" s="295"/>
      <c r="P428" s="295"/>
      <c r="Q428" s="294"/>
      <c r="R428" s="294"/>
      <c r="S428" s="294"/>
      <c r="T428" s="294"/>
      <c r="U428" s="294"/>
      <c r="V428" s="294"/>
      <c r="W428" s="294"/>
      <c r="X428" s="295"/>
      <c r="Y428" s="295"/>
      <c r="Z428" s="295"/>
      <c r="AA428" s="295"/>
      <c r="AB428" s="294"/>
      <c r="AC428" s="294"/>
      <c r="AD428" s="294"/>
      <c r="AE428" s="295"/>
    </row>
    <row r="429" spans="1:31" ht="12">
      <c r="A429" s="186" t="s">
        <v>417</v>
      </c>
      <c r="B429" s="113" t="s">
        <v>416</v>
      </c>
      <c r="C429" s="303"/>
      <c r="D429" s="294"/>
      <c r="E429" s="295"/>
      <c r="F429" s="295"/>
      <c r="G429" s="294"/>
      <c r="H429" s="294"/>
      <c r="I429" s="295"/>
      <c r="J429" s="295"/>
      <c r="K429" s="294"/>
      <c r="L429" s="294"/>
      <c r="M429" s="294"/>
      <c r="N429" s="294"/>
      <c r="O429" s="295"/>
      <c r="P429" s="295"/>
      <c r="Q429" s="294"/>
      <c r="R429" s="294"/>
      <c r="S429" s="294"/>
      <c r="T429" s="294"/>
      <c r="U429" s="294"/>
      <c r="V429" s="294"/>
      <c r="W429" s="294"/>
      <c r="X429" s="295"/>
      <c r="Y429" s="295"/>
      <c r="Z429" s="295"/>
      <c r="AA429" s="295"/>
      <c r="AB429" s="294"/>
      <c r="AC429" s="294"/>
      <c r="AD429" s="294"/>
      <c r="AE429" s="295"/>
    </row>
    <row r="430" spans="1:31" ht="12">
      <c r="A430" s="186" t="s">
        <v>419</v>
      </c>
      <c r="B430" s="113" t="s">
        <v>418</v>
      </c>
      <c r="C430" s="303"/>
      <c r="D430" s="294"/>
      <c r="E430" s="295"/>
      <c r="F430" s="295"/>
      <c r="G430" s="294"/>
      <c r="H430" s="294"/>
      <c r="I430" s="295"/>
      <c r="J430" s="295"/>
      <c r="K430" s="294"/>
      <c r="L430" s="294"/>
      <c r="M430" s="294"/>
      <c r="N430" s="294"/>
      <c r="O430" s="295"/>
      <c r="P430" s="295"/>
      <c r="Q430" s="294"/>
      <c r="R430" s="294"/>
      <c r="S430" s="294"/>
      <c r="T430" s="294"/>
      <c r="U430" s="294"/>
      <c r="V430" s="294"/>
      <c r="W430" s="294"/>
      <c r="X430" s="295"/>
      <c r="Y430" s="295"/>
      <c r="Z430" s="295"/>
      <c r="AA430" s="295"/>
      <c r="AB430" s="294"/>
      <c r="AC430" s="294"/>
      <c r="AD430" s="294"/>
      <c r="AE430" s="295"/>
    </row>
    <row r="431" spans="1:31" ht="12">
      <c r="A431" s="186" t="s">
        <v>431</v>
      </c>
      <c r="B431" s="113" t="s">
        <v>430</v>
      </c>
      <c r="C431" s="303"/>
      <c r="D431" s="294"/>
      <c r="E431" s="295"/>
      <c r="F431" s="295"/>
      <c r="G431" s="294"/>
      <c r="H431" s="294"/>
      <c r="I431" s="295"/>
      <c r="J431" s="295"/>
      <c r="K431" s="294"/>
      <c r="L431" s="294"/>
      <c r="M431" s="294"/>
      <c r="N431" s="294"/>
      <c r="O431" s="295"/>
      <c r="P431" s="295"/>
      <c r="Q431" s="294"/>
      <c r="R431" s="294"/>
      <c r="S431" s="294"/>
      <c r="T431" s="294"/>
      <c r="U431" s="294"/>
      <c r="V431" s="294"/>
      <c r="W431" s="294"/>
      <c r="X431" s="295"/>
      <c r="Y431" s="295"/>
      <c r="Z431" s="295"/>
      <c r="AA431" s="295"/>
      <c r="AB431" s="294"/>
      <c r="AC431" s="294"/>
      <c r="AD431" s="294"/>
      <c r="AE431" s="295"/>
    </row>
    <row r="432" spans="1:31" ht="12">
      <c r="A432" s="186" t="s">
        <v>475</v>
      </c>
      <c r="B432" s="113" t="s">
        <v>474</v>
      </c>
      <c r="C432" s="303"/>
      <c r="D432" s="294"/>
      <c r="E432" s="295"/>
      <c r="F432" s="295"/>
      <c r="G432" s="294"/>
      <c r="H432" s="294"/>
      <c r="I432" s="295"/>
      <c r="J432" s="295"/>
      <c r="K432" s="294"/>
      <c r="L432" s="294"/>
      <c r="M432" s="294"/>
      <c r="N432" s="294"/>
      <c r="O432" s="295"/>
      <c r="P432" s="295"/>
      <c r="Q432" s="294"/>
      <c r="R432" s="294"/>
      <c r="S432" s="294"/>
      <c r="T432" s="294"/>
      <c r="U432" s="294"/>
      <c r="V432" s="294"/>
      <c r="W432" s="294"/>
      <c r="X432" s="295"/>
      <c r="Y432" s="295"/>
      <c r="Z432" s="295"/>
      <c r="AA432" s="295"/>
      <c r="AB432" s="294"/>
      <c r="AC432" s="294"/>
      <c r="AD432" s="294"/>
      <c r="AE432" s="295"/>
    </row>
    <row r="433" spans="1:31" ht="12">
      <c r="A433" s="186" t="s">
        <v>479</v>
      </c>
      <c r="B433" s="113" t="s">
        <v>478</v>
      </c>
      <c r="C433" s="303"/>
      <c r="D433" s="294"/>
      <c r="E433" s="295"/>
      <c r="F433" s="295"/>
      <c r="G433" s="294"/>
      <c r="H433" s="294"/>
      <c r="I433" s="295"/>
      <c r="J433" s="295"/>
      <c r="K433" s="294"/>
      <c r="L433" s="294"/>
      <c r="M433" s="294"/>
      <c r="N433" s="294"/>
      <c r="O433" s="295"/>
      <c r="P433" s="295"/>
      <c r="Q433" s="294"/>
      <c r="R433" s="294"/>
      <c r="S433" s="294"/>
      <c r="T433" s="294"/>
      <c r="U433" s="294"/>
      <c r="V433" s="294"/>
      <c r="W433" s="294"/>
      <c r="X433" s="295"/>
      <c r="Y433" s="295"/>
      <c r="Z433" s="295"/>
      <c r="AA433" s="295"/>
      <c r="AB433" s="294"/>
      <c r="AC433" s="294"/>
      <c r="AD433" s="294"/>
      <c r="AE433" s="295"/>
    </row>
    <row r="434" spans="1:31" ht="12">
      <c r="A434" s="186" t="s">
        <v>496</v>
      </c>
      <c r="B434" s="113" t="s">
        <v>495</v>
      </c>
      <c r="C434" s="303"/>
      <c r="D434" s="294"/>
      <c r="E434" s="295"/>
      <c r="F434" s="295"/>
      <c r="G434" s="294"/>
      <c r="H434" s="294"/>
      <c r="I434" s="295"/>
      <c r="J434" s="295"/>
      <c r="K434" s="294"/>
      <c r="L434" s="294"/>
      <c r="M434" s="294"/>
      <c r="N434" s="294"/>
      <c r="O434" s="295"/>
      <c r="P434" s="295"/>
      <c r="Q434" s="294"/>
      <c r="R434" s="294"/>
      <c r="S434" s="294"/>
      <c r="T434" s="294"/>
      <c r="U434" s="294"/>
      <c r="V434" s="294"/>
      <c r="W434" s="294"/>
      <c r="X434" s="295"/>
      <c r="Y434" s="295"/>
      <c r="Z434" s="295"/>
      <c r="AA434" s="295"/>
      <c r="AB434" s="294"/>
      <c r="AC434" s="294"/>
      <c r="AD434" s="294"/>
      <c r="AE434" s="295"/>
    </row>
    <row r="435" spans="1:31" ht="12">
      <c r="A435" s="186" t="s">
        <v>501</v>
      </c>
      <c r="B435" s="113" t="s">
        <v>500</v>
      </c>
      <c r="C435" s="303"/>
      <c r="D435" s="294"/>
      <c r="E435" s="295"/>
      <c r="F435" s="295"/>
      <c r="G435" s="294"/>
      <c r="H435" s="294"/>
      <c r="I435" s="295"/>
      <c r="J435" s="295"/>
      <c r="K435" s="294"/>
      <c r="L435" s="294"/>
      <c r="M435" s="294"/>
      <c r="N435" s="294"/>
      <c r="O435" s="295"/>
      <c r="P435" s="295"/>
      <c r="Q435" s="294"/>
      <c r="R435" s="294"/>
      <c r="S435" s="294"/>
      <c r="T435" s="294"/>
      <c r="U435" s="294"/>
      <c r="V435" s="294"/>
      <c r="W435" s="294"/>
      <c r="X435" s="295"/>
      <c r="Y435" s="295"/>
      <c r="Z435" s="295"/>
      <c r="AA435" s="295"/>
      <c r="AB435" s="294"/>
      <c r="AC435" s="294"/>
      <c r="AD435" s="294"/>
      <c r="AE435" s="295"/>
    </row>
    <row r="436" spans="1:31" ht="12">
      <c r="A436" s="186" t="s">
        <v>508</v>
      </c>
      <c r="B436" s="113" t="s">
        <v>507</v>
      </c>
      <c r="C436" s="303"/>
      <c r="D436" s="294"/>
      <c r="E436" s="295"/>
      <c r="F436" s="295"/>
      <c r="G436" s="294"/>
      <c r="H436" s="294"/>
      <c r="I436" s="295"/>
      <c r="J436" s="295"/>
      <c r="K436" s="294"/>
      <c r="L436" s="294"/>
      <c r="M436" s="294"/>
      <c r="N436" s="294"/>
      <c r="O436" s="295"/>
      <c r="P436" s="295"/>
      <c r="Q436" s="294"/>
      <c r="R436" s="294"/>
      <c r="S436" s="294"/>
      <c r="T436" s="294"/>
      <c r="U436" s="294"/>
      <c r="V436" s="294"/>
      <c r="W436" s="294"/>
      <c r="X436" s="295"/>
      <c r="Y436" s="295"/>
      <c r="Z436" s="295"/>
      <c r="AA436" s="295"/>
      <c r="AB436" s="294"/>
      <c r="AC436" s="294"/>
      <c r="AD436" s="294"/>
      <c r="AE436" s="295"/>
    </row>
    <row r="437" spans="1:31" ht="12">
      <c r="A437" s="186" t="s">
        <v>521</v>
      </c>
      <c r="B437" s="113" t="s">
        <v>520</v>
      </c>
      <c r="C437" s="303"/>
      <c r="D437" s="294"/>
      <c r="E437" s="295"/>
      <c r="F437" s="295"/>
      <c r="G437" s="294"/>
      <c r="H437" s="294"/>
      <c r="I437" s="295"/>
      <c r="J437" s="295"/>
      <c r="K437" s="294"/>
      <c r="L437" s="294"/>
      <c r="M437" s="294"/>
      <c r="N437" s="294"/>
      <c r="O437" s="295"/>
      <c r="P437" s="295"/>
      <c r="Q437" s="294"/>
      <c r="R437" s="294"/>
      <c r="S437" s="294"/>
      <c r="T437" s="294"/>
      <c r="U437" s="294"/>
      <c r="V437" s="294"/>
      <c r="W437" s="294"/>
      <c r="X437" s="295"/>
      <c r="Y437" s="295"/>
      <c r="Z437" s="295"/>
      <c r="AA437" s="295"/>
      <c r="AB437" s="294"/>
      <c r="AC437" s="294"/>
      <c r="AD437" s="294"/>
      <c r="AE437" s="295"/>
    </row>
    <row r="438" spans="1:31" ht="12">
      <c r="A438" s="186" t="s">
        <v>526</v>
      </c>
      <c r="B438" s="113" t="s">
        <v>525</v>
      </c>
      <c r="C438" s="303"/>
      <c r="D438" s="294"/>
      <c r="E438" s="295"/>
      <c r="F438" s="295"/>
      <c r="G438" s="294"/>
      <c r="H438" s="294"/>
      <c r="I438" s="295"/>
      <c r="J438" s="295"/>
      <c r="K438" s="294"/>
      <c r="L438" s="294"/>
      <c r="M438" s="294"/>
      <c r="N438" s="294"/>
      <c r="O438" s="295"/>
      <c r="P438" s="295"/>
      <c r="Q438" s="294"/>
      <c r="R438" s="294"/>
      <c r="S438" s="294"/>
      <c r="T438" s="294"/>
      <c r="U438" s="294"/>
      <c r="V438" s="294"/>
      <c r="W438" s="294"/>
      <c r="X438" s="295"/>
      <c r="Y438" s="295"/>
      <c r="Z438" s="295"/>
      <c r="AA438" s="295"/>
      <c r="AB438" s="294"/>
      <c r="AC438" s="294"/>
      <c r="AD438" s="294"/>
      <c r="AE438" s="295"/>
    </row>
    <row r="439" spans="1:31" ht="12">
      <c r="A439" s="186" t="s">
        <v>531</v>
      </c>
      <c r="B439" s="113" t="s">
        <v>530</v>
      </c>
      <c r="C439" s="303"/>
      <c r="D439" s="294"/>
      <c r="E439" s="295"/>
      <c r="F439" s="295"/>
      <c r="G439" s="294"/>
      <c r="H439" s="294"/>
      <c r="I439" s="295"/>
      <c r="J439" s="295"/>
      <c r="K439" s="294"/>
      <c r="L439" s="294"/>
      <c r="M439" s="294"/>
      <c r="N439" s="294"/>
      <c r="O439" s="295"/>
      <c r="P439" s="295"/>
      <c r="Q439" s="294"/>
      <c r="R439" s="294"/>
      <c r="S439" s="294"/>
      <c r="T439" s="294"/>
      <c r="U439" s="294"/>
      <c r="V439" s="294"/>
      <c r="W439" s="294"/>
      <c r="X439" s="295"/>
      <c r="Y439" s="295"/>
      <c r="Z439" s="295"/>
      <c r="AA439" s="295"/>
      <c r="AB439" s="294"/>
      <c r="AC439" s="294"/>
      <c r="AD439" s="294"/>
      <c r="AE439" s="295"/>
    </row>
    <row r="440" spans="1:31" ht="12">
      <c r="A440" s="186" t="s">
        <v>567</v>
      </c>
      <c r="B440" s="113" t="s">
        <v>566</v>
      </c>
      <c r="C440" s="303"/>
      <c r="D440" s="294"/>
      <c r="E440" s="295"/>
      <c r="F440" s="295"/>
      <c r="G440" s="294"/>
      <c r="H440" s="294"/>
      <c r="I440" s="295"/>
      <c r="J440" s="295"/>
      <c r="K440" s="294"/>
      <c r="L440" s="294"/>
      <c r="M440" s="294"/>
      <c r="N440" s="294"/>
      <c r="O440" s="295"/>
      <c r="P440" s="295"/>
      <c r="Q440" s="294"/>
      <c r="R440" s="294"/>
      <c r="S440" s="294"/>
      <c r="T440" s="294"/>
      <c r="U440" s="294"/>
      <c r="V440" s="294"/>
      <c r="W440" s="294"/>
      <c r="X440" s="295"/>
      <c r="Y440" s="295"/>
      <c r="Z440" s="295"/>
      <c r="AA440" s="295"/>
      <c r="AB440" s="294"/>
      <c r="AC440" s="294"/>
      <c r="AD440" s="294"/>
      <c r="AE440" s="295"/>
    </row>
    <row r="441" spans="1:31" ht="12">
      <c r="A441" s="186" t="s">
        <v>627</v>
      </c>
      <c r="B441" s="113" t="s">
        <v>626</v>
      </c>
      <c r="C441" s="303"/>
      <c r="D441" s="294"/>
      <c r="E441" s="295"/>
      <c r="F441" s="295"/>
      <c r="G441" s="294"/>
      <c r="H441" s="294"/>
      <c r="I441" s="295"/>
      <c r="J441" s="295"/>
      <c r="K441" s="294"/>
      <c r="L441" s="294"/>
      <c r="M441" s="294"/>
      <c r="N441" s="294"/>
      <c r="O441" s="295"/>
      <c r="P441" s="295"/>
      <c r="Q441" s="294"/>
      <c r="R441" s="294"/>
      <c r="S441" s="294"/>
      <c r="T441" s="294"/>
      <c r="U441" s="294"/>
      <c r="V441" s="294"/>
      <c r="W441" s="294"/>
      <c r="X441" s="295"/>
      <c r="Y441" s="295"/>
      <c r="Z441" s="295"/>
      <c r="AA441" s="295"/>
      <c r="AB441" s="294"/>
      <c r="AC441" s="294"/>
      <c r="AD441" s="294"/>
      <c r="AE441" s="295"/>
    </row>
    <row r="442" spans="1:31" ht="12">
      <c r="A442" s="186" t="s">
        <v>634</v>
      </c>
      <c r="B442" s="113" t="s">
        <v>633</v>
      </c>
      <c r="C442" s="303"/>
      <c r="D442" s="294"/>
      <c r="E442" s="295"/>
      <c r="F442" s="295"/>
      <c r="G442" s="294"/>
      <c r="H442" s="294"/>
      <c r="I442" s="295"/>
      <c r="J442" s="295"/>
      <c r="K442" s="294"/>
      <c r="L442" s="294"/>
      <c r="M442" s="294"/>
      <c r="N442" s="294"/>
      <c r="O442" s="295"/>
      <c r="P442" s="295"/>
      <c r="Q442" s="294"/>
      <c r="R442" s="294"/>
      <c r="S442" s="294"/>
      <c r="T442" s="294"/>
      <c r="U442" s="294"/>
      <c r="V442" s="294"/>
      <c r="W442" s="294"/>
      <c r="X442" s="295"/>
      <c r="Y442" s="295"/>
      <c r="Z442" s="295"/>
      <c r="AA442" s="295"/>
      <c r="AB442" s="294"/>
      <c r="AC442" s="294"/>
      <c r="AD442" s="294"/>
      <c r="AE442" s="295"/>
    </row>
    <row r="443" spans="1:31" ht="12">
      <c r="A443" s="186" t="s">
        <v>637</v>
      </c>
      <c r="B443" s="113" t="s">
        <v>636</v>
      </c>
      <c r="C443" s="303"/>
      <c r="D443" s="294"/>
      <c r="E443" s="295"/>
      <c r="F443" s="295"/>
      <c r="G443" s="294"/>
      <c r="H443" s="294"/>
      <c r="I443" s="295"/>
      <c r="J443" s="295"/>
      <c r="K443" s="294"/>
      <c r="L443" s="294"/>
      <c r="M443" s="294"/>
      <c r="N443" s="294"/>
      <c r="O443" s="295"/>
      <c r="P443" s="295"/>
      <c r="Q443" s="294"/>
      <c r="R443" s="294"/>
      <c r="S443" s="294"/>
      <c r="T443" s="294"/>
      <c r="U443" s="294"/>
      <c r="V443" s="294"/>
      <c r="W443" s="294"/>
      <c r="X443" s="295"/>
      <c r="Y443" s="295"/>
      <c r="Z443" s="295"/>
      <c r="AA443" s="295"/>
      <c r="AB443" s="294"/>
      <c r="AC443" s="294"/>
      <c r="AD443" s="294"/>
      <c r="AE443" s="295"/>
    </row>
    <row r="444" spans="1:31" ht="12">
      <c r="A444" s="186" t="s">
        <v>642</v>
      </c>
      <c r="B444" s="113" t="s">
        <v>641</v>
      </c>
      <c r="C444" s="303"/>
      <c r="D444" s="294"/>
      <c r="E444" s="295"/>
      <c r="F444" s="295"/>
      <c r="G444" s="294"/>
      <c r="H444" s="294"/>
      <c r="I444" s="295"/>
      <c r="J444" s="295"/>
      <c r="K444" s="294"/>
      <c r="L444" s="294"/>
      <c r="M444" s="294"/>
      <c r="N444" s="294"/>
      <c r="O444" s="295"/>
      <c r="P444" s="295"/>
      <c r="Q444" s="294"/>
      <c r="R444" s="294"/>
      <c r="S444" s="294"/>
      <c r="T444" s="294"/>
      <c r="U444" s="294"/>
      <c r="V444" s="294"/>
      <c r="W444" s="294"/>
      <c r="X444" s="295"/>
      <c r="Y444" s="295"/>
      <c r="Z444" s="295"/>
      <c r="AA444" s="295"/>
      <c r="AB444" s="294"/>
      <c r="AC444" s="294"/>
      <c r="AD444" s="294"/>
      <c r="AE444" s="295"/>
    </row>
    <row r="445" spans="1:31" ht="12">
      <c r="A445" s="186" t="s">
        <v>666</v>
      </c>
      <c r="B445" s="113" t="s">
        <v>665</v>
      </c>
      <c r="C445" s="303"/>
      <c r="D445" s="294"/>
      <c r="E445" s="295"/>
      <c r="F445" s="295"/>
      <c r="G445" s="294"/>
      <c r="H445" s="294"/>
      <c r="I445" s="295"/>
      <c r="J445" s="295"/>
      <c r="K445" s="294"/>
      <c r="L445" s="294"/>
      <c r="M445" s="294"/>
      <c r="N445" s="294"/>
      <c r="O445" s="295"/>
      <c r="P445" s="295"/>
      <c r="Q445" s="294"/>
      <c r="R445" s="294"/>
      <c r="S445" s="294"/>
      <c r="T445" s="294"/>
      <c r="U445" s="294"/>
      <c r="V445" s="294"/>
      <c r="W445" s="294"/>
      <c r="X445" s="295"/>
      <c r="Y445" s="295"/>
      <c r="Z445" s="295"/>
      <c r="AA445" s="295"/>
      <c r="AB445" s="294"/>
      <c r="AC445" s="294"/>
      <c r="AD445" s="294"/>
      <c r="AE445" s="295"/>
    </row>
    <row r="446" spans="1:31" ht="12">
      <c r="A446" s="186" t="s">
        <v>675</v>
      </c>
      <c r="B446" s="113" t="s">
        <v>674</v>
      </c>
      <c r="C446" s="303"/>
      <c r="D446" s="294"/>
      <c r="E446" s="295"/>
      <c r="F446" s="295"/>
      <c r="G446" s="294"/>
      <c r="H446" s="294"/>
      <c r="I446" s="295"/>
      <c r="J446" s="295"/>
      <c r="K446" s="294"/>
      <c r="L446" s="294"/>
      <c r="M446" s="294"/>
      <c r="N446" s="294"/>
      <c r="O446" s="295"/>
      <c r="P446" s="295"/>
      <c r="Q446" s="294"/>
      <c r="R446" s="294"/>
      <c r="S446" s="294"/>
      <c r="T446" s="294"/>
      <c r="U446" s="294"/>
      <c r="V446" s="294"/>
      <c r="W446" s="294"/>
      <c r="X446" s="295"/>
      <c r="Y446" s="295"/>
      <c r="Z446" s="295"/>
      <c r="AA446" s="295"/>
      <c r="AB446" s="294"/>
      <c r="AC446" s="294"/>
      <c r="AD446" s="294"/>
      <c r="AE446" s="295"/>
    </row>
    <row r="447" spans="1:31" ht="12">
      <c r="A447" s="186" t="s">
        <v>677</v>
      </c>
      <c r="B447" s="113" t="s">
        <v>676</v>
      </c>
      <c r="C447" s="303"/>
      <c r="D447" s="294"/>
      <c r="E447" s="295"/>
      <c r="F447" s="295"/>
      <c r="G447" s="294"/>
      <c r="H447" s="294"/>
      <c r="I447" s="295"/>
      <c r="J447" s="295"/>
      <c r="K447" s="294"/>
      <c r="L447" s="294"/>
      <c r="M447" s="294"/>
      <c r="N447" s="294"/>
      <c r="O447" s="295"/>
      <c r="P447" s="295"/>
      <c r="Q447" s="294"/>
      <c r="R447" s="294"/>
      <c r="S447" s="294"/>
      <c r="T447" s="294"/>
      <c r="U447" s="294"/>
      <c r="V447" s="294"/>
      <c r="W447" s="294"/>
      <c r="X447" s="295"/>
      <c r="Y447" s="295"/>
      <c r="Z447" s="295"/>
      <c r="AA447" s="295"/>
      <c r="AB447" s="294"/>
      <c r="AC447" s="294"/>
      <c r="AD447" s="294"/>
      <c r="AE447" s="295"/>
    </row>
    <row r="448" spans="1:31" ht="12">
      <c r="A448" s="186" t="s">
        <v>683</v>
      </c>
      <c r="B448" s="113" t="s">
        <v>682</v>
      </c>
      <c r="C448" s="303"/>
      <c r="D448" s="294"/>
      <c r="E448" s="295"/>
      <c r="F448" s="295"/>
      <c r="G448" s="294"/>
      <c r="H448" s="294"/>
      <c r="I448" s="295"/>
      <c r="J448" s="295"/>
      <c r="K448" s="294"/>
      <c r="L448" s="294"/>
      <c r="M448" s="294"/>
      <c r="N448" s="294"/>
      <c r="O448" s="295"/>
      <c r="P448" s="295"/>
      <c r="Q448" s="294"/>
      <c r="R448" s="294"/>
      <c r="S448" s="294"/>
      <c r="T448" s="294"/>
      <c r="U448" s="294"/>
      <c r="V448" s="294"/>
      <c r="W448" s="294"/>
      <c r="X448" s="295"/>
      <c r="Y448" s="295"/>
      <c r="Z448" s="295"/>
      <c r="AA448" s="295"/>
      <c r="AB448" s="294"/>
      <c r="AC448" s="294"/>
      <c r="AD448" s="294"/>
      <c r="AE448" s="295"/>
    </row>
    <row r="449" spans="1:31" ht="12">
      <c r="A449" s="186" t="s">
        <v>705</v>
      </c>
      <c r="B449" s="113" t="s">
        <v>704</v>
      </c>
      <c r="C449" s="303"/>
      <c r="D449" s="294"/>
      <c r="E449" s="295"/>
      <c r="F449" s="295"/>
      <c r="G449" s="294"/>
      <c r="H449" s="294"/>
      <c r="I449" s="295"/>
      <c r="J449" s="295"/>
      <c r="K449" s="294"/>
      <c r="L449" s="294"/>
      <c r="M449" s="294"/>
      <c r="N449" s="294"/>
      <c r="O449" s="295"/>
      <c r="P449" s="295"/>
      <c r="Q449" s="294"/>
      <c r="R449" s="294"/>
      <c r="S449" s="294"/>
      <c r="T449" s="294"/>
      <c r="U449" s="294"/>
      <c r="V449" s="294"/>
      <c r="W449" s="294"/>
      <c r="X449" s="295"/>
      <c r="Y449" s="295"/>
      <c r="Z449" s="295"/>
      <c r="AA449" s="295"/>
      <c r="AB449" s="294"/>
      <c r="AC449" s="294"/>
      <c r="AD449" s="294"/>
      <c r="AE449" s="295"/>
    </row>
    <row r="450" spans="1:31" ht="12">
      <c r="A450" s="186" t="s">
        <v>795</v>
      </c>
      <c r="B450" s="113" t="s">
        <v>794</v>
      </c>
      <c r="C450" s="303"/>
      <c r="D450" s="294"/>
      <c r="E450" s="295"/>
      <c r="F450" s="295"/>
      <c r="G450" s="294"/>
      <c r="H450" s="294"/>
      <c r="I450" s="295"/>
      <c r="J450" s="295"/>
      <c r="K450" s="294"/>
      <c r="L450" s="294"/>
      <c r="M450" s="294"/>
      <c r="N450" s="294"/>
      <c r="O450" s="295"/>
      <c r="P450" s="295"/>
      <c r="Q450" s="294"/>
      <c r="R450" s="294"/>
      <c r="S450" s="294"/>
      <c r="T450" s="294"/>
      <c r="U450" s="294"/>
      <c r="V450" s="294"/>
      <c r="W450" s="294"/>
      <c r="X450" s="295"/>
      <c r="Y450" s="295"/>
      <c r="Z450" s="295"/>
      <c r="AA450" s="295"/>
      <c r="AB450" s="294"/>
      <c r="AC450" s="294"/>
      <c r="AD450" s="294"/>
      <c r="AE450" s="295"/>
    </row>
    <row r="451" spans="1:31" s="270" customFormat="1" ht="12.75" thickBot="1">
      <c r="A451" s="108" t="s">
        <v>394</v>
      </c>
      <c r="B451" s="114" t="s">
        <v>952</v>
      </c>
      <c r="C451" s="296"/>
      <c r="D451" s="296"/>
      <c r="E451" s="296"/>
      <c r="F451" s="296"/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  <c r="X451" s="296"/>
      <c r="Y451" s="296"/>
      <c r="Z451" s="296"/>
      <c r="AA451" s="296"/>
      <c r="AB451" s="296"/>
      <c r="AC451" s="296"/>
      <c r="AD451" s="296"/>
      <c r="AE451" s="296"/>
    </row>
    <row r="452" spans="1:31" ht="12.75" thickTop="1">
      <c r="A452" s="186"/>
      <c r="B452" s="271"/>
      <c r="C452" s="297"/>
      <c r="D452" s="297"/>
      <c r="E452" s="295"/>
      <c r="F452" s="295"/>
      <c r="G452" s="297"/>
      <c r="H452" s="297"/>
      <c r="I452" s="295"/>
      <c r="J452" s="295"/>
      <c r="K452" s="297"/>
      <c r="L452" s="297"/>
      <c r="M452" s="297"/>
      <c r="N452" s="297"/>
      <c r="O452" s="297"/>
      <c r="P452" s="295"/>
      <c r="Q452" s="297"/>
      <c r="R452" s="297"/>
      <c r="S452" s="297"/>
      <c r="T452" s="297"/>
      <c r="U452" s="297"/>
      <c r="V452" s="297"/>
      <c r="W452" s="297"/>
      <c r="X452" s="297"/>
      <c r="Y452" s="297"/>
      <c r="Z452" s="297"/>
      <c r="AA452" s="297"/>
      <c r="AB452" s="298"/>
      <c r="AC452" s="294"/>
      <c r="AD452" s="294"/>
      <c r="AE452" s="297"/>
    </row>
    <row r="453" spans="1:31" s="270" customFormat="1" ht="12.75" thickBot="1">
      <c r="A453" s="108"/>
      <c r="B453" s="114" t="s">
        <v>996</v>
      </c>
      <c r="C453" s="296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  <c r="AA453" s="296"/>
      <c r="AB453" s="296"/>
      <c r="AC453" s="296"/>
      <c r="AD453" s="296"/>
      <c r="AE453" s="296"/>
    </row>
    <row r="454" spans="1:31" ht="12.75" thickTop="1">
      <c r="A454" s="186"/>
      <c r="B454" s="271"/>
      <c r="C454" s="297"/>
      <c r="D454" s="297"/>
      <c r="E454" s="295"/>
      <c r="F454" s="295"/>
      <c r="G454" s="297"/>
      <c r="H454" s="297"/>
      <c r="I454" s="295"/>
      <c r="J454" s="295"/>
      <c r="K454" s="297"/>
      <c r="L454" s="297"/>
      <c r="M454" s="297"/>
      <c r="N454" s="297"/>
      <c r="O454" s="297"/>
      <c r="P454" s="295"/>
      <c r="Q454" s="299"/>
      <c r="R454" s="299"/>
      <c r="S454" s="299"/>
      <c r="T454" s="299"/>
      <c r="U454" s="299"/>
      <c r="V454" s="299"/>
      <c r="W454" s="299"/>
      <c r="X454" s="297"/>
      <c r="Y454" s="297"/>
      <c r="Z454" s="297"/>
      <c r="AA454" s="297"/>
      <c r="AB454" s="298"/>
      <c r="AC454" s="297"/>
      <c r="AD454" s="297"/>
      <c r="AE454" s="297"/>
    </row>
    <row r="455" spans="1:31" s="270" customFormat="1" ht="12.75" thickBot="1">
      <c r="A455" s="108"/>
      <c r="B455" s="272" t="s">
        <v>997</v>
      </c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  <c r="X455" s="296"/>
      <c r="Y455" s="296"/>
      <c r="Z455" s="296"/>
      <c r="AA455" s="296"/>
      <c r="AB455" s="296"/>
      <c r="AC455" s="296"/>
      <c r="AD455" s="296"/>
      <c r="AE455" s="296"/>
    </row>
    <row r="456" spans="1:31" ht="12.75" thickTop="1">
      <c r="A456" s="186"/>
      <c r="B456" s="273"/>
      <c r="C456" s="298"/>
      <c r="D456" s="298"/>
      <c r="E456" s="295"/>
      <c r="F456" s="295"/>
      <c r="G456" s="298"/>
      <c r="H456" s="298"/>
      <c r="I456" s="295"/>
      <c r="J456" s="295"/>
      <c r="K456" s="298"/>
      <c r="L456" s="298"/>
      <c r="M456" s="298"/>
      <c r="N456" s="298"/>
      <c r="O456" s="298"/>
      <c r="P456" s="295"/>
      <c r="Q456" s="298"/>
      <c r="R456" s="298"/>
      <c r="S456" s="298"/>
      <c r="T456" s="298"/>
      <c r="U456" s="298"/>
      <c r="V456" s="298"/>
      <c r="W456" s="298"/>
      <c r="X456" s="298"/>
      <c r="Y456" s="298"/>
      <c r="Z456" s="298"/>
      <c r="AA456" s="298"/>
      <c r="AB456" s="298"/>
      <c r="AC456" s="298"/>
      <c r="AD456" s="298"/>
      <c r="AE456" s="298"/>
    </row>
    <row r="457" spans="1:31" s="270" customFormat="1" ht="12.75" thickBot="1">
      <c r="A457" s="108"/>
      <c r="B457" s="108" t="s">
        <v>1049</v>
      </c>
      <c r="C457" s="296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  <c r="X457" s="296"/>
      <c r="Y457" s="296"/>
      <c r="Z457" s="296"/>
      <c r="AA457" s="296"/>
      <c r="AB457" s="296"/>
      <c r="AC457" s="296"/>
      <c r="AD457" s="296"/>
      <c r="AE457" s="296"/>
    </row>
    <row r="458" spans="1:31" ht="12.75" thickTop="1">
      <c r="A458" s="186"/>
      <c r="B458" s="262"/>
      <c r="C458" s="298"/>
      <c r="D458" s="298"/>
      <c r="E458" s="298"/>
      <c r="F458" s="298"/>
      <c r="G458" s="298"/>
      <c r="H458" s="298"/>
      <c r="I458" s="298"/>
      <c r="J458" s="298"/>
      <c r="K458" s="298"/>
      <c r="L458" s="298"/>
      <c r="M458" s="298"/>
      <c r="N458" s="298"/>
      <c r="O458" s="304"/>
      <c r="P458" s="298"/>
      <c r="Q458" s="298"/>
      <c r="R458" s="298"/>
      <c r="S458" s="304"/>
      <c r="T458" s="298"/>
      <c r="U458" s="298"/>
      <c r="V458" s="298"/>
      <c r="W458" s="298"/>
      <c r="X458" s="298"/>
      <c r="Y458" s="304"/>
      <c r="Z458" s="298"/>
      <c r="AA458" s="304"/>
      <c r="AB458" s="298"/>
      <c r="AC458" s="298"/>
      <c r="AD458" s="298"/>
      <c r="AE458" s="304"/>
    </row>
    <row r="459" spans="1:31" s="136" customFormat="1" ht="14.25" thickBot="1">
      <c r="A459" s="108"/>
      <c r="B459" s="108" t="s">
        <v>1084</v>
      </c>
      <c r="C459" s="296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296"/>
      <c r="AB459" s="296"/>
      <c r="AC459" s="296"/>
      <c r="AD459" s="296"/>
      <c r="AE459" s="296"/>
    </row>
    <row r="460" spans="1:31" ht="12.75" thickTop="1">
      <c r="A460" s="186"/>
      <c r="B460" s="236"/>
      <c r="C460" s="186"/>
      <c r="D460" s="186"/>
      <c r="E460" s="186"/>
      <c r="G460" s="186"/>
      <c r="H460" s="186"/>
      <c r="I460" s="186"/>
      <c r="K460" s="186"/>
      <c r="L460" s="186"/>
      <c r="M460" s="186"/>
      <c r="N460" s="186"/>
      <c r="O460" s="186"/>
      <c r="Q460" s="186"/>
      <c r="R460" s="186"/>
      <c r="S460" s="186"/>
      <c r="U460" s="186"/>
      <c r="V460" s="186"/>
      <c r="W460" s="186"/>
      <c r="Y460" s="186"/>
      <c r="AA460" s="136"/>
      <c r="AC460" s="186"/>
      <c r="AD460" s="186"/>
      <c r="AE460" s="186"/>
    </row>
    <row r="461" spans="1:23" ht="12">
      <c r="A461" s="305" t="s">
        <v>1085</v>
      </c>
      <c r="B461" s="290"/>
      <c r="C461" s="306"/>
      <c r="D461" s="306"/>
      <c r="E461" s="306"/>
      <c r="F461" s="290"/>
      <c r="G461" s="306"/>
      <c r="H461" s="306"/>
      <c r="I461" s="306"/>
      <c r="J461" s="290"/>
      <c r="K461" s="306"/>
      <c r="Q461" s="281"/>
      <c r="R461" s="281"/>
      <c r="S461" s="281"/>
      <c r="T461" s="283"/>
      <c r="U461" s="281"/>
      <c r="V461" s="281"/>
      <c r="W461" s="281"/>
    </row>
    <row r="462" spans="1:23" ht="12">
      <c r="A462" s="305" t="s">
        <v>1077</v>
      </c>
      <c r="B462" s="290"/>
      <c r="C462" s="306"/>
      <c r="D462" s="306"/>
      <c r="E462" s="306"/>
      <c r="F462" s="290"/>
      <c r="G462" s="306"/>
      <c r="H462" s="306"/>
      <c r="I462" s="306"/>
      <c r="J462" s="290"/>
      <c r="K462" s="306"/>
      <c r="Q462" s="281"/>
      <c r="R462" s="281"/>
      <c r="S462" s="281"/>
      <c r="T462" s="283"/>
      <c r="U462" s="281"/>
      <c r="V462" s="281"/>
      <c r="W462" s="281"/>
    </row>
    <row r="463" spans="1:23" ht="12">
      <c r="A463" s="305" t="s">
        <v>1086</v>
      </c>
      <c r="B463" s="290"/>
      <c r="C463" s="306"/>
      <c r="D463" s="306"/>
      <c r="E463" s="306"/>
      <c r="F463" s="290"/>
      <c r="G463" s="306"/>
      <c r="H463" s="306"/>
      <c r="I463" s="306"/>
      <c r="J463" s="290"/>
      <c r="K463" s="306"/>
      <c r="Q463" s="281"/>
      <c r="R463" s="281"/>
      <c r="S463" s="281"/>
      <c r="T463" s="283"/>
      <c r="U463" s="281"/>
      <c r="V463" s="281"/>
      <c r="W463" s="281"/>
    </row>
    <row r="464" spans="1:23" ht="12">
      <c r="A464" s="305" t="s">
        <v>1087</v>
      </c>
      <c r="B464" s="290"/>
      <c r="C464" s="306"/>
      <c r="D464" s="306"/>
      <c r="E464" s="306"/>
      <c r="F464" s="290"/>
      <c r="G464" s="306"/>
      <c r="H464" s="306"/>
      <c r="I464" s="306"/>
      <c r="J464" s="290"/>
      <c r="K464" s="306"/>
      <c r="Q464" s="281"/>
      <c r="R464" s="281"/>
      <c r="S464" s="281"/>
      <c r="T464" s="283"/>
      <c r="U464" s="281"/>
      <c r="V464" s="281"/>
      <c r="W464" s="281"/>
    </row>
    <row r="465" spans="1:23" ht="12">
      <c r="A465" s="305" t="s">
        <v>1080</v>
      </c>
      <c r="B465" s="290"/>
      <c r="C465" s="306"/>
      <c r="D465" s="306"/>
      <c r="E465" s="306"/>
      <c r="F465" s="290"/>
      <c r="G465" s="306"/>
      <c r="H465" s="306"/>
      <c r="I465" s="306"/>
      <c r="J465" s="290"/>
      <c r="K465" s="306"/>
      <c r="Q465" s="281"/>
      <c r="R465" s="281"/>
      <c r="S465" s="281"/>
      <c r="T465" s="283"/>
      <c r="U465" s="281"/>
      <c r="V465" s="281"/>
      <c r="W465" s="281"/>
    </row>
    <row r="466" spans="1:23" ht="12">
      <c r="A466" s="274" t="s">
        <v>1051</v>
      </c>
      <c r="B466" s="186"/>
      <c r="F466" s="186"/>
      <c r="J466" s="186"/>
      <c r="Q466" s="281"/>
      <c r="R466" s="281"/>
      <c r="S466" s="281"/>
      <c r="T466" s="283"/>
      <c r="U466" s="281"/>
      <c r="V466" s="281"/>
      <c r="W466" s="281"/>
    </row>
    <row r="467" spans="1:23" ht="12">
      <c r="A467" s="274" t="s">
        <v>999</v>
      </c>
      <c r="B467" s="186"/>
      <c r="F467" s="186"/>
      <c r="J467" s="186"/>
      <c r="Q467" s="281"/>
      <c r="R467" s="281"/>
      <c r="S467" s="281"/>
      <c r="T467" s="283"/>
      <c r="U467" s="281"/>
      <c r="V467" s="281"/>
      <c r="W467" s="281"/>
    </row>
    <row r="469" spans="1:31" ht="15">
      <c r="A469" s="274"/>
      <c r="C469" s="285"/>
      <c r="D469" s="285"/>
      <c r="E469" s="285"/>
      <c r="F469" s="286"/>
      <c r="G469" s="285"/>
      <c r="H469" s="285"/>
      <c r="I469" s="284"/>
      <c r="J469" s="286"/>
      <c r="K469" s="285"/>
      <c r="L469" s="285"/>
      <c r="M469" s="285"/>
      <c r="N469" s="285"/>
      <c r="O469" s="285"/>
      <c r="P469" s="286"/>
      <c r="Q469" s="285"/>
      <c r="R469" s="285"/>
      <c r="S469" s="285"/>
      <c r="T469" s="286"/>
      <c r="U469" s="285"/>
      <c r="V469" s="285"/>
      <c r="W469" s="285"/>
      <c r="X469" s="286"/>
      <c r="Y469" s="286"/>
      <c r="Z469" s="286"/>
      <c r="AA469" s="285"/>
      <c r="AB469" s="285"/>
      <c r="AC469" s="285"/>
      <c r="AD469" s="285"/>
      <c r="AE469" s="285"/>
    </row>
    <row r="470" spans="1:31" ht="15">
      <c r="A470" s="274"/>
      <c r="C470" s="285"/>
      <c r="D470" s="285"/>
      <c r="E470" s="285"/>
      <c r="F470" s="286"/>
      <c r="G470" s="285"/>
      <c r="H470" s="285"/>
      <c r="I470" s="284"/>
      <c r="J470" s="286"/>
      <c r="K470" s="285"/>
      <c r="L470" s="285"/>
      <c r="M470" s="285"/>
      <c r="N470" s="285"/>
      <c r="O470" s="285"/>
      <c r="P470" s="286"/>
      <c r="Q470" s="287"/>
      <c r="R470" s="287"/>
      <c r="S470" s="287"/>
      <c r="T470" s="287"/>
      <c r="U470" s="287"/>
      <c r="V470" s="287"/>
      <c r="W470" s="287"/>
      <c r="X470" s="285"/>
      <c r="Y470" s="286"/>
      <c r="Z470" s="286"/>
      <c r="AA470" s="285"/>
      <c r="AB470" s="286"/>
      <c r="AC470" s="285"/>
      <c r="AD470" s="285"/>
      <c r="AE470" s="285"/>
    </row>
    <row r="471" spans="1:31" ht="15">
      <c r="A471" s="274"/>
      <c r="C471" s="285"/>
      <c r="D471" s="285"/>
      <c r="E471" s="285"/>
      <c r="F471" s="285"/>
      <c r="G471" s="285"/>
      <c r="H471" s="285"/>
      <c r="I471" s="284"/>
      <c r="J471" s="285"/>
      <c r="K471" s="285"/>
      <c r="L471" s="285"/>
      <c r="M471" s="285"/>
      <c r="N471" s="285"/>
      <c r="O471" s="285"/>
      <c r="P471" s="286"/>
      <c r="Q471" s="285"/>
      <c r="R471" s="285"/>
      <c r="S471" s="285"/>
      <c r="T471" s="285"/>
      <c r="U471" s="285"/>
      <c r="V471" s="285"/>
      <c r="W471" s="285"/>
      <c r="X471" s="285"/>
      <c r="Y471" s="286"/>
      <c r="Z471" s="285"/>
      <c r="AA471" s="285"/>
      <c r="AB471" s="286"/>
      <c r="AC471" s="285"/>
      <c r="AD471" s="285"/>
      <c r="AE471" s="285"/>
    </row>
    <row r="472" spans="1:31" ht="15">
      <c r="A472" s="274"/>
      <c r="C472" s="285"/>
      <c r="D472" s="285"/>
      <c r="E472" s="285"/>
      <c r="F472" s="286"/>
      <c r="G472" s="285"/>
      <c r="H472" s="285"/>
      <c r="I472" s="284"/>
      <c r="J472" s="286"/>
      <c r="K472" s="285"/>
      <c r="L472" s="285"/>
      <c r="M472" s="285"/>
      <c r="N472" s="285"/>
      <c r="O472" s="285"/>
      <c r="P472" s="286"/>
      <c r="Q472" s="285"/>
      <c r="R472" s="285"/>
      <c r="S472" s="285"/>
      <c r="T472" s="285"/>
      <c r="U472" s="285"/>
      <c r="V472" s="285"/>
      <c r="W472" s="285"/>
      <c r="X472" s="285"/>
      <c r="Y472" s="286"/>
      <c r="Z472" s="285"/>
      <c r="AA472" s="285"/>
      <c r="AB472" s="286"/>
      <c r="AC472" s="285"/>
      <c r="AD472" s="285"/>
      <c r="AE472" s="285"/>
    </row>
    <row r="473" spans="1:31" ht="15">
      <c r="A473" s="274"/>
      <c r="C473" s="285"/>
      <c r="D473" s="285"/>
      <c r="E473" s="285"/>
      <c r="F473" s="286"/>
      <c r="G473" s="285"/>
      <c r="H473" s="285"/>
      <c r="I473" s="284"/>
      <c r="J473" s="286"/>
      <c r="K473" s="285"/>
      <c r="L473" s="285"/>
      <c r="M473" s="285"/>
      <c r="N473" s="285"/>
      <c r="O473" s="285"/>
      <c r="P473" s="286"/>
      <c r="Q473" s="285"/>
      <c r="R473" s="285"/>
      <c r="S473" s="285"/>
      <c r="T473" s="285"/>
      <c r="U473" s="285"/>
      <c r="V473" s="285"/>
      <c r="W473" s="285"/>
      <c r="X473" s="285"/>
      <c r="Y473" s="286"/>
      <c r="Z473" s="285"/>
      <c r="AA473" s="285"/>
      <c r="AB473" s="286"/>
      <c r="AC473" s="285"/>
      <c r="AD473" s="285"/>
      <c r="AE473" s="285"/>
    </row>
    <row r="474" ht="12">
      <c r="A474" s="274"/>
    </row>
    <row r="475" ht="12">
      <c r="A475" s="274"/>
    </row>
  </sheetData>
  <sheetProtection/>
  <mergeCells count="6">
    <mergeCell ref="U4:W4"/>
    <mergeCell ref="AC4:AE4"/>
    <mergeCell ref="C4:E4"/>
    <mergeCell ref="G4:I4"/>
    <mergeCell ref="K4:O4"/>
    <mergeCell ref="Q4:S4"/>
  </mergeCells>
  <printOptions/>
  <pageMargins left="0.75" right="0.75" top="1" bottom="1" header="0.5" footer="0.5"/>
  <pageSetup horizontalDpi="600" verticalDpi="600" orientation="portrait" paperSize="9" scale="49" r:id="rId2"/>
  <rowBreaks count="5" manualBreakCount="5">
    <brk id="85" max="255" man="1"/>
    <brk id="151" max="255" man="1"/>
    <brk id="227" max="255" man="1"/>
    <brk id="310" max="255" man="1"/>
    <brk id="378" max="255" man="1"/>
  </rowBreaks>
  <colBreaks count="1" manualBreakCount="1">
    <brk id="13" max="466" man="1"/>
  </colBreaks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4:AE12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1.3359375" style="0" customWidth="1"/>
    <col min="2" max="2" width="25.6640625" style="0" customWidth="1"/>
    <col min="3" max="3" width="10.99609375" style="0" customWidth="1"/>
    <col min="4" max="5" width="10.4453125" style="0" customWidth="1"/>
    <col min="6" max="6" width="1.2265625" style="0" customWidth="1"/>
    <col min="7" max="7" width="11.4453125" style="0" customWidth="1"/>
    <col min="8" max="9" width="10.4453125" style="0" customWidth="1"/>
    <col min="10" max="10" width="1.33203125" style="0" customWidth="1"/>
    <col min="11" max="11" width="11.10546875" style="0" customWidth="1"/>
    <col min="12" max="15" width="10.4453125" style="0" customWidth="1"/>
    <col min="16" max="16" width="1.4375" style="0" customWidth="1"/>
    <col min="17" max="17" width="11.21484375" style="0" customWidth="1"/>
    <col min="18" max="19" width="10.4453125" style="0" customWidth="1"/>
    <col min="20" max="20" width="1.4375" style="0" customWidth="1"/>
    <col min="21" max="21" width="11.88671875" style="0" customWidth="1"/>
    <col min="22" max="23" width="10.4453125" style="0" customWidth="1"/>
    <col min="24" max="24" width="1.1171875" style="0" customWidth="1"/>
    <col min="25" max="25" width="11.4453125" style="0" customWidth="1"/>
    <col min="26" max="26" width="1.1171875" style="0" customWidth="1"/>
    <col min="27" max="27" width="10.4453125" style="0" customWidth="1"/>
    <col min="28" max="28" width="1.33203125" style="0" customWidth="1"/>
    <col min="29" max="29" width="12.5546875" style="0" customWidth="1"/>
    <col min="30" max="31" width="10.4453125" style="0" customWidth="1"/>
  </cols>
  <sheetData>
    <row r="4" spans="1:31" ht="16.5" thickBot="1">
      <c r="A4" s="316" t="s">
        <v>1114</v>
      </c>
      <c r="B4" s="123"/>
      <c r="C4" s="142"/>
      <c r="D4" s="142"/>
      <c r="E4" s="142"/>
      <c r="F4" s="143"/>
      <c r="G4" s="142"/>
      <c r="H4" s="142"/>
      <c r="I4" s="142"/>
      <c r="J4" s="143"/>
      <c r="K4" s="142"/>
      <c r="L4" s="142"/>
      <c r="M4" s="142"/>
      <c r="N4" s="142"/>
      <c r="O4" s="137"/>
      <c r="P4" s="132"/>
      <c r="Q4" s="142"/>
      <c r="R4" s="142"/>
      <c r="S4" s="142"/>
      <c r="T4" s="143"/>
      <c r="U4" s="142"/>
      <c r="V4" s="142"/>
      <c r="W4" s="137"/>
      <c r="X4" s="132"/>
      <c r="Y4" s="137"/>
      <c r="Z4" s="132"/>
      <c r="AA4" s="137"/>
      <c r="AB4" s="143"/>
      <c r="AC4" s="142"/>
      <c r="AD4" s="142"/>
      <c r="AE4" s="142"/>
    </row>
    <row r="5" spans="1:31" ht="30" thickTop="1">
      <c r="A5" s="144"/>
      <c r="B5" s="145"/>
      <c r="C5" s="428" t="s">
        <v>1036</v>
      </c>
      <c r="D5" s="428"/>
      <c r="E5" s="428"/>
      <c r="F5" s="146"/>
      <c r="G5" s="428" t="s">
        <v>1037</v>
      </c>
      <c r="H5" s="428"/>
      <c r="I5" s="428"/>
      <c r="J5" s="146"/>
      <c r="K5" s="428" t="s">
        <v>1038</v>
      </c>
      <c r="L5" s="428"/>
      <c r="M5" s="428"/>
      <c r="N5" s="428"/>
      <c r="O5" s="428"/>
      <c r="P5" s="146"/>
      <c r="Q5" s="428" t="s">
        <v>986</v>
      </c>
      <c r="R5" s="428"/>
      <c r="S5" s="428"/>
      <c r="T5" s="146"/>
      <c r="U5" s="428" t="s">
        <v>987</v>
      </c>
      <c r="V5" s="428"/>
      <c r="W5" s="428"/>
      <c r="X5" s="146"/>
      <c r="Y5" s="147" t="s">
        <v>988</v>
      </c>
      <c r="Z5" s="148"/>
      <c r="AA5" s="149"/>
      <c r="AB5" s="173"/>
      <c r="AC5" s="428" t="s">
        <v>989</v>
      </c>
      <c r="AD5" s="428"/>
      <c r="AE5" s="428"/>
    </row>
    <row r="6" spans="1:31" ht="29.25">
      <c r="A6" s="151" t="s">
        <v>1088</v>
      </c>
      <c r="B6" s="152" t="s">
        <v>1090</v>
      </c>
      <c r="C6" s="153" t="s">
        <v>990</v>
      </c>
      <c r="D6" s="154" t="s">
        <v>991</v>
      </c>
      <c r="E6" s="155" t="s">
        <v>974</v>
      </c>
      <c r="F6" s="156"/>
      <c r="G6" s="153" t="s">
        <v>992</v>
      </c>
      <c r="H6" s="154" t="s">
        <v>991</v>
      </c>
      <c r="I6" s="155" t="s">
        <v>974</v>
      </c>
      <c r="J6" s="156"/>
      <c r="K6" s="153" t="s">
        <v>990</v>
      </c>
      <c r="L6" s="154" t="s">
        <v>991</v>
      </c>
      <c r="M6" s="153" t="s">
        <v>993</v>
      </c>
      <c r="N6" s="154" t="s">
        <v>994</v>
      </c>
      <c r="O6" s="155" t="s">
        <v>974</v>
      </c>
      <c r="P6" s="156"/>
      <c r="Q6" s="153" t="s">
        <v>990</v>
      </c>
      <c r="R6" s="154" t="s">
        <v>991</v>
      </c>
      <c r="S6" s="155" t="s">
        <v>974</v>
      </c>
      <c r="T6" s="157"/>
      <c r="U6" s="153" t="s">
        <v>990</v>
      </c>
      <c r="V6" s="154" t="s">
        <v>991</v>
      </c>
      <c r="W6" s="155" t="s">
        <v>974</v>
      </c>
      <c r="X6" s="156"/>
      <c r="Y6" s="158" t="s">
        <v>974</v>
      </c>
      <c r="Z6" s="159"/>
      <c r="AA6" s="155" t="s">
        <v>974</v>
      </c>
      <c r="AB6" s="160"/>
      <c r="AC6" s="153" t="s">
        <v>990</v>
      </c>
      <c r="AD6" s="154" t="s">
        <v>991</v>
      </c>
      <c r="AE6" s="154" t="s">
        <v>995</v>
      </c>
    </row>
    <row r="7" spans="1:31" ht="15">
      <c r="A7" s="66">
        <f>IF(B7="","",VLOOKUP(B7,Hiddencomparisonlist!$F$2:$H$449,3,FALSE))</f>
      </c>
      <c r="B7" s="66"/>
      <c r="C7" s="209">
        <f>IF($B7="","",VLOOKUP($B7,Ktoe!$B$6:$AE$457,2,FALSE))</f>
      </c>
      <c r="D7" s="209">
        <f>IF($B7="","",VLOOKUP($B7,Ktoe!$B$6:$AE$457,3,FALSE))</f>
      </c>
      <c r="E7" s="210">
        <f>IF($B7="","",VLOOKUP($B7,Ktoe!$B$6:$AE$457,4,FALSE))</f>
      </c>
      <c r="F7" s="209"/>
      <c r="G7" s="209">
        <f>IF($B7="","",VLOOKUP($B7,Ktoe!$B$6:$AE$457,6,FALSE))</f>
      </c>
      <c r="H7" s="209">
        <f>IF($B7="","",VLOOKUP($B7,Ktoe!$B$6:$AE$457,7,FALSE))</f>
      </c>
      <c r="I7" s="210">
        <f>IF($B7="","",VLOOKUP($B7,Ktoe!$B$6:$AE$457,8,FALSE))</f>
      </c>
      <c r="J7" s="209"/>
      <c r="K7" s="209">
        <f>IF($B7="","",VLOOKUP($B7,Ktoe!$B$6:$AE$457,10,FALSE))</f>
      </c>
      <c r="L7" s="209">
        <f>IF($B7="","",VLOOKUP($B7,Ktoe!$B$6:$AE$457,11,FALSE))</f>
      </c>
      <c r="M7" s="209">
        <f>IF($B7="","",VLOOKUP($B7,Ktoe!$B$6:$AE$457,12,FALSE))</f>
      </c>
      <c r="N7" s="209">
        <f>IF($B7="","",VLOOKUP($B7,Ktoe!$B$6:$AE$457,13,FALSE))</f>
      </c>
      <c r="O7" s="210">
        <f>IF($B7="","",VLOOKUP($B7,Ktoe!$B$6:$AE$457,14,FALSE))</f>
      </c>
      <c r="P7" s="209"/>
      <c r="Q7" s="209">
        <f>IF($B7="","",VLOOKUP($B7,Ktoe!$B$6:$AE$457,16,FALSE))</f>
      </c>
      <c r="R7" s="209">
        <f>IF($B7="","",VLOOKUP($B7,Ktoe!$B$6:$AE$457,17,FALSE))</f>
      </c>
      <c r="S7" s="210">
        <f>IF($B7="","",VLOOKUP($B7,Ktoe!$B$6:$AE$457,18,FALSE))</f>
      </c>
      <c r="T7" s="209"/>
      <c r="U7" s="209">
        <f>IF($B7="","",VLOOKUP($B7,Ktoe!$B$6:$AE$457,20,FALSE))</f>
      </c>
      <c r="V7" s="209">
        <f>IF($B7="","",VLOOKUP($B7,Ktoe!$B$6:$AE$457,21,FALSE))</f>
      </c>
      <c r="W7" s="210">
        <f>IF($B7="","",VLOOKUP($B7,Ktoe!$B$6:$AE$457,22,FALSE))</f>
      </c>
      <c r="X7" s="209"/>
      <c r="Y7" s="210">
        <f>IF($B7="","",VLOOKUP($B7,Ktoe!$B$6:$AE$457,24,FALSE))</f>
      </c>
      <c r="Z7" s="209"/>
      <c r="AA7" s="210">
        <f>IF($B7="","",VLOOKUP($B7,Ktoe!$B$6:$AE$457,26,FALSE))</f>
      </c>
      <c r="AB7" s="209"/>
      <c r="AC7" s="209">
        <f>IF($B7="","",VLOOKUP($B7,Ktoe!$B$6:$AE$457,28,FALSE))</f>
      </c>
      <c r="AD7" s="209">
        <f>IF($B7="","",VLOOKUP($B7,Ktoe!$B$6:$AE$457,29,FALSE))</f>
      </c>
      <c r="AE7" s="209">
        <f>IF($B7="","",VLOOKUP($B7,Ktoe!$B$6:$AE$457,30,FALSE))</f>
      </c>
    </row>
    <row r="8" spans="1:31" ht="15">
      <c r="A8" s="66">
        <f>IF(B8="","",VLOOKUP(B8,Hiddencomparisonlist!$F$2:$H$449,3,FALSE))</f>
      </c>
      <c r="B8" s="66"/>
      <c r="C8" s="209">
        <f>IF($B8="","",VLOOKUP($B8,Ktoe!$B$6:$AE$457,2,FALSE))</f>
      </c>
      <c r="D8" s="209">
        <f>IF($B8="","",VLOOKUP($B8,Ktoe!$B$6:$AE$457,3,FALSE))</f>
      </c>
      <c r="E8" s="210">
        <f>IF($B8="","",VLOOKUP($B8,Ktoe!$B$6:$AE$457,4,FALSE))</f>
      </c>
      <c r="F8" s="209"/>
      <c r="G8" s="209">
        <f>IF($B8="","",VLOOKUP($B8,Ktoe!$B$6:$AE$457,6,FALSE))</f>
      </c>
      <c r="H8" s="209">
        <f>IF($B8="","",VLOOKUP($B8,Ktoe!$B$6:$AE$457,7,FALSE))</f>
      </c>
      <c r="I8" s="210">
        <f>IF($B8="","",VLOOKUP($B8,Ktoe!$B$6:$AE$457,8,FALSE))</f>
      </c>
      <c r="J8" s="209"/>
      <c r="K8" s="209">
        <f>IF($B8="","",VLOOKUP($B8,Ktoe!$B$6:$AE$457,10,FALSE))</f>
      </c>
      <c r="L8" s="209">
        <f>IF($B8="","",VLOOKUP($B8,Ktoe!$B$6:$AE$457,11,FALSE))</f>
      </c>
      <c r="M8" s="209">
        <f>IF($B8="","",VLOOKUP($B8,Ktoe!$B$6:$AE$457,12,FALSE))</f>
      </c>
      <c r="N8" s="209">
        <f>IF($B8="","",VLOOKUP($B8,Ktoe!$B$6:$AE$457,13,FALSE))</f>
      </c>
      <c r="O8" s="210">
        <f>IF($B8="","",VLOOKUP($B8,Ktoe!$B$6:$AE$457,14,FALSE))</f>
      </c>
      <c r="P8" s="209"/>
      <c r="Q8" s="209">
        <f>IF($B8="","",VLOOKUP($B8,Ktoe!$B$6:$AE$457,16,FALSE))</f>
      </c>
      <c r="R8" s="209">
        <f>IF($B8="","",VLOOKUP($B8,Ktoe!$B$6:$AE$457,17,FALSE))</f>
      </c>
      <c r="S8" s="210">
        <f>IF($B8="","",VLOOKUP($B8,Ktoe!$B$6:$AE$457,18,FALSE))</f>
      </c>
      <c r="T8" s="209"/>
      <c r="U8" s="209">
        <f>IF($B8="","",VLOOKUP($B8,Ktoe!$B$6:$AE$457,20,FALSE))</f>
      </c>
      <c r="V8" s="209">
        <f>IF($B8="","",VLOOKUP($B8,Ktoe!$B$6:$AE$457,21,FALSE))</f>
      </c>
      <c r="W8" s="210">
        <f>IF($B8="","",VLOOKUP($B8,Ktoe!$B$6:$AE$457,22,FALSE))</f>
      </c>
      <c r="X8" s="209"/>
      <c r="Y8" s="210">
        <f>IF($B8="","",VLOOKUP($B8,Ktoe!$B$6:$AE$457,24,FALSE))</f>
      </c>
      <c r="Z8" s="209"/>
      <c r="AA8" s="210">
        <f>IF($B8="","",VLOOKUP($B8,Ktoe!$B$6:$AE$457,26,FALSE))</f>
      </c>
      <c r="AB8" s="209"/>
      <c r="AC8" s="209">
        <f>IF($B8="","",VLOOKUP($B8,Ktoe!$B$6:$AE$457,28,FALSE))</f>
      </c>
      <c r="AD8" s="209">
        <f>IF($B8="","",VLOOKUP($B8,Ktoe!$B$6:$AE$457,29,FALSE))</f>
      </c>
      <c r="AE8" s="209">
        <f>IF($B8="","",VLOOKUP($B8,Ktoe!$B$6:$AE$457,30,FALSE))</f>
      </c>
    </row>
    <row r="9" spans="1:31" ht="15">
      <c r="A9" s="66">
        <f>IF(B9="","",VLOOKUP(B9,Hiddencomparisonlist!$F$2:$H$449,3,FALSE))</f>
      </c>
      <c r="B9" s="66"/>
      <c r="C9" s="209">
        <f>IF($B9="","",VLOOKUP($B9,Ktoe!$B$6:$AE$457,2,FALSE))</f>
      </c>
      <c r="D9" s="209">
        <f>IF($B9="","",VLOOKUP($B9,Ktoe!$B$6:$AE$457,3,FALSE))</f>
      </c>
      <c r="E9" s="210">
        <f>IF($B9="","",VLOOKUP($B9,Ktoe!$B$6:$AE$457,4,FALSE))</f>
      </c>
      <c r="F9" s="209"/>
      <c r="G9" s="209">
        <f>IF($B9="","",VLOOKUP($B9,Ktoe!$B$6:$AE$457,6,FALSE))</f>
      </c>
      <c r="H9" s="209">
        <f>IF($B9="","",VLOOKUP($B9,Ktoe!$B$6:$AE$457,7,FALSE))</f>
      </c>
      <c r="I9" s="210">
        <f>IF($B9="","",VLOOKUP($B9,Ktoe!$B$6:$AE$457,8,FALSE))</f>
      </c>
      <c r="J9" s="209"/>
      <c r="K9" s="209">
        <f>IF($B9="","",VLOOKUP($B9,Ktoe!$B$6:$AE$457,10,FALSE))</f>
      </c>
      <c r="L9" s="209">
        <f>IF($B9="","",VLOOKUP($B9,Ktoe!$B$6:$AE$457,11,FALSE))</f>
      </c>
      <c r="M9" s="209">
        <f>IF($B9="","",VLOOKUP($B9,Ktoe!$B$6:$AE$457,12,FALSE))</f>
      </c>
      <c r="N9" s="209">
        <f>IF($B9="","",VLOOKUP($B9,Ktoe!$B$6:$AE$457,13,FALSE))</f>
      </c>
      <c r="O9" s="210">
        <f>IF($B9="","",VLOOKUP($B9,Ktoe!$B$6:$AE$457,14,FALSE))</f>
      </c>
      <c r="P9" s="209"/>
      <c r="Q9" s="209">
        <f>IF($B9="","",VLOOKUP($B9,Ktoe!$B$6:$AE$457,16,FALSE))</f>
      </c>
      <c r="R9" s="209">
        <f>IF($B9="","",VLOOKUP($B9,Ktoe!$B$6:$AE$457,17,FALSE))</f>
      </c>
      <c r="S9" s="210">
        <f>IF($B9="","",VLOOKUP($B9,Ktoe!$B$6:$AE$457,18,FALSE))</f>
      </c>
      <c r="T9" s="209"/>
      <c r="U9" s="209">
        <f>IF($B9="","",VLOOKUP($B9,Ktoe!$B$6:$AE$457,20,FALSE))</f>
      </c>
      <c r="V9" s="209">
        <f>IF($B9="","",VLOOKUP($B9,Ktoe!$B$6:$AE$457,21,FALSE))</f>
      </c>
      <c r="W9" s="210">
        <f>IF($B9="","",VLOOKUP($B9,Ktoe!$B$6:$AE$457,22,FALSE))</f>
      </c>
      <c r="X9" s="209"/>
      <c r="Y9" s="210">
        <f>IF($B9="","",VLOOKUP($B9,Ktoe!$B$6:$AE$457,24,FALSE))</f>
      </c>
      <c r="Z9" s="209"/>
      <c r="AA9" s="210">
        <f>IF($B9="","",VLOOKUP($B9,Ktoe!$B$6:$AE$457,26,FALSE))</f>
      </c>
      <c r="AB9" s="209"/>
      <c r="AC9" s="209">
        <f>IF($B9="","",VLOOKUP($B9,Ktoe!$B$6:$AE$457,28,FALSE))</f>
      </c>
      <c r="AD9" s="209">
        <f>IF($B9="","",VLOOKUP($B9,Ktoe!$B$6:$AE$457,29,FALSE))</f>
      </c>
      <c r="AE9" s="209">
        <f>IF($B9="","",VLOOKUP($B9,Ktoe!$B$6:$AE$457,30,FALSE))</f>
      </c>
    </row>
    <row r="11" ht="15">
      <c r="A11" s="138" t="s">
        <v>1047</v>
      </c>
    </row>
    <row r="12" ht="15">
      <c r="A12" s="138" t="s">
        <v>999</v>
      </c>
    </row>
  </sheetData>
  <sheetProtection/>
  <mergeCells count="6">
    <mergeCell ref="U5:W5"/>
    <mergeCell ref="AC5:AE5"/>
    <mergeCell ref="C5:E5"/>
    <mergeCell ref="G5:I5"/>
    <mergeCell ref="K5:O5"/>
    <mergeCell ref="Q5:S5"/>
  </mergeCells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4:AE6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0.88671875" style="66" customWidth="1"/>
    <col min="2" max="2" width="25.6640625" style="66" customWidth="1"/>
    <col min="3" max="3" width="10.99609375" style="66" customWidth="1"/>
    <col min="4" max="5" width="10.4453125" style="66" customWidth="1"/>
    <col min="6" max="6" width="1.2265625" style="66" customWidth="1"/>
    <col min="7" max="7" width="11.4453125" style="66" customWidth="1"/>
    <col min="8" max="9" width="10.4453125" style="66" customWidth="1"/>
    <col min="10" max="10" width="1.33203125" style="66" customWidth="1"/>
    <col min="11" max="11" width="11.10546875" style="66" customWidth="1"/>
    <col min="12" max="15" width="10.4453125" style="66" customWidth="1"/>
    <col min="16" max="16" width="1.4375" style="66" customWidth="1"/>
    <col min="17" max="17" width="11.21484375" style="66" customWidth="1"/>
    <col min="18" max="19" width="10.4453125" style="66" customWidth="1"/>
    <col min="20" max="20" width="1.4375" style="66" customWidth="1"/>
    <col min="21" max="21" width="11.88671875" style="66" customWidth="1"/>
    <col min="22" max="23" width="10.4453125" style="66" customWidth="1"/>
    <col min="24" max="24" width="1.1171875" style="66" customWidth="1"/>
    <col min="25" max="25" width="11.4453125" style="66" customWidth="1"/>
    <col min="26" max="26" width="1.1171875" style="66" customWidth="1"/>
    <col min="27" max="27" width="10.4453125" style="66" customWidth="1"/>
    <col min="28" max="28" width="1.33203125" style="66" customWidth="1"/>
    <col min="29" max="29" width="12.5546875" style="66" customWidth="1"/>
    <col min="30" max="31" width="10.4453125" style="66" customWidth="1"/>
    <col min="32" max="16384" width="8.88671875" style="66" customWidth="1"/>
  </cols>
  <sheetData>
    <row r="1" ht="15"/>
    <row r="2" ht="15"/>
    <row r="3" ht="15"/>
    <row r="4" spans="1:31" ht="16.5" thickBot="1">
      <c r="A4" s="316" t="s">
        <v>1114</v>
      </c>
      <c r="B4" s="123"/>
      <c r="C4" s="142"/>
      <c r="D4" s="142"/>
      <c r="E4" s="142"/>
      <c r="F4" s="143"/>
      <c r="G4" s="142"/>
      <c r="H4" s="142"/>
      <c r="I4" s="142"/>
      <c r="J4" s="143"/>
      <c r="K4" s="142"/>
      <c r="L4" s="142"/>
      <c r="M4" s="142"/>
      <c r="N4" s="142"/>
      <c r="O4" s="137"/>
      <c r="P4" s="132"/>
      <c r="Q4" s="142"/>
      <c r="R4" s="142"/>
      <c r="S4" s="142"/>
      <c r="T4" s="143"/>
      <c r="U4" s="142"/>
      <c r="V4" s="142"/>
      <c r="W4" s="137"/>
      <c r="X4" s="132"/>
      <c r="Y4" s="137"/>
      <c r="Z4" s="132"/>
      <c r="AA4" s="137"/>
      <c r="AB4" s="143"/>
      <c r="AC4" s="142"/>
      <c r="AD4" s="142"/>
      <c r="AE4" s="142"/>
    </row>
    <row r="5" spans="1:31" ht="26.25" thickTop="1">
      <c r="A5" s="162"/>
      <c r="B5" s="163"/>
      <c r="C5" s="430" t="s">
        <v>1033</v>
      </c>
      <c r="D5" s="430"/>
      <c r="E5" s="430"/>
      <c r="F5" s="164"/>
      <c r="G5" s="430" t="s">
        <v>1034</v>
      </c>
      <c r="H5" s="430"/>
      <c r="I5" s="430"/>
      <c r="J5" s="164"/>
      <c r="K5" s="430" t="s">
        <v>1035</v>
      </c>
      <c r="L5" s="430"/>
      <c r="M5" s="430"/>
      <c r="N5" s="430"/>
      <c r="O5" s="430"/>
      <c r="P5" s="164"/>
      <c r="Q5" s="430" t="s">
        <v>986</v>
      </c>
      <c r="R5" s="430"/>
      <c r="S5" s="430"/>
      <c r="T5" s="164"/>
      <c r="U5" s="430" t="s">
        <v>987</v>
      </c>
      <c r="V5" s="430"/>
      <c r="W5" s="430"/>
      <c r="X5" s="164"/>
      <c r="Y5" s="165" t="s">
        <v>988</v>
      </c>
      <c r="Z5" s="166"/>
      <c r="AA5" s="167"/>
      <c r="AB5" s="174"/>
      <c r="AC5" s="430" t="s">
        <v>989</v>
      </c>
      <c r="AD5" s="430"/>
      <c r="AE5" s="430"/>
    </row>
    <row r="6" spans="1:31" ht="25.5">
      <c r="A6" s="207" t="s">
        <v>1088</v>
      </c>
      <c r="B6" s="208" t="s">
        <v>1090</v>
      </c>
      <c r="C6" s="127" t="s">
        <v>990</v>
      </c>
      <c r="D6" s="128" t="s">
        <v>991</v>
      </c>
      <c r="E6" s="129" t="s">
        <v>974</v>
      </c>
      <c r="F6" s="130"/>
      <c r="G6" s="127" t="s">
        <v>992</v>
      </c>
      <c r="H6" s="128" t="s">
        <v>991</v>
      </c>
      <c r="I6" s="129" t="s">
        <v>974</v>
      </c>
      <c r="J6" s="130"/>
      <c r="K6" s="127" t="s">
        <v>990</v>
      </c>
      <c r="L6" s="128" t="s">
        <v>991</v>
      </c>
      <c r="M6" s="127" t="s">
        <v>993</v>
      </c>
      <c r="N6" s="128" t="s">
        <v>994</v>
      </c>
      <c r="O6" s="129" t="s">
        <v>974</v>
      </c>
      <c r="P6" s="130"/>
      <c r="Q6" s="127" t="s">
        <v>990</v>
      </c>
      <c r="R6" s="128" t="s">
        <v>991</v>
      </c>
      <c r="S6" s="129" t="s">
        <v>974</v>
      </c>
      <c r="T6" s="169"/>
      <c r="U6" s="127" t="s">
        <v>990</v>
      </c>
      <c r="V6" s="128" t="s">
        <v>991</v>
      </c>
      <c r="W6" s="129" t="s">
        <v>974</v>
      </c>
      <c r="X6" s="130"/>
      <c r="Y6" s="131" t="s">
        <v>974</v>
      </c>
      <c r="Z6" s="170"/>
      <c r="AA6" s="129" t="s">
        <v>974</v>
      </c>
      <c r="AB6" s="171"/>
      <c r="AC6" s="127" t="s">
        <v>990</v>
      </c>
      <c r="AD6" s="128" t="s">
        <v>991</v>
      </c>
      <c r="AE6" s="128" t="s">
        <v>995</v>
      </c>
    </row>
  </sheetData>
  <sheetProtection/>
  <mergeCells count="6">
    <mergeCell ref="U5:W5"/>
    <mergeCell ref="AC5:AE5"/>
    <mergeCell ref="C5:E5"/>
    <mergeCell ref="G5:I5"/>
    <mergeCell ref="K5:O5"/>
    <mergeCell ref="Q5:S5"/>
  </mergeCells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3:P429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9.77734375" style="0" customWidth="1"/>
    <col min="2" max="2" width="28.77734375" style="0" customWidth="1"/>
    <col min="3" max="3" width="15.77734375" style="0" customWidth="1"/>
    <col min="4" max="4" width="13.99609375" style="0" customWidth="1"/>
    <col min="5" max="5" width="13.6640625" style="0" customWidth="1"/>
    <col min="6" max="6" width="14.99609375" style="0" customWidth="1"/>
    <col min="7" max="7" width="11.21484375" style="0" customWidth="1"/>
    <col min="8" max="8" width="12.99609375" style="0" customWidth="1"/>
    <col min="9" max="9" width="17.3359375" style="0" customWidth="1"/>
    <col min="10" max="10" width="18.99609375" style="0" customWidth="1"/>
    <col min="11" max="11" width="12.77734375" style="0" customWidth="1"/>
    <col min="12" max="12" width="17.3359375" style="0" customWidth="1"/>
    <col min="13" max="13" width="14.4453125" style="0" customWidth="1"/>
    <col min="14" max="14" width="12.6640625" style="0" customWidth="1"/>
    <col min="15" max="15" width="12.4453125" style="0" customWidth="1"/>
    <col min="16" max="16" width="12.3359375" style="0" customWidth="1"/>
  </cols>
  <sheetData>
    <row r="2" ht="16.5" customHeight="1"/>
    <row r="3" ht="16.5" customHeight="1">
      <c r="A3" s="205" t="s">
        <v>1106</v>
      </c>
    </row>
    <row r="4" spans="1:16" ht="15.75" customHeight="1">
      <c r="A4" s="187" t="s">
        <v>1045</v>
      </c>
      <c r="B4" s="187"/>
      <c r="C4" s="188"/>
      <c r="D4" s="187"/>
      <c r="E4" s="187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63.75">
      <c r="A5" s="71" t="s">
        <v>873</v>
      </c>
      <c r="B5" s="71" t="s">
        <v>966</v>
      </c>
      <c r="C5" s="190" t="s">
        <v>1015</v>
      </c>
      <c r="D5" s="190" t="s">
        <v>1016</v>
      </c>
      <c r="E5" s="190" t="s">
        <v>1017</v>
      </c>
      <c r="F5" s="191" t="s">
        <v>1018</v>
      </c>
      <c r="G5" s="190" t="s">
        <v>1019</v>
      </c>
      <c r="H5" s="190" t="s">
        <v>1020</v>
      </c>
      <c r="I5" s="190" t="s">
        <v>1021</v>
      </c>
      <c r="J5" s="191" t="s">
        <v>1022</v>
      </c>
      <c r="K5" s="190" t="s">
        <v>1023</v>
      </c>
      <c r="L5" s="190" t="s">
        <v>1024</v>
      </c>
      <c r="M5" s="190" t="s">
        <v>1025</v>
      </c>
      <c r="N5" s="190" t="s">
        <v>1026</v>
      </c>
      <c r="O5" s="190" t="s">
        <v>1027</v>
      </c>
      <c r="P5" s="190" t="s">
        <v>1028</v>
      </c>
    </row>
    <row r="6" spans="1:16" ht="15">
      <c r="A6" s="112" t="s">
        <v>439</v>
      </c>
      <c r="B6" s="106" t="s">
        <v>933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  <c r="P6" s="193"/>
    </row>
    <row r="7" spans="1:16" ht="15">
      <c r="A7" s="36" t="s">
        <v>451</v>
      </c>
      <c r="B7" s="106" t="s">
        <v>7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72"/>
      <c r="P7" s="172"/>
    </row>
    <row r="8" spans="1:16" ht="15">
      <c r="A8" s="36" t="s">
        <v>463</v>
      </c>
      <c r="B8" s="106" t="s">
        <v>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72"/>
      <c r="P8" s="172"/>
    </row>
    <row r="9" spans="1:16" ht="15">
      <c r="A9" s="36" t="s">
        <v>470</v>
      </c>
      <c r="B9" s="106" t="s">
        <v>9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72"/>
      <c r="P9" s="172"/>
    </row>
    <row r="10" spans="1:16" ht="15">
      <c r="A10" s="36" t="s">
        <v>472</v>
      </c>
      <c r="B10" s="106" t="s">
        <v>10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72"/>
      <c r="P10" s="172"/>
    </row>
    <row r="11" spans="1:16" ht="15">
      <c r="A11" s="36" t="s">
        <v>480</v>
      </c>
      <c r="B11" s="107" t="s">
        <v>11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72"/>
      <c r="P11" s="172"/>
    </row>
    <row r="12" spans="1:16" ht="15">
      <c r="A12" s="36" t="s">
        <v>499</v>
      </c>
      <c r="B12" s="106" t="s">
        <v>12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72"/>
      <c r="P12" s="172"/>
    </row>
    <row r="13" spans="1:16" ht="15">
      <c r="A13" s="36" t="s">
        <v>517</v>
      </c>
      <c r="B13" s="106" t="s">
        <v>13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72"/>
      <c r="P13" s="172"/>
    </row>
    <row r="14" spans="1:16" ht="15">
      <c r="A14" s="36" t="s">
        <v>569</v>
      </c>
      <c r="B14" s="106" t="s">
        <v>883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72"/>
      <c r="P14" s="172"/>
    </row>
    <row r="15" spans="1:16" ht="15">
      <c r="A15" s="36" t="s">
        <v>582</v>
      </c>
      <c r="B15" s="106" t="s">
        <v>14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72"/>
      <c r="P15" s="172"/>
    </row>
    <row r="16" spans="1:16" ht="15">
      <c r="A16" s="36" t="s">
        <v>611</v>
      </c>
      <c r="B16" s="106" t="s">
        <v>15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72"/>
      <c r="P16" s="172"/>
    </row>
    <row r="17" spans="1:16" ht="15">
      <c r="A17" s="36" t="s">
        <v>652</v>
      </c>
      <c r="B17" s="106" t="s">
        <v>16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72"/>
      <c r="P17" s="172"/>
    </row>
    <row r="18" spans="1:16" ht="15">
      <c r="A18" s="36" t="s">
        <v>663</v>
      </c>
      <c r="B18" s="106" t="s">
        <v>17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72"/>
      <c r="P18" s="172"/>
    </row>
    <row r="19" spans="1:16" ht="15">
      <c r="A19" s="36" t="s">
        <v>667</v>
      </c>
      <c r="B19" s="106" t="s">
        <v>884</v>
      </c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72"/>
      <c r="P19" s="172"/>
    </row>
    <row r="20" spans="1:16" ht="15">
      <c r="A20" s="36" t="s">
        <v>673</v>
      </c>
      <c r="B20" s="106" t="s">
        <v>18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72"/>
      <c r="P20" s="172"/>
    </row>
    <row r="21" spans="1:16" ht="15">
      <c r="A21" s="36" t="s">
        <v>709</v>
      </c>
      <c r="B21" s="106" t="s">
        <v>19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72"/>
      <c r="P21" s="172"/>
    </row>
    <row r="22" spans="1:16" ht="15">
      <c r="A22" s="36" t="s">
        <v>718</v>
      </c>
      <c r="B22" s="106" t="s">
        <v>20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72"/>
      <c r="P22" s="172"/>
    </row>
    <row r="23" spans="1:16" ht="15">
      <c r="A23" s="36" t="s">
        <v>728</v>
      </c>
      <c r="B23" s="106" t="s">
        <v>21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72"/>
      <c r="P23" s="172"/>
    </row>
    <row r="24" spans="1:16" ht="15">
      <c r="A24" s="36" t="s">
        <v>803</v>
      </c>
      <c r="B24" s="106" t="s">
        <v>22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72"/>
      <c r="P24" s="172"/>
    </row>
    <row r="25" spans="1:16" ht="15">
      <c r="A25" s="36" t="s">
        <v>828</v>
      </c>
      <c r="B25" s="106" t="s">
        <v>23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72"/>
      <c r="P25" s="172"/>
    </row>
    <row r="26" spans="1:16" ht="15">
      <c r="A26" s="36" t="s">
        <v>820</v>
      </c>
      <c r="B26" s="106" t="s">
        <v>827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72"/>
      <c r="P26" s="172"/>
    </row>
    <row r="27" spans="1:16" ht="15">
      <c r="A27" s="36" t="s">
        <v>867</v>
      </c>
      <c r="B27" s="106" t="s">
        <v>24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72"/>
      <c r="P27" s="172"/>
    </row>
    <row r="28" spans="1:16" s="197" customFormat="1" ht="15.75" thickBot="1">
      <c r="A28" s="194" t="s">
        <v>382</v>
      </c>
      <c r="B28" s="109" t="s">
        <v>934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96"/>
    </row>
    <row r="29" spans="1:16" ht="15.75" thickTop="1">
      <c r="A29" s="112" t="s">
        <v>395</v>
      </c>
      <c r="B29" s="113" t="s">
        <v>25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72"/>
      <c r="P29" s="172"/>
    </row>
    <row r="30" spans="1:16" ht="15">
      <c r="A30" s="112" t="s">
        <v>396</v>
      </c>
      <c r="B30" s="113" t="s">
        <v>875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72"/>
      <c r="P30" s="172"/>
    </row>
    <row r="31" spans="1:16" ht="15">
      <c r="A31" s="112" t="s">
        <v>401</v>
      </c>
      <c r="B31" s="113" t="s">
        <v>26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72"/>
      <c r="P31" s="172"/>
    </row>
    <row r="32" spans="1:16" ht="15">
      <c r="A32" s="112" t="s">
        <v>979</v>
      </c>
      <c r="B32" s="113" t="s">
        <v>27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72"/>
      <c r="P32" s="172"/>
    </row>
    <row r="33" spans="1:16" ht="15">
      <c r="A33" s="112" t="s">
        <v>493</v>
      </c>
      <c r="B33" s="113" t="s">
        <v>28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72"/>
      <c r="P33" s="172"/>
    </row>
    <row r="34" spans="1:16" ht="15">
      <c r="A34" s="112" t="s">
        <v>528</v>
      </c>
      <c r="B34" s="113" t="s">
        <v>936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72"/>
      <c r="P34" s="172"/>
    </row>
    <row r="35" spans="1:16" ht="15">
      <c r="A35" s="112" t="s">
        <v>529</v>
      </c>
      <c r="B35" s="113" t="s">
        <v>30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72"/>
      <c r="P35" s="172"/>
    </row>
    <row r="36" spans="1:16" ht="15">
      <c r="A36" s="112" t="s">
        <v>535</v>
      </c>
      <c r="B36" s="113" t="s">
        <v>31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72"/>
      <c r="P36" s="172"/>
    </row>
    <row r="37" spans="1:16" ht="15">
      <c r="A37" s="112" t="s">
        <v>539</v>
      </c>
      <c r="B37" s="113" t="s">
        <v>32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72"/>
      <c r="P37" s="172"/>
    </row>
    <row r="38" spans="1:16" ht="15">
      <c r="A38" s="112" t="s">
        <v>543</v>
      </c>
      <c r="B38" s="113" t="s">
        <v>33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72"/>
      <c r="P38" s="172"/>
    </row>
    <row r="39" spans="1:16" ht="15">
      <c r="A39" s="112" t="s">
        <v>545</v>
      </c>
      <c r="B39" s="113" t="s">
        <v>34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72"/>
      <c r="P39" s="172"/>
    </row>
    <row r="40" spans="1:16" ht="15">
      <c r="A40" s="112" t="s">
        <v>552</v>
      </c>
      <c r="B40" s="113" t="s">
        <v>35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72"/>
      <c r="P40" s="172"/>
    </row>
    <row r="41" spans="1:16" ht="15">
      <c r="A41" s="112" t="s">
        <v>554</v>
      </c>
      <c r="B41" s="113" t="s">
        <v>553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72"/>
      <c r="P41" s="172"/>
    </row>
    <row r="42" spans="1:16" ht="15">
      <c r="A42" s="112" t="s">
        <v>563</v>
      </c>
      <c r="B42" s="113" t="s">
        <v>885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72"/>
      <c r="P42" s="172"/>
    </row>
    <row r="43" spans="1:16" ht="15">
      <c r="A43" s="112" t="s">
        <v>568</v>
      </c>
      <c r="B43" s="113" t="s">
        <v>886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72"/>
      <c r="P43" s="172"/>
    </row>
    <row r="44" spans="1:16" ht="15">
      <c r="A44" s="112" t="s">
        <v>575</v>
      </c>
      <c r="B44" s="113" t="s">
        <v>36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72"/>
      <c r="P44" s="172"/>
    </row>
    <row r="45" spans="1:16" ht="15">
      <c r="A45" s="112" t="s">
        <v>980</v>
      </c>
      <c r="B45" s="113" t="s">
        <v>600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72"/>
      <c r="P45" s="172"/>
    </row>
    <row r="46" spans="1:16" ht="15">
      <c r="A46" s="112" t="s">
        <v>609</v>
      </c>
      <c r="B46" s="113" t="s">
        <v>37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72"/>
      <c r="P46" s="172"/>
    </row>
    <row r="47" spans="1:16" ht="15">
      <c r="A47" s="112" t="s">
        <v>660</v>
      </c>
      <c r="B47" s="113" t="s">
        <v>38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72"/>
      <c r="P47" s="172"/>
    </row>
    <row r="48" spans="1:16" ht="15">
      <c r="A48" s="112" t="s">
        <v>938</v>
      </c>
      <c r="B48" s="113" t="s">
        <v>39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72"/>
      <c r="P48" s="172"/>
    </row>
    <row r="49" spans="1:16" ht="15">
      <c r="A49" s="112" t="s">
        <v>981</v>
      </c>
      <c r="B49" s="113" t="s">
        <v>40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72"/>
      <c r="P49" s="172"/>
    </row>
    <row r="50" spans="1:16" ht="15">
      <c r="A50" s="112" t="s">
        <v>689</v>
      </c>
      <c r="B50" s="113" t="s">
        <v>41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72"/>
      <c r="P50" s="172"/>
    </row>
    <row r="51" spans="1:16" ht="15">
      <c r="A51" s="112" t="s">
        <v>706</v>
      </c>
      <c r="B51" s="113" t="s">
        <v>42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72"/>
      <c r="P51" s="172"/>
    </row>
    <row r="52" spans="1:16" ht="15">
      <c r="A52" s="112" t="s">
        <v>712</v>
      </c>
      <c r="B52" s="113" t="s">
        <v>940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72"/>
      <c r="P52" s="172"/>
    </row>
    <row r="53" spans="1:16" ht="15">
      <c r="A53" s="112" t="s">
        <v>726</v>
      </c>
      <c r="B53" s="113" t="s">
        <v>44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72"/>
      <c r="P53" s="172"/>
    </row>
    <row r="54" spans="1:16" ht="15">
      <c r="A54" s="112" t="s">
        <v>747</v>
      </c>
      <c r="B54" s="113" t="s">
        <v>45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72"/>
      <c r="P54" s="172"/>
    </row>
    <row r="55" spans="1:16" ht="15">
      <c r="A55" s="112" t="s">
        <v>755</v>
      </c>
      <c r="B55" s="113" t="s">
        <v>46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72"/>
      <c r="P55" s="172"/>
    </row>
    <row r="56" spans="1:16" ht="15">
      <c r="A56" s="112" t="s">
        <v>759</v>
      </c>
      <c r="B56" s="113" t="s">
        <v>47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72"/>
      <c r="P56" s="172"/>
    </row>
    <row r="57" spans="1:16" ht="15">
      <c r="A57" s="112" t="s">
        <v>771</v>
      </c>
      <c r="B57" s="113" t="s">
        <v>48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72"/>
      <c r="P57" s="172"/>
    </row>
    <row r="58" spans="1:16" ht="15">
      <c r="A58" s="112" t="s">
        <v>790</v>
      </c>
      <c r="B58" s="113" t="s">
        <v>49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72"/>
      <c r="P58" s="172"/>
    </row>
    <row r="59" spans="1:16" ht="15">
      <c r="A59" s="112" t="s">
        <v>848</v>
      </c>
      <c r="B59" s="113" t="s">
        <v>50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72"/>
      <c r="P59" s="172"/>
    </row>
    <row r="60" spans="1:16" ht="15">
      <c r="A60" s="112" t="s">
        <v>852</v>
      </c>
      <c r="B60" s="113" t="s">
        <v>51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72"/>
      <c r="P60" s="172"/>
    </row>
    <row r="61" spans="1:16" s="197" customFormat="1" ht="15.75" thickBot="1">
      <c r="A61" s="194" t="s">
        <v>383</v>
      </c>
      <c r="B61" s="114" t="s">
        <v>941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6"/>
      <c r="P61" s="196"/>
    </row>
    <row r="62" spans="1:16" ht="15.75" thickTop="1">
      <c r="A62" s="112" t="s">
        <v>399</v>
      </c>
      <c r="B62" s="113" t="s">
        <v>52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72"/>
      <c r="P62" s="172"/>
    </row>
    <row r="63" spans="1:16" ht="15">
      <c r="A63" s="112" t="s">
        <v>432</v>
      </c>
      <c r="B63" s="113" t="s">
        <v>53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72"/>
      <c r="P63" s="172"/>
    </row>
    <row r="64" spans="1:16" ht="15">
      <c r="A64" s="112" t="s">
        <v>440</v>
      </c>
      <c r="B64" s="113" t="s">
        <v>54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72"/>
      <c r="P64" s="172"/>
    </row>
    <row r="65" spans="1:16" ht="15">
      <c r="A65" s="112" t="s">
        <v>476</v>
      </c>
      <c r="B65" s="113" t="s">
        <v>55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72"/>
      <c r="P65" s="172"/>
    </row>
    <row r="66" spans="1:16" ht="15">
      <c r="A66" s="112" t="s">
        <v>487</v>
      </c>
      <c r="B66" s="113" t="s">
        <v>56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72"/>
      <c r="P66" s="172"/>
    </row>
    <row r="67" spans="1:16" ht="15">
      <c r="A67" s="112" t="s">
        <v>514</v>
      </c>
      <c r="B67" s="113" t="s">
        <v>57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72"/>
      <c r="P67" s="172"/>
    </row>
    <row r="68" spans="1:16" ht="15">
      <c r="A68" s="112" t="s">
        <v>522</v>
      </c>
      <c r="B68" s="113" t="s">
        <v>58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72"/>
      <c r="P68" s="172"/>
    </row>
    <row r="69" spans="1:16" ht="15">
      <c r="A69" s="112" t="s">
        <v>532</v>
      </c>
      <c r="B69" s="113" t="s">
        <v>59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72"/>
      <c r="P69" s="172"/>
    </row>
    <row r="70" spans="1:16" ht="15">
      <c r="A70" s="112" t="s">
        <v>534</v>
      </c>
      <c r="B70" s="113" t="s">
        <v>60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72"/>
      <c r="P70" s="172"/>
    </row>
    <row r="71" spans="1:16" ht="15">
      <c r="A71" s="112" t="s">
        <v>573</v>
      </c>
      <c r="B71" s="113" t="s">
        <v>61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72"/>
      <c r="P71" s="172"/>
    </row>
    <row r="72" spans="1:16" ht="15">
      <c r="A72" s="112" t="s">
        <v>593</v>
      </c>
      <c r="B72" s="113" t="s">
        <v>62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72"/>
      <c r="P72" s="172"/>
    </row>
    <row r="73" spans="1:16" ht="15">
      <c r="A73" s="112" t="s">
        <v>659</v>
      </c>
      <c r="B73" s="113" t="s">
        <v>658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72"/>
      <c r="P73" s="172"/>
    </row>
    <row r="74" spans="1:16" ht="15">
      <c r="A74" s="112" t="s">
        <v>670</v>
      </c>
      <c r="B74" s="113" t="s">
        <v>63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72"/>
      <c r="P74" s="172"/>
    </row>
    <row r="75" spans="1:16" ht="15">
      <c r="A75" s="112" t="s">
        <v>694</v>
      </c>
      <c r="B75" s="113" t="s">
        <v>64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72"/>
      <c r="P75" s="172"/>
    </row>
    <row r="76" spans="1:16" ht="15">
      <c r="A76" s="112" t="s">
        <v>723</v>
      </c>
      <c r="B76" s="113" t="s">
        <v>65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72"/>
      <c r="P76" s="172"/>
    </row>
    <row r="77" spans="1:16" ht="15">
      <c r="A77" s="112" t="s">
        <v>748</v>
      </c>
      <c r="B77" s="113" t="s">
        <v>66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72"/>
      <c r="P77" s="172"/>
    </row>
    <row r="78" spans="1:16" ht="15">
      <c r="A78" s="112" t="s">
        <v>779</v>
      </c>
      <c r="B78" s="113" t="s">
        <v>67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72"/>
      <c r="P78" s="172"/>
    </row>
    <row r="79" spans="1:16" ht="15">
      <c r="A79" s="112" t="s">
        <v>792</v>
      </c>
      <c r="B79" s="113" t="s">
        <v>887</v>
      </c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72"/>
      <c r="P79" s="172"/>
    </row>
    <row r="80" spans="1:16" ht="15">
      <c r="A80" s="112" t="s">
        <v>799</v>
      </c>
      <c r="B80" s="113" t="s">
        <v>68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72"/>
      <c r="P80" s="172"/>
    </row>
    <row r="81" spans="1:16" ht="15">
      <c r="A81" s="112" t="s">
        <v>809</v>
      </c>
      <c r="B81" s="113" t="s">
        <v>69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72"/>
      <c r="P81" s="172"/>
    </row>
    <row r="82" spans="1:16" ht="15">
      <c r="A82" s="112" t="s">
        <v>825</v>
      </c>
      <c r="B82" s="113" t="s">
        <v>70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72"/>
      <c r="P82" s="172"/>
    </row>
    <row r="83" spans="1:16" ht="15">
      <c r="A83" s="112" t="s">
        <v>835</v>
      </c>
      <c r="B83" s="113" t="s">
        <v>71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72"/>
      <c r="P83" s="172"/>
    </row>
    <row r="84" spans="1:16" ht="15">
      <c r="A84" s="112" t="s">
        <v>842</v>
      </c>
      <c r="B84" s="113" t="s">
        <v>72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72"/>
      <c r="P84" s="172"/>
    </row>
    <row r="85" spans="1:16" ht="15.75" thickBot="1">
      <c r="A85" s="194" t="s">
        <v>384</v>
      </c>
      <c r="B85" s="114" t="s">
        <v>942</v>
      </c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6"/>
      <c r="P85" s="196"/>
    </row>
    <row r="86" spans="1:16" ht="15.75" thickTop="1">
      <c r="A86" s="112" t="s">
        <v>398</v>
      </c>
      <c r="B86" s="113" t="s">
        <v>73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72"/>
      <c r="P86" s="172"/>
    </row>
    <row r="87" spans="1:16" ht="15">
      <c r="A87" s="112" t="s">
        <v>424</v>
      </c>
      <c r="B87" s="113" t="s">
        <v>888</v>
      </c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72"/>
      <c r="P87" s="172"/>
    </row>
    <row r="88" spans="1:16" ht="15">
      <c r="A88" s="112" t="s">
        <v>436</v>
      </c>
      <c r="B88" s="107" t="s">
        <v>889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72"/>
      <c r="P88" s="172"/>
    </row>
    <row r="89" spans="1:16" ht="15">
      <c r="A89" s="112" t="s">
        <v>437</v>
      </c>
      <c r="B89" s="113" t="s">
        <v>74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72"/>
      <c r="P89" s="172"/>
    </row>
    <row r="90" spans="1:16" ht="15">
      <c r="A90" s="112" t="s">
        <v>442</v>
      </c>
      <c r="B90" s="113" t="s">
        <v>75</v>
      </c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72"/>
      <c r="P90" s="172"/>
    </row>
    <row r="91" spans="1:16" ht="15">
      <c r="A91" s="112" t="s">
        <v>461</v>
      </c>
      <c r="B91" s="113" t="s">
        <v>76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72"/>
      <c r="P91" s="172"/>
    </row>
    <row r="92" spans="1:16" ht="15">
      <c r="A92" s="112" t="s">
        <v>462</v>
      </c>
      <c r="B92" s="113" t="s">
        <v>77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72"/>
      <c r="P92" s="172"/>
    </row>
    <row r="93" spans="1:16" ht="15">
      <c r="A93" s="112" t="s">
        <v>471</v>
      </c>
      <c r="B93" s="113" t="s">
        <v>78</v>
      </c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72"/>
      <c r="P93" s="172"/>
    </row>
    <row r="94" spans="1:16" ht="15">
      <c r="A94" s="112" t="s">
        <v>485</v>
      </c>
      <c r="B94" s="113" t="s">
        <v>79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72"/>
      <c r="P94" s="172"/>
    </row>
    <row r="95" spans="1:16" ht="15">
      <c r="A95" s="112" t="s">
        <v>490</v>
      </c>
      <c r="B95" s="113" t="s">
        <v>80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72"/>
      <c r="P95" s="172"/>
    </row>
    <row r="96" spans="1:16" ht="15">
      <c r="A96" s="112" t="s">
        <v>498</v>
      </c>
      <c r="B96" s="113" t="s">
        <v>497</v>
      </c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72"/>
      <c r="P96" s="172"/>
    </row>
    <row r="97" spans="1:16" ht="15">
      <c r="A97" s="112" t="s">
        <v>503</v>
      </c>
      <c r="B97" s="113" t="s">
        <v>502</v>
      </c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72"/>
      <c r="P97" s="172"/>
    </row>
    <row r="98" spans="1:16" ht="15">
      <c r="A98" s="112" t="s">
        <v>511</v>
      </c>
      <c r="B98" s="113" t="s">
        <v>81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72"/>
      <c r="P98" s="172"/>
    </row>
    <row r="99" spans="1:16" ht="15">
      <c r="A99" s="112" t="s">
        <v>551</v>
      </c>
      <c r="B99" s="113" t="s">
        <v>82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72"/>
      <c r="P99" s="172"/>
    </row>
    <row r="100" spans="1:16" ht="15">
      <c r="A100" s="112" t="s">
        <v>555</v>
      </c>
      <c r="B100" s="113" t="s">
        <v>890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72"/>
      <c r="P100" s="172"/>
    </row>
    <row r="101" spans="1:16" ht="15">
      <c r="A101" s="112" t="s">
        <v>572</v>
      </c>
      <c r="B101" s="113" t="s">
        <v>83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72"/>
      <c r="P101" s="172"/>
    </row>
    <row r="102" spans="1:16" ht="15">
      <c r="A102" s="112" t="s">
        <v>584</v>
      </c>
      <c r="B102" s="107" t="s">
        <v>891</v>
      </c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72"/>
      <c r="P102" s="172"/>
    </row>
    <row r="103" spans="1:16" ht="15">
      <c r="A103" s="112" t="s">
        <v>608</v>
      </c>
      <c r="B103" s="113" t="s">
        <v>84</v>
      </c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72"/>
      <c r="P103" s="172"/>
    </row>
    <row r="104" spans="1:16" ht="15">
      <c r="A104" s="112" t="s">
        <v>623</v>
      </c>
      <c r="B104" s="113" t="s">
        <v>85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72"/>
      <c r="P104" s="172"/>
    </row>
    <row r="105" spans="1:16" ht="15">
      <c r="A105" s="112" t="s">
        <v>625</v>
      </c>
      <c r="B105" s="113" t="s">
        <v>86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72"/>
      <c r="P105" s="172"/>
    </row>
    <row r="106" spans="1:16" ht="15">
      <c r="A106" s="112" t="s">
        <v>638</v>
      </c>
      <c r="B106" s="113" t="s">
        <v>87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72"/>
      <c r="P106" s="172"/>
    </row>
    <row r="107" spans="1:16" ht="15">
      <c r="A107" s="112" t="s">
        <v>640</v>
      </c>
      <c r="B107" s="113" t="s">
        <v>88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72"/>
      <c r="P107" s="172"/>
    </row>
    <row r="108" spans="1:16" ht="15">
      <c r="A108" s="112" t="s">
        <v>646</v>
      </c>
      <c r="B108" s="113" t="s">
        <v>89</v>
      </c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72"/>
      <c r="P108" s="172"/>
    </row>
    <row r="109" spans="1:16" ht="15">
      <c r="A109" s="112" t="s">
        <v>703</v>
      </c>
      <c r="B109" s="113" t="s">
        <v>90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72"/>
      <c r="P109" s="172"/>
    </row>
    <row r="110" spans="1:16" ht="15">
      <c r="A110" s="112" t="s">
        <v>710</v>
      </c>
      <c r="B110" s="113" t="s">
        <v>91</v>
      </c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72"/>
      <c r="P110" s="172"/>
    </row>
    <row r="111" spans="1:16" ht="15">
      <c r="A111" s="112" t="s">
        <v>719</v>
      </c>
      <c r="B111" s="113" t="s">
        <v>92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72"/>
      <c r="P111" s="172"/>
    </row>
    <row r="112" spans="1:16" ht="15">
      <c r="A112" s="112" t="s">
        <v>729</v>
      </c>
      <c r="B112" s="113" t="s">
        <v>93</v>
      </c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72"/>
      <c r="P112" s="172"/>
    </row>
    <row r="113" spans="1:16" ht="15">
      <c r="A113" s="112" t="s">
        <v>732</v>
      </c>
      <c r="B113" s="113" t="s">
        <v>94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72"/>
      <c r="P113" s="172"/>
    </row>
    <row r="114" spans="1:16" ht="15">
      <c r="A114" s="112" t="s">
        <v>734</v>
      </c>
      <c r="B114" s="113" t="s">
        <v>95</v>
      </c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72"/>
      <c r="P114" s="172"/>
    </row>
    <row r="115" spans="1:16" ht="15">
      <c r="A115" s="112" t="s">
        <v>743</v>
      </c>
      <c r="B115" s="113" t="s">
        <v>96</v>
      </c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72"/>
      <c r="P115" s="172"/>
    </row>
    <row r="116" spans="1:16" ht="15">
      <c r="A116" s="112" t="s">
        <v>750</v>
      </c>
      <c r="B116" s="113" t="s">
        <v>97</v>
      </c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72"/>
      <c r="P116" s="172"/>
    </row>
    <row r="117" spans="1:16" ht="15">
      <c r="A117" s="112" t="s">
        <v>770</v>
      </c>
      <c r="B117" s="113" t="s">
        <v>98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72"/>
      <c r="P117" s="172"/>
    </row>
    <row r="118" spans="1:16" ht="15">
      <c r="A118" s="112" t="s">
        <v>775</v>
      </c>
      <c r="B118" s="113" t="s">
        <v>99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72"/>
      <c r="P118" s="172"/>
    </row>
    <row r="119" spans="1:16" ht="15">
      <c r="A119" s="112" t="s">
        <v>786</v>
      </c>
      <c r="B119" s="113" t="s">
        <v>100</v>
      </c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72"/>
      <c r="P119" s="172"/>
    </row>
    <row r="120" spans="1:16" ht="15">
      <c r="A120" s="112" t="s">
        <v>791</v>
      </c>
      <c r="B120" s="113" t="s">
        <v>101</v>
      </c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72"/>
      <c r="P120" s="172"/>
    </row>
    <row r="121" spans="1:16" ht="15">
      <c r="A121" s="112" t="s">
        <v>805</v>
      </c>
      <c r="B121" s="113" t="s">
        <v>102</v>
      </c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72"/>
      <c r="P121" s="172"/>
    </row>
    <row r="122" spans="1:16" ht="15">
      <c r="A122" s="112" t="s">
        <v>823</v>
      </c>
      <c r="B122" s="113" t="s">
        <v>103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72"/>
      <c r="P122" s="172"/>
    </row>
    <row r="123" spans="1:16" ht="15">
      <c r="A123" s="112" t="s">
        <v>830</v>
      </c>
      <c r="B123" s="113" t="s">
        <v>892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72"/>
      <c r="P123" s="172"/>
    </row>
    <row r="124" spans="1:16" ht="15">
      <c r="A124" s="112" t="s">
        <v>836</v>
      </c>
      <c r="B124" s="113" t="s">
        <v>104</v>
      </c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72"/>
      <c r="P124" s="172"/>
    </row>
    <row r="125" spans="1:16" ht="15">
      <c r="A125" s="112" t="s">
        <v>850</v>
      </c>
      <c r="B125" s="113" t="s">
        <v>849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72"/>
      <c r="P125" s="172"/>
    </row>
    <row r="126" spans="1:16" ht="15">
      <c r="A126" s="112" t="s">
        <v>858</v>
      </c>
      <c r="B126" s="113" t="s">
        <v>105</v>
      </c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72"/>
      <c r="P126" s="172"/>
    </row>
    <row r="127" spans="1:16" ht="15">
      <c r="A127" s="112" t="s">
        <v>861</v>
      </c>
      <c r="B127" s="113" t="s">
        <v>106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72"/>
      <c r="P127" s="172"/>
    </row>
    <row r="128" spans="1:16" ht="15">
      <c r="A128" s="112" t="s">
        <v>870</v>
      </c>
      <c r="B128" s="113" t="s">
        <v>107</v>
      </c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72"/>
      <c r="P128" s="172"/>
    </row>
    <row r="129" spans="1:16" ht="15.75" thickBot="1">
      <c r="A129" s="194" t="s">
        <v>385</v>
      </c>
      <c r="B129" s="114" t="s">
        <v>943</v>
      </c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  <c r="M129" s="195"/>
      <c r="N129" s="195"/>
      <c r="O129" s="196"/>
      <c r="P129" s="196"/>
    </row>
    <row r="130" spans="1:16" ht="15.75" thickTop="1">
      <c r="A130" s="112" t="s">
        <v>423</v>
      </c>
      <c r="B130" s="113" t="s">
        <v>108</v>
      </c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72"/>
      <c r="P130" s="172"/>
    </row>
    <row r="131" spans="1:16" ht="15">
      <c r="A131" s="112" t="s">
        <v>446</v>
      </c>
      <c r="B131" s="113" t="s">
        <v>109</v>
      </c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72"/>
      <c r="P131" s="172"/>
    </row>
    <row r="132" spans="1:16" ht="15">
      <c r="A132" s="112" t="s">
        <v>464</v>
      </c>
      <c r="B132" s="113" t="s">
        <v>110</v>
      </c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72"/>
      <c r="P132" s="172"/>
    </row>
    <row r="133" spans="1:16" ht="15">
      <c r="A133" s="112" t="s">
        <v>509</v>
      </c>
      <c r="B133" s="113" t="s">
        <v>111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72"/>
      <c r="P133" s="172"/>
    </row>
    <row r="134" spans="1:16" ht="15">
      <c r="A134" s="112" t="s">
        <v>523</v>
      </c>
      <c r="B134" s="113" t="s">
        <v>112</v>
      </c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72"/>
      <c r="P134" s="172"/>
    </row>
    <row r="135" spans="1:16" ht="15">
      <c r="A135" s="112" t="s">
        <v>547</v>
      </c>
      <c r="B135" s="113" t="s">
        <v>546</v>
      </c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72"/>
      <c r="P135" s="172"/>
    </row>
    <row r="136" spans="1:16" ht="15">
      <c r="A136" s="112" t="s">
        <v>585</v>
      </c>
      <c r="B136" s="113" t="s">
        <v>113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72"/>
      <c r="P136" s="172"/>
    </row>
    <row r="137" spans="1:16" ht="15">
      <c r="A137" s="112" t="s">
        <v>590</v>
      </c>
      <c r="B137" s="113" t="s">
        <v>114</v>
      </c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72"/>
      <c r="P137" s="172"/>
    </row>
    <row r="138" spans="1:16" ht="15">
      <c r="A138" s="112" t="s">
        <v>620</v>
      </c>
      <c r="B138" s="107" t="s">
        <v>893</v>
      </c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72"/>
      <c r="P138" s="172"/>
    </row>
    <row r="139" spans="1:16" ht="15">
      <c r="A139" s="112" t="s">
        <v>622</v>
      </c>
      <c r="B139" s="113" t="s">
        <v>115</v>
      </c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72"/>
      <c r="P139" s="172"/>
    </row>
    <row r="140" spans="1:16" ht="15">
      <c r="A140" s="112" t="s">
        <v>628</v>
      </c>
      <c r="B140" s="113" t="s">
        <v>116</v>
      </c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72"/>
      <c r="P140" s="172"/>
    </row>
    <row r="141" spans="1:16" ht="15">
      <c r="A141" s="112" t="s">
        <v>686</v>
      </c>
      <c r="B141" s="113" t="s">
        <v>685</v>
      </c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72"/>
      <c r="P141" s="172"/>
    </row>
    <row r="142" spans="1:16" ht="15">
      <c r="A142" s="112" t="s">
        <v>690</v>
      </c>
      <c r="B142" s="113" t="s">
        <v>894</v>
      </c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72"/>
      <c r="P142" s="172"/>
    </row>
    <row r="143" spans="1:16" ht="15">
      <c r="A143" s="112" t="s">
        <v>731</v>
      </c>
      <c r="B143" s="113" t="s">
        <v>117</v>
      </c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72"/>
      <c r="P143" s="172"/>
    </row>
    <row r="144" spans="1:16" ht="15">
      <c r="A144" s="112" t="s">
        <v>736</v>
      </c>
      <c r="B144" s="113" t="s">
        <v>118</v>
      </c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72"/>
      <c r="P144" s="172"/>
    </row>
    <row r="145" spans="1:16" ht="15">
      <c r="A145" s="112" t="s">
        <v>742</v>
      </c>
      <c r="B145" s="113" t="s">
        <v>119</v>
      </c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72"/>
      <c r="P145" s="172"/>
    </row>
    <row r="146" spans="1:16" ht="15">
      <c r="A146" s="112" t="s">
        <v>746</v>
      </c>
      <c r="B146" s="113" t="s">
        <v>120</v>
      </c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72"/>
      <c r="P146" s="172"/>
    </row>
    <row r="147" spans="1:16" ht="15">
      <c r="A147" s="112" t="s">
        <v>751</v>
      </c>
      <c r="B147" s="113" t="s">
        <v>121</v>
      </c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72"/>
      <c r="P147" s="172"/>
    </row>
    <row r="148" spans="1:16" ht="15">
      <c r="A148" s="112" t="s">
        <v>753</v>
      </c>
      <c r="B148" s="113" t="s">
        <v>122</v>
      </c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72"/>
      <c r="P148" s="172"/>
    </row>
    <row r="149" spans="1:16" ht="15">
      <c r="A149" s="112" t="s">
        <v>831</v>
      </c>
      <c r="B149" s="113" t="s">
        <v>123</v>
      </c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72"/>
      <c r="P149" s="172"/>
    </row>
    <row r="150" spans="1:16" ht="15">
      <c r="A150" s="112" t="s">
        <v>872</v>
      </c>
      <c r="B150" s="113" t="s">
        <v>124</v>
      </c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72"/>
      <c r="P150" s="172"/>
    </row>
    <row r="151" spans="1:16" ht="15.75" thickBot="1">
      <c r="A151" s="194" t="s">
        <v>387</v>
      </c>
      <c r="B151" s="114" t="s">
        <v>944</v>
      </c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6"/>
      <c r="P151" s="196"/>
    </row>
    <row r="152" spans="1:16" ht="15.75" thickTop="1">
      <c r="A152" s="112" t="s">
        <v>400</v>
      </c>
      <c r="B152" s="113" t="s">
        <v>125</v>
      </c>
      <c r="C152" s="192"/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72"/>
      <c r="P152" s="172"/>
    </row>
    <row r="153" spans="1:16" ht="15">
      <c r="A153" s="112" t="s">
        <v>410</v>
      </c>
      <c r="B153" s="113" t="s">
        <v>126</v>
      </c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72"/>
      <c r="P153" s="172"/>
    </row>
    <row r="154" spans="1:16" ht="15">
      <c r="A154" s="112" t="s">
        <v>427</v>
      </c>
      <c r="B154" s="113" t="s">
        <v>895</v>
      </c>
      <c r="C154" s="192"/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72"/>
      <c r="P154" s="172"/>
    </row>
    <row r="155" spans="1:16" ht="15">
      <c r="A155" s="112" t="s">
        <v>435</v>
      </c>
      <c r="B155" s="113" t="s">
        <v>127</v>
      </c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72"/>
      <c r="P155" s="172"/>
    </row>
    <row r="156" spans="1:16" ht="15">
      <c r="A156" s="112" t="s">
        <v>441</v>
      </c>
      <c r="B156" s="113" t="s">
        <v>128</v>
      </c>
      <c r="C156" s="192"/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72"/>
      <c r="P156" s="172"/>
    </row>
    <row r="157" spans="1:16" ht="15">
      <c r="A157" s="112" t="s">
        <v>443</v>
      </c>
      <c r="B157" s="113" t="s">
        <v>129</v>
      </c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72"/>
      <c r="P157" s="172"/>
    </row>
    <row r="158" spans="1:16" ht="15">
      <c r="A158" s="112" t="s">
        <v>460</v>
      </c>
      <c r="B158" s="113" t="s">
        <v>130</v>
      </c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72"/>
      <c r="P158" s="172"/>
    </row>
    <row r="159" spans="1:16" ht="15">
      <c r="A159" s="112" t="s">
        <v>481</v>
      </c>
      <c r="B159" s="113" t="s">
        <v>131</v>
      </c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72"/>
      <c r="P159" s="172"/>
    </row>
    <row r="160" spans="1:16" ht="15">
      <c r="A160" s="112" t="s">
        <v>486</v>
      </c>
      <c r="B160" s="113" t="s">
        <v>132</v>
      </c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72"/>
      <c r="P160" s="172"/>
    </row>
    <row r="161" spans="1:16" ht="15">
      <c r="A161" s="112" t="s">
        <v>504</v>
      </c>
      <c r="B161" s="113" t="s">
        <v>896</v>
      </c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72"/>
      <c r="P161" s="172"/>
    </row>
    <row r="162" spans="1:16" ht="15">
      <c r="A162" s="112" t="s">
        <v>516</v>
      </c>
      <c r="B162" s="113" t="s">
        <v>133</v>
      </c>
      <c r="C162" s="192"/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72"/>
      <c r="P162" s="172"/>
    </row>
    <row r="163" spans="1:16" ht="15">
      <c r="A163" s="112" t="s">
        <v>518</v>
      </c>
      <c r="B163" s="113" t="s">
        <v>134</v>
      </c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72"/>
      <c r="P163" s="172"/>
    </row>
    <row r="164" spans="1:16" ht="15">
      <c r="A164" s="112" t="s">
        <v>519</v>
      </c>
      <c r="B164" s="113" t="s">
        <v>135</v>
      </c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72"/>
      <c r="P164" s="172"/>
    </row>
    <row r="165" spans="1:16" ht="15">
      <c r="A165" s="112" t="s">
        <v>542</v>
      </c>
      <c r="B165" s="113" t="s">
        <v>136</v>
      </c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72"/>
      <c r="P165" s="172"/>
    </row>
    <row r="166" spans="1:16" ht="15">
      <c r="A166" s="112" t="s">
        <v>544</v>
      </c>
      <c r="B166" s="113" t="s">
        <v>137</v>
      </c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72"/>
      <c r="P166" s="172"/>
    </row>
    <row r="167" spans="1:16" ht="15">
      <c r="A167" s="112" t="s">
        <v>561</v>
      </c>
      <c r="B167" s="113" t="s">
        <v>138</v>
      </c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72"/>
      <c r="P167" s="172"/>
    </row>
    <row r="168" spans="1:16" ht="15">
      <c r="A168" s="112" t="s">
        <v>574</v>
      </c>
      <c r="B168" s="113" t="s">
        <v>139</v>
      </c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72"/>
      <c r="P168" s="172"/>
    </row>
    <row r="169" spans="1:16" ht="15">
      <c r="A169" s="112" t="s">
        <v>587</v>
      </c>
      <c r="B169" s="113" t="s">
        <v>140</v>
      </c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72"/>
      <c r="P169" s="172"/>
    </row>
    <row r="170" spans="1:16" ht="15">
      <c r="A170" s="112" t="s">
        <v>599</v>
      </c>
      <c r="B170" s="113" t="s">
        <v>141</v>
      </c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72"/>
      <c r="P170" s="172"/>
    </row>
    <row r="171" spans="1:16" ht="15">
      <c r="A171" s="112" t="s">
        <v>603</v>
      </c>
      <c r="B171" s="113" t="s">
        <v>142</v>
      </c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72"/>
      <c r="P171" s="172"/>
    </row>
    <row r="172" spans="1:16" ht="15">
      <c r="A172" s="112" t="s">
        <v>618</v>
      </c>
      <c r="B172" s="113" t="s">
        <v>143</v>
      </c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72"/>
      <c r="P172" s="172"/>
    </row>
    <row r="173" spans="1:16" ht="15">
      <c r="A173" s="112" t="s">
        <v>629</v>
      </c>
      <c r="B173" s="113" t="s">
        <v>144</v>
      </c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72"/>
      <c r="P173" s="172"/>
    </row>
    <row r="174" spans="1:16" ht="15">
      <c r="A174" s="112" t="s">
        <v>635</v>
      </c>
      <c r="B174" s="113" t="s">
        <v>145</v>
      </c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72"/>
      <c r="P174" s="172"/>
    </row>
    <row r="175" spans="1:16" ht="15">
      <c r="A175" s="112" t="s">
        <v>647</v>
      </c>
      <c r="B175" s="113" t="s">
        <v>146</v>
      </c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72"/>
      <c r="P175" s="172"/>
    </row>
    <row r="176" spans="1:16" ht="15">
      <c r="A176" s="112" t="s">
        <v>650</v>
      </c>
      <c r="B176" s="113" t="s">
        <v>147</v>
      </c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72"/>
      <c r="P176" s="172"/>
    </row>
    <row r="177" spans="1:16" ht="15">
      <c r="A177" s="112" t="s">
        <v>669</v>
      </c>
      <c r="B177" s="113" t="s">
        <v>148</v>
      </c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72"/>
      <c r="P177" s="172"/>
    </row>
    <row r="178" spans="1:16" ht="15">
      <c r="A178" s="112" t="s">
        <v>684</v>
      </c>
      <c r="B178" s="113" t="s">
        <v>149</v>
      </c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72"/>
      <c r="P178" s="172"/>
    </row>
    <row r="179" spans="1:16" ht="15">
      <c r="A179" s="112" t="s">
        <v>688</v>
      </c>
      <c r="B179" s="113" t="s">
        <v>150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72"/>
      <c r="P179" s="172"/>
    </row>
    <row r="180" spans="1:16" ht="15">
      <c r="A180" s="112" t="s">
        <v>696</v>
      </c>
      <c r="B180" s="113" t="s">
        <v>151</v>
      </c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72"/>
      <c r="P180" s="172"/>
    </row>
    <row r="181" spans="1:16" ht="15">
      <c r="A181" s="112" t="s">
        <v>698</v>
      </c>
      <c r="B181" s="113" t="s">
        <v>152</v>
      </c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72"/>
      <c r="P181" s="172"/>
    </row>
    <row r="182" spans="1:16" ht="15">
      <c r="A182" s="112" t="s">
        <v>700</v>
      </c>
      <c r="B182" s="113" t="s">
        <v>153</v>
      </c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72"/>
      <c r="P182" s="172"/>
    </row>
    <row r="183" spans="1:16" ht="15">
      <c r="A183" s="112" t="s">
        <v>702</v>
      </c>
      <c r="B183" s="113" t="s">
        <v>154</v>
      </c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72"/>
      <c r="P183" s="172"/>
    </row>
    <row r="184" spans="1:16" ht="15">
      <c r="A184" s="112" t="s">
        <v>739</v>
      </c>
      <c r="B184" s="113" t="s">
        <v>155</v>
      </c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72"/>
      <c r="P184" s="172"/>
    </row>
    <row r="185" spans="1:16" ht="15">
      <c r="A185" s="112" t="s">
        <v>741</v>
      </c>
      <c r="B185" s="113" t="s">
        <v>156</v>
      </c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72"/>
      <c r="P185" s="172"/>
    </row>
    <row r="186" spans="1:16" ht="15">
      <c r="A186" s="112" t="s">
        <v>763</v>
      </c>
      <c r="B186" s="113" t="s">
        <v>157</v>
      </c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72"/>
      <c r="P186" s="172"/>
    </row>
    <row r="187" spans="1:16" ht="15">
      <c r="A187" s="112" t="s">
        <v>768</v>
      </c>
      <c r="B187" s="113" t="s">
        <v>767</v>
      </c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72"/>
      <c r="P187" s="172"/>
    </row>
    <row r="188" spans="1:16" ht="15">
      <c r="A188" s="112" t="s">
        <v>769</v>
      </c>
      <c r="B188" s="113" t="s">
        <v>158</v>
      </c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72"/>
      <c r="P188" s="172"/>
    </row>
    <row r="189" spans="1:16" ht="15">
      <c r="A189" s="112" t="s">
        <v>773</v>
      </c>
      <c r="B189" s="113" t="s">
        <v>159</v>
      </c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72"/>
      <c r="P189" s="172"/>
    </row>
    <row r="190" spans="1:16" ht="15">
      <c r="A190" s="112" t="s">
        <v>843</v>
      </c>
      <c r="B190" s="113" t="s">
        <v>160</v>
      </c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72"/>
      <c r="P190" s="172"/>
    </row>
    <row r="191" spans="1:16" ht="15">
      <c r="A191" s="112" t="s">
        <v>851</v>
      </c>
      <c r="B191" s="113" t="s">
        <v>161</v>
      </c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72"/>
      <c r="P191" s="172"/>
    </row>
    <row r="192" spans="1:16" ht="15.75" thickBot="1">
      <c r="A192" s="194" t="s">
        <v>388</v>
      </c>
      <c r="B192" s="114" t="s">
        <v>945</v>
      </c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6"/>
      <c r="P192" s="196"/>
    </row>
    <row r="193" spans="1:16" ht="15.75" thickTop="1">
      <c r="A193" s="112" t="s">
        <v>434</v>
      </c>
      <c r="B193" s="113" t="s">
        <v>162</v>
      </c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72"/>
      <c r="P193" s="172"/>
    </row>
    <row r="194" spans="1:16" ht="15">
      <c r="A194" s="112" t="s">
        <v>452</v>
      </c>
      <c r="B194" s="113" t="s">
        <v>163</v>
      </c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72"/>
      <c r="P194" s="172"/>
    </row>
    <row r="195" spans="1:16" ht="15">
      <c r="A195" s="112" t="s">
        <v>457</v>
      </c>
      <c r="B195" s="113" t="s">
        <v>164</v>
      </c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72"/>
      <c r="P195" s="172"/>
    </row>
    <row r="196" spans="1:16" ht="15">
      <c r="A196" s="112" t="s">
        <v>467</v>
      </c>
      <c r="B196" s="113" t="s">
        <v>165</v>
      </c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72"/>
      <c r="P196" s="172"/>
    </row>
    <row r="197" spans="1:16" ht="15">
      <c r="A197" s="112" t="s">
        <v>506</v>
      </c>
      <c r="B197" s="113" t="s">
        <v>166</v>
      </c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72"/>
      <c r="P197" s="172"/>
    </row>
    <row r="198" spans="1:16" ht="15">
      <c r="A198" s="112" t="s">
        <v>527</v>
      </c>
      <c r="B198" s="113" t="s">
        <v>167</v>
      </c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72"/>
      <c r="P198" s="172"/>
    </row>
    <row r="199" spans="1:16" ht="15">
      <c r="A199" s="112" t="s">
        <v>548</v>
      </c>
      <c r="B199" s="113" t="s">
        <v>168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72"/>
      <c r="P199" s="172"/>
    </row>
    <row r="200" spans="1:16" ht="15">
      <c r="A200" s="112" t="s">
        <v>597</v>
      </c>
      <c r="B200" s="113" t="s">
        <v>169</v>
      </c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72"/>
      <c r="P200" s="172"/>
    </row>
    <row r="201" spans="1:16" ht="15">
      <c r="A201" s="112" t="s">
        <v>632</v>
      </c>
      <c r="B201" s="113" t="s">
        <v>170</v>
      </c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72"/>
      <c r="P201" s="172"/>
    </row>
    <row r="202" spans="1:16" ht="15">
      <c r="A202" s="112" t="s">
        <v>645</v>
      </c>
      <c r="B202" s="113" t="s">
        <v>171</v>
      </c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72"/>
      <c r="P202" s="172"/>
    </row>
    <row r="203" spans="1:16" ht="15">
      <c r="A203" s="112" t="s">
        <v>671</v>
      </c>
      <c r="B203" s="113" t="s">
        <v>172</v>
      </c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72"/>
      <c r="P203" s="172"/>
    </row>
    <row r="204" spans="1:16" ht="15">
      <c r="A204" s="112" t="s">
        <v>692</v>
      </c>
      <c r="B204" s="113" t="s">
        <v>173</v>
      </c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72"/>
      <c r="P204" s="172"/>
    </row>
    <row r="205" spans="1:16" ht="15">
      <c r="A205" s="112" t="s">
        <v>695</v>
      </c>
      <c r="B205" s="113" t="s">
        <v>174</v>
      </c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72"/>
      <c r="P205" s="172"/>
    </row>
    <row r="206" spans="1:16" ht="15">
      <c r="A206" s="112" t="s">
        <v>701</v>
      </c>
      <c r="B206" s="113" t="s">
        <v>175</v>
      </c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72"/>
      <c r="P206" s="172"/>
    </row>
    <row r="207" spans="1:16" ht="15">
      <c r="A207" s="112" t="s">
        <v>707</v>
      </c>
      <c r="B207" s="113" t="s">
        <v>176</v>
      </c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72"/>
      <c r="P207" s="172"/>
    </row>
    <row r="208" spans="1:16" ht="15">
      <c r="A208" s="112" t="s">
        <v>724</v>
      </c>
      <c r="B208" s="113" t="s">
        <v>177</v>
      </c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72"/>
      <c r="P208" s="172"/>
    </row>
    <row r="209" spans="1:16" ht="15">
      <c r="A209" s="112" t="s">
        <v>737</v>
      </c>
      <c r="B209" s="113" t="s">
        <v>178</v>
      </c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72"/>
      <c r="P209" s="172"/>
    </row>
    <row r="210" spans="1:16" ht="15">
      <c r="A210" s="112" t="s">
        <v>745</v>
      </c>
      <c r="B210" s="113" t="s">
        <v>179</v>
      </c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72"/>
      <c r="P210" s="172"/>
    </row>
    <row r="211" spans="1:16" ht="15">
      <c r="A211" s="112" t="s">
        <v>756</v>
      </c>
      <c r="B211" s="113" t="s">
        <v>180</v>
      </c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72"/>
      <c r="P211" s="172"/>
    </row>
    <row r="212" spans="1:16" ht="15">
      <c r="A212" s="112" t="s">
        <v>758</v>
      </c>
      <c r="B212" s="113" t="s">
        <v>181</v>
      </c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72"/>
      <c r="P212" s="172"/>
    </row>
    <row r="213" spans="1:16" ht="15">
      <c r="A213" s="112" t="s">
        <v>776</v>
      </c>
      <c r="B213" s="113" t="s">
        <v>182</v>
      </c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72"/>
      <c r="P213" s="172"/>
    </row>
    <row r="214" spans="1:16" ht="15">
      <c r="A214" s="112" t="s">
        <v>778</v>
      </c>
      <c r="B214" s="113" t="s">
        <v>183</v>
      </c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72"/>
      <c r="P214" s="172"/>
    </row>
    <row r="215" spans="1:16" ht="15">
      <c r="A215" s="112" t="s">
        <v>787</v>
      </c>
      <c r="B215" s="113" t="s">
        <v>184</v>
      </c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  <c r="M215" s="192"/>
      <c r="N215" s="192"/>
      <c r="O215" s="172"/>
      <c r="P215" s="172"/>
    </row>
    <row r="216" spans="1:16" ht="15">
      <c r="A216" s="112" t="s">
        <v>788</v>
      </c>
      <c r="B216" s="113" t="s">
        <v>185</v>
      </c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72"/>
      <c r="P216" s="172"/>
    </row>
    <row r="217" spans="1:16" ht="15">
      <c r="A217" s="112" t="s">
        <v>793</v>
      </c>
      <c r="B217" s="113" t="s">
        <v>186</v>
      </c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72"/>
      <c r="P217" s="172"/>
    </row>
    <row r="218" spans="1:16" ht="15">
      <c r="A218" s="112" t="s">
        <v>796</v>
      </c>
      <c r="B218" s="113" t="s">
        <v>187</v>
      </c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72"/>
      <c r="P218" s="172"/>
    </row>
    <row r="219" spans="1:16" ht="15">
      <c r="A219" s="112" t="s">
        <v>806</v>
      </c>
      <c r="B219" s="113" t="s">
        <v>188</v>
      </c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72"/>
      <c r="P219" s="172"/>
    </row>
    <row r="220" spans="1:16" ht="15">
      <c r="A220" s="112" t="s">
        <v>811</v>
      </c>
      <c r="B220" s="113" t="s">
        <v>189</v>
      </c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72"/>
      <c r="P220" s="172"/>
    </row>
    <row r="221" spans="1:16" ht="15">
      <c r="A221" s="112" t="s">
        <v>832</v>
      </c>
      <c r="B221" s="113" t="s">
        <v>190</v>
      </c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72"/>
      <c r="P221" s="172"/>
    </row>
    <row r="222" spans="1:16" ht="15">
      <c r="A222" s="112" t="s">
        <v>837</v>
      </c>
      <c r="B222" s="113" t="s">
        <v>191</v>
      </c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72"/>
      <c r="P222" s="172"/>
    </row>
    <row r="223" spans="1:16" ht="15">
      <c r="A223" s="112" t="s">
        <v>864</v>
      </c>
      <c r="B223" s="113" t="s">
        <v>192</v>
      </c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72"/>
      <c r="P223" s="172"/>
    </row>
    <row r="224" spans="1:16" ht="15">
      <c r="A224" s="112" t="s">
        <v>865</v>
      </c>
      <c r="B224" s="113" t="s">
        <v>193</v>
      </c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72"/>
      <c r="P224" s="172"/>
    </row>
    <row r="225" spans="1:16" ht="15">
      <c r="A225" s="112" t="s">
        <v>868</v>
      </c>
      <c r="B225" s="113" t="s">
        <v>194</v>
      </c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72"/>
      <c r="P225" s="172"/>
    </row>
    <row r="226" spans="1:16" ht="15">
      <c r="A226" s="112" t="s">
        <v>871</v>
      </c>
      <c r="B226" s="113" t="s">
        <v>195</v>
      </c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72"/>
      <c r="P226" s="172"/>
    </row>
    <row r="227" spans="1:16" ht="15.75" thickBot="1">
      <c r="A227" s="194" t="s">
        <v>389</v>
      </c>
      <c r="B227" s="114" t="s">
        <v>946</v>
      </c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6"/>
      <c r="P227" s="196"/>
    </row>
    <row r="228" spans="1:16" ht="15.75" thickTop="1">
      <c r="A228" s="112" t="s">
        <v>413</v>
      </c>
      <c r="B228" s="113" t="s">
        <v>196</v>
      </c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72"/>
      <c r="P228" s="172"/>
    </row>
    <row r="229" spans="1:16" ht="15">
      <c r="A229" s="112" t="s">
        <v>425</v>
      </c>
      <c r="B229" s="113" t="s">
        <v>197</v>
      </c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72"/>
      <c r="P229" s="172"/>
    </row>
    <row r="230" spans="1:16" ht="15">
      <c r="A230" s="112" t="s">
        <v>429</v>
      </c>
      <c r="B230" s="113" t="s">
        <v>198</v>
      </c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72"/>
      <c r="P230" s="172"/>
    </row>
    <row r="231" spans="1:16" ht="15">
      <c r="A231" s="112" t="s">
        <v>447</v>
      </c>
      <c r="B231" s="113" t="s">
        <v>199</v>
      </c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  <c r="M231" s="192"/>
      <c r="N231" s="192"/>
      <c r="O231" s="172"/>
      <c r="P231" s="172"/>
    </row>
    <row r="232" spans="1:16" ht="15">
      <c r="A232" s="112" t="s">
        <v>448</v>
      </c>
      <c r="B232" s="113" t="s">
        <v>200</v>
      </c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72"/>
      <c r="P232" s="172"/>
    </row>
    <row r="233" spans="1:16" ht="15">
      <c r="A233" s="112" t="s">
        <v>450</v>
      </c>
      <c r="B233" s="113" t="s">
        <v>201</v>
      </c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72"/>
      <c r="P233" s="172"/>
    </row>
    <row r="234" spans="1:16" ht="15">
      <c r="A234" s="112" t="s">
        <v>455</v>
      </c>
      <c r="B234" s="113" t="s">
        <v>202</v>
      </c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72"/>
      <c r="P234" s="172"/>
    </row>
    <row r="235" spans="1:16" ht="15">
      <c r="A235" s="112" t="s">
        <v>459</v>
      </c>
      <c r="B235" s="113" t="s">
        <v>458</v>
      </c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72"/>
      <c r="P235" s="172"/>
    </row>
    <row r="236" spans="1:16" ht="15">
      <c r="A236" s="112" t="s">
        <v>465</v>
      </c>
      <c r="B236" s="113" t="s">
        <v>203</v>
      </c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72"/>
      <c r="P236" s="172"/>
    </row>
    <row r="237" spans="1:16" ht="15">
      <c r="A237" s="112" t="s">
        <v>477</v>
      </c>
      <c r="B237" s="113" t="s">
        <v>204</v>
      </c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  <c r="M237" s="192"/>
      <c r="N237" s="192"/>
      <c r="O237" s="172"/>
      <c r="P237" s="172"/>
    </row>
    <row r="238" spans="1:16" ht="15">
      <c r="A238" s="112" t="s">
        <v>482</v>
      </c>
      <c r="B238" s="113" t="s">
        <v>205</v>
      </c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72"/>
      <c r="P238" s="172"/>
    </row>
    <row r="239" spans="1:16" ht="15">
      <c r="A239" s="112" t="s">
        <v>494</v>
      </c>
      <c r="B239" s="113" t="s">
        <v>206</v>
      </c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72"/>
      <c r="P239" s="172"/>
    </row>
    <row r="240" spans="1:16" ht="15">
      <c r="A240" s="112" t="s">
        <v>513</v>
      </c>
      <c r="B240" s="113" t="s">
        <v>207</v>
      </c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72"/>
      <c r="P240" s="172"/>
    </row>
    <row r="241" spans="1:16" ht="15">
      <c r="A241" s="112" t="s">
        <v>536</v>
      </c>
      <c r="B241" s="113" t="s">
        <v>208</v>
      </c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72"/>
      <c r="P241" s="172"/>
    </row>
    <row r="242" spans="1:16" ht="15">
      <c r="A242" s="112" t="s">
        <v>541</v>
      </c>
      <c r="B242" s="113" t="s">
        <v>209</v>
      </c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72"/>
      <c r="P242" s="172"/>
    </row>
    <row r="243" spans="1:16" ht="15">
      <c r="A243" s="112" t="s">
        <v>559</v>
      </c>
      <c r="B243" s="113" t="s">
        <v>210</v>
      </c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72"/>
      <c r="P243" s="172"/>
    </row>
    <row r="244" spans="1:16" ht="15">
      <c r="A244" s="112" t="s">
        <v>565</v>
      </c>
      <c r="B244" s="113" t="s">
        <v>211</v>
      </c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72"/>
      <c r="P244" s="172"/>
    </row>
    <row r="245" spans="1:16" ht="15">
      <c r="A245" s="112" t="s">
        <v>570</v>
      </c>
      <c r="B245" s="113" t="s">
        <v>212</v>
      </c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72"/>
      <c r="P245" s="172"/>
    </row>
    <row r="246" spans="1:16" ht="15">
      <c r="A246" s="112" t="s">
        <v>579</v>
      </c>
      <c r="B246" s="113" t="s">
        <v>897</v>
      </c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72"/>
      <c r="P246" s="172"/>
    </row>
    <row r="247" spans="1:16" ht="15">
      <c r="A247" s="112" t="s">
        <v>589</v>
      </c>
      <c r="B247" s="113" t="s">
        <v>213</v>
      </c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72"/>
      <c r="P247" s="172"/>
    </row>
    <row r="248" spans="1:16" ht="15">
      <c r="A248" s="112" t="s">
        <v>598</v>
      </c>
      <c r="B248" s="113" t="s">
        <v>947</v>
      </c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72"/>
      <c r="P248" s="172"/>
    </row>
    <row r="249" spans="1:16" ht="15">
      <c r="A249" s="112" t="s">
        <v>607</v>
      </c>
      <c r="B249" s="113" t="s">
        <v>606</v>
      </c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72"/>
      <c r="P249" s="172"/>
    </row>
    <row r="250" spans="1:16" ht="15">
      <c r="A250" s="112" t="s">
        <v>610</v>
      </c>
      <c r="B250" s="113" t="s">
        <v>215</v>
      </c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72"/>
      <c r="P250" s="172"/>
    </row>
    <row r="251" spans="1:16" ht="15">
      <c r="A251" s="112" t="s">
        <v>619</v>
      </c>
      <c r="B251" s="113" t="s">
        <v>898</v>
      </c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72"/>
      <c r="P251" s="172"/>
    </row>
    <row r="252" spans="1:16" ht="15">
      <c r="A252" s="112" t="s">
        <v>639</v>
      </c>
      <c r="B252" s="113" t="s">
        <v>216</v>
      </c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72"/>
      <c r="P252" s="172"/>
    </row>
    <row r="253" spans="1:16" ht="15">
      <c r="A253" s="112" t="s">
        <v>644</v>
      </c>
      <c r="B253" s="113" t="s">
        <v>217</v>
      </c>
      <c r="C253" s="192"/>
      <c r="D253" s="192"/>
      <c r="E253" s="192"/>
      <c r="F253" s="192"/>
      <c r="G253" s="192"/>
      <c r="H253" s="192"/>
      <c r="I253" s="192"/>
      <c r="J253" s="192"/>
      <c r="K253" s="192"/>
      <c r="L253" s="192"/>
      <c r="M253" s="192"/>
      <c r="N253" s="192"/>
      <c r="O253" s="172"/>
      <c r="P253" s="172"/>
    </row>
    <row r="254" spans="1:16" ht="15">
      <c r="A254" s="112" t="s">
        <v>654</v>
      </c>
      <c r="B254" s="113" t="s">
        <v>218</v>
      </c>
      <c r="C254" s="192"/>
      <c r="D254" s="192"/>
      <c r="E254" s="192"/>
      <c r="F254" s="192"/>
      <c r="G254" s="192"/>
      <c r="H254" s="192"/>
      <c r="I254" s="192"/>
      <c r="J254" s="192"/>
      <c r="K254" s="192"/>
      <c r="L254" s="192"/>
      <c r="M254" s="192"/>
      <c r="N254" s="192"/>
      <c r="O254" s="172"/>
      <c r="P254" s="172"/>
    </row>
    <row r="255" spans="1:16" ht="15">
      <c r="A255" s="112" t="s">
        <v>656</v>
      </c>
      <c r="B255" s="113" t="s">
        <v>219</v>
      </c>
      <c r="C255" s="192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72"/>
      <c r="P255" s="172"/>
    </row>
    <row r="256" spans="1:16" ht="15">
      <c r="A256" s="112" t="s">
        <v>687</v>
      </c>
      <c r="B256" s="113" t="s">
        <v>220</v>
      </c>
      <c r="C256" s="192"/>
      <c r="D256" s="192"/>
      <c r="E256" s="192"/>
      <c r="F256" s="192"/>
      <c r="G256" s="192"/>
      <c r="H256" s="192"/>
      <c r="I256" s="192"/>
      <c r="J256" s="192"/>
      <c r="K256" s="192"/>
      <c r="L256" s="192"/>
      <c r="M256" s="192"/>
      <c r="N256" s="192"/>
      <c r="O256" s="172"/>
      <c r="P256" s="172"/>
    </row>
    <row r="257" spans="1:16" ht="15">
      <c r="A257" s="112" t="s">
        <v>691</v>
      </c>
      <c r="B257" s="113" t="s">
        <v>221</v>
      </c>
      <c r="C257" s="192"/>
      <c r="D257" s="192"/>
      <c r="E257" s="192"/>
      <c r="F257" s="192"/>
      <c r="G257" s="192"/>
      <c r="H257" s="192"/>
      <c r="I257" s="192"/>
      <c r="J257" s="192"/>
      <c r="K257" s="192"/>
      <c r="L257" s="192"/>
      <c r="M257" s="192"/>
      <c r="N257" s="192"/>
      <c r="O257" s="172"/>
      <c r="P257" s="172"/>
    </row>
    <row r="258" spans="1:16" ht="15">
      <c r="A258" s="112" t="s">
        <v>699</v>
      </c>
      <c r="B258" s="113" t="s">
        <v>222</v>
      </c>
      <c r="C258" s="192"/>
      <c r="D258" s="192"/>
      <c r="E258" s="192"/>
      <c r="F258" s="192"/>
      <c r="G258" s="192"/>
      <c r="H258" s="192"/>
      <c r="I258" s="192"/>
      <c r="J258" s="192"/>
      <c r="K258" s="192"/>
      <c r="L258" s="192"/>
      <c r="M258" s="192"/>
      <c r="N258" s="192"/>
      <c r="O258" s="172"/>
      <c r="P258" s="172"/>
    </row>
    <row r="259" spans="1:16" ht="15">
      <c r="A259" s="112" t="s">
        <v>714</v>
      </c>
      <c r="B259" s="113" t="s">
        <v>713</v>
      </c>
      <c r="C259" s="192"/>
      <c r="D259" s="192"/>
      <c r="E259" s="192"/>
      <c r="F259" s="192"/>
      <c r="G259" s="192"/>
      <c r="H259" s="192"/>
      <c r="I259" s="192"/>
      <c r="J259" s="192"/>
      <c r="K259" s="192"/>
      <c r="L259" s="192"/>
      <c r="M259" s="192"/>
      <c r="N259" s="192"/>
      <c r="O259" s="172"/>
      <c r="P259" s="172"/>
    </row>
    <row r="260" spans="1:16" ht="15">
      <c r="A260" s="112" t="s">
        <v>733</v>
      </c>
      <c r="B260" s="113" t="s">
        <v>223</v>
      </c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72"/>
      <c r="P260" s="172"/>
    </row>
    <row r="261" spans="1:16" ht="15">
      <c r="A261" s="112" t="s">
        <v>760</v>
      </c>
      <c r="B261" s="113" t="s">
        <v>224</v>
      </c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72"/>
      <c r="P261" s="172"/>
    </row>
    <row r="262" spans="1:16" ht="15">
      <c r="A262" s="112" t="s">
        <v>762</v>
      </c>
      <c r="B262" s="113" t="s">
        <v>225</v>
      </c>
      <c r="C262" s="192"/>
      <c r="D262" s="192"/>
      <c r="E262" s="192"/>
      <c r="F262" s="192"/>
      <c r="G262" s="192"/>
      <c r="H262" s="192"/>
      <c r="I262" s="192"/>
      <c r="J262" s="192"/>
      <c r="K262" s="192"/>
      <c r="L262" s="192"/>
      <c r="M262" s="192"/>
      <c r="N262" s="192"/>
      <c r="O262" s="172"/>
      <c r="P262" s="172"/>
    </row>
    <row r="263" spans="1:16" ht="15">
      <c r="A263" s="112" t="s">
        <v>772</v>
      </c>
      <c r="B263" s="113" t="s">
        <v>226</v>
      </c>
      <c r="C263" s="192"/>
      <c r="D263" s="192"/>
      <c r="E263" s="192"/>
      <c r="F263" s="192"/>
      <c r="G263" s="192"/>
      <c r="H263" s="192"/>
      <c r="I263" s="192"/>
      <c r="J263" s="192"/>
      <c r="K263" s="192"/>
      <c r="L263" s="192"/>
      <c r="M263" s="192"/>
      <c r="N263" s="192"/>
      <c r="O263" s="172"/>
      <c r="P263" s="172"/>
    </row>
    <row r="264" spans="1:16" ht="15">
      <c r="A264" s="112" t="s">
        <v>781</v>
      </c>
      <c r="B264" s="113" t="s">
        <v>227</v>
      </c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72"/>
      <c r="P264" s="172"/>
    </row>
    <row r="265" spans="1:16" ht="15">
      <c r="A265" s="112" t="s">
        <v>784</v>
      </c>
      <c r="B265" s="113" t="s">
        <v>228</v>
      </c>
      <c r="C265" s="192"/>
      <c r="D265" s="192"/>
      <c r="E265" s="192"/>
      <c r="F265" s="192"/>
      <c r="G265" s="192"/>
      <c r="H265" s="192"/>
      <c r="I265" s="192"/>
      <c r="J265" s="192"/>
      <c r="K265" s="192"/>
      <c r="L265" s="192"/>
      <c r="M265" s="192"/>
      <c r="N265" s="192"/>
      <c r="O265" s="172"/>
      <c r="P265" s="172"/>
    </row>
    <row r="266" spans="1:16" ht="15">
      <c r="A266" s="112" t="s">
        <v>785</v>
      </c>
      <c r="B266" s="113" t="s">
        <v>229</v>
      </c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72"/>
      <c r="P266" s="172"/>
    </row>
    <row r="267" spans="1:16" ht="15">
      <c r="A267" s="112" t="s">
        <v>789</v>
      </c>
      <c r="B267" s="113" t="s">
        <v>230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72"/>
      <c r="P267" s="172"/>
    </row>
    <row r="268" spans="1:16" ht="15">
      <c r="A268" s="112" t="s">
        <v>798</v>
      </c>
      <c r="B268" s="113" t="s">
        <v>231</v>
      </c>
      <c r="C268" s="192"/>
      <c r="D268" s="192"/>
      <c r="E268" s="192"/>
      <c r="F268" s="192"/>
      <c r="G268" s="192"/>
      <c r="H268" s="192"/>
      <c r="I268" s="192"/>
      <c r="J268" s="192"/>
      <c r="K268" s="192"/>
      <c r="L268" s="192"/>
      <c r="M268" s="192"/>
      <c r="N268" s="192"/>
      <c r="O268" s="172"/>
      <c r="P268" s="172"/>
    </row>
    <row r="269" spans="1:16" ht="15">
      <c r="A269" s="112" t="s">
        <v>812</v>
      </c>
      <c r="B269" s="113" t="s">
        <v>232</v>
      </c>
      <c r="C269" s="192"/>
      <c r="D269" s="192"/>
      <c r="E269" s="192"/>
      <c r="F269" s="192"/>
      <c r="G269" s="192"/>
      <c r="H269" s="192"/>
      <c r="I269" s="192"/>
      <c r="J269" s="192"/>
      <c r="K269" s="192"/>
      <c r="L269" s="192"/>
      <c r="M269" s="192"/>
      <c r="N269" s="192"/>
      <c r="O269" s="172"/>
      <c r="P269" s="172"/>
    </row>
    <row r="270" spans="1:16" ht="15">
      <c r="A270" s="112" t="s">
        <v>816</v>
      </c>
      <c r="B270" s="113" t="s">
        <v>233</v>
      </c>
      <c r="C270" s="192"/>
      <c r="D270" s="192"/>
      <c r="E270" s="192"/>
      <c r="F270" s="192"/>
      <c r="G270" s="192"/>
      <c r="H270" s="192"/>
      <c r="I270" s="192"/>
      <c r="J270" s="192"/>
      <c r="K270" s="192"/>
      <c r="L270" s="192"/>
      <c r="M270" s="192"/>
      <c r="N270" s="192"/>
      <c r="O270" s="172"/>
      <c r="P270" s="172"/>
    </row>
    <row r="271" spans="1:16" ht="15">
      <c r="A271" s="112" t="s">
        <v>817</v>
      </c>
      <c r="B271" s="113" t="s">
        <v>899</v>
      </c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72"/>
      <c r="P271" s="172"/>
    </row>
    <row r="272" spans="1:16" ht="15">
      <c r="A272" s="112" t="s">
        <v>826</v>
      </c>
      <c r="B272" s="113" t="s">
        <v>234</v>
      </c>
      <c r="C272" s="192"/>
      <c r="D272" s="192"/>
      <c r="E272" s="192"/>
      <c r="F272" s="192"/>
      <c r="G272" s="192"/>
      <c r="H272" s="192"/>
      <c r="I272" s="192"/>
      <c r="J272" s="192"/>
      <c r="K272" s="192"/>
      <c r="L272" s="192"/>
      <c r="M272" s="192"/>
      <c r="N272" s="192"/>
      <c r="O272" s="172"/>
      <c r="P272" s="172"/>
    </row>
    <row r="273" spans="1:16" ht="15">
      <c r="A273" s="112" t="s">
        <v>838</v>
      </c>
      <c r="B273" s="113" t="s">
        <v>235</v>
      </c>
      <c r="C273" s="192"/>
      <c r="D273" s="192"/>
      <c r="E273" s="192"/>
      <c r="F273" s="192"/>
      <c r="G273" s="192"/>
      <c r="H273" s="192"/>
      <c r="I273" s="192"/>
      <c r="J273" s="192"/>
      <c r="K273" s="192"/>
      <c r="L273" s="192"/>
      <c r="M273" s="192"/>
      <c r="N273" s="192"/>
      <c r="O273" s="172"/>
      <c r="P273" s="172"/>
    </row>
    <row r="274" spans="1:16" ht="15">
      <c r="A274" s="112" t="s">
        <v>839</v>
      </c>
      <c r="B274" s="113" t="s">
        <v>236</v>
      </c>
      <c r="C274" s="192"/>
      <c r="D274" s="192"/>
      <c r="E274" s="192"/>
      <c r="F274" s="192"/>
      <c r="G274" s="192"/>
      <c r="H274" s="192"/>
      <c r="I274" s="192"/>
      <c r="J274" s="192"/>
      <c r="K274" s="192"/>
      <c r="L274" s="192"/>
      <c r="M274" s="192"/>
      <c r="N274" s="192"/>
      <c r="O274" s="172"/>
      <c r="P274" s="172"/>
    </row>
    <row r="275" spans="1:16" ht="15">
      <c r="A275" s="112" t="s">
        <v>844</v>
      </c>
      <c r="B275" s="113" t="s">
        <v>237</v>
      </c>
      <c r="C275" s="192"/>
      <c r="D275" s="192"/>
      <c r="E275" s="192"/>
      <c r="F275" s="192"/>
      <c r="G275" s="192"/>
      <c r="H275" s="192"/>
      <c r="I275" s="192"/>
      <c r="J275" s="192"/>
      <c r="K275" s="192"/>
      <c r="L275" s="192"/>
      <c r="M275" s="192"/>
      <c r="N275" s="192"/>
      <c r="O275" s="172"/>
      <c r="P275" s="172"/>
    </row>
    <row r="276" spans="1:16" ht="15.75" thickBot="1">
      <c r="A276" s="194" t="s">
        <v>390</v>
      </c>
      <c r="B276" s="114" t="s">
        <v>948</v>
      </c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6"/>
      <c r="P276" s="196"/>
    </row>
    <row r="277" spans="1:16" ht="15.75" thickTop="1">
      <c r="A277" s="112" t="s">
        <v>421</v>
      </c>
      <c r="B277" s="113" t="s">
        <v>420</v>
      </c>
      <c r="C277" s="192"/>
      <c r="D277" s="192"/>
      <c r="E277" s="192"/>
      <c r="F277" s="192"/>
      <c r="G277" s="192"/>
      <c r="H277" s="192"/>
      <c r="I277" s="192"/>
      <c r="J277" s="192"/>
      <c r="K277" s="192"/>
      <c r="L277" s="192"/>
      <c r="M277" s="192"/>
      <c r="N277" s="192"/>
      <c r="O277" s="172"/>
      <c r="P277" s="172"/>
    </row>
    <row r="278" spans="1:16" ht="15">
      <c r="A278" s="112" t="s">
        <v>422</v>
      </c>
      <c r="B278" s="113" t="s">
        <v>238</v>
      </c>
      <c r="C278" s="192"/>
      <c r="D278" s="192"/>
      <c r="E278" s="192"/>
      <c r="F278" s="192"/>
      <c r="G278" s="192"/>
      <c r="H278" s="192"/>
      <c r="I278" s="192"/>
      <c r="J278" s="192"/>
      <c r="K278" s="192"/>
      <c r="L278" s="192"/>
      <c r="M278" s="192"/>
      <c r="N278" s="192"/>
      <c r="O278" s="172"/>
      <c r="P278" s="172"/>
    </row>
    <row r="279" spans="1:16" ht="15">
      <c r="A279" s="112" t="s">
        <v>433</v>
      </c>
      <c r="B279" s="113" t="s">
        <v>239</v>
      </c>
      <c r="C279" s="192"/>
      <c r="D279" s="192"/>
      <c r="E279" s="192"/>
      <c r="F279" s="192"/>
      <c r="G279" s="192"/>
      <c r="H279" s="192"/>
      <c r="I279" s="192"/>
      <c r="J279" s="192"/>
      <c r="K279" s="192"/>
      <c r="L279" s="192"/>
      <c r="M279" s="192"/>
      <c r="N279" s="192"/>
      <c r="O279" s="172"/>
      <c r="P279" s="172"/>
    </row>
    <row r="280" spans="1:16" ht="15">
      <c r="A280" s="112" t="s">
        <v>449</v>
      </c>
      <c r="B280" s="113" t="s">
        <v>240</v>
      </c>
      <c r="C280" s="192"/>
      <c r="D280" s="192"/>
      <c r="E280" s="192"/>
      <c r="F280" s="192"/>
      <c r="G280" s="192"/>
      <c r="H280" s="192"/>
      <c r="I280" s="192"/>
      <c r="J280" s="192"/>
      <c r="K280" s="192"/>
      <c r="L280" s="192"/>
      <c r="M280" s="192"/>
      <c r="N280" s="192"/>
      <c r="O280" s="172"/>
      <c r="P280" s="172"/>
    </row>
    <row r="281" spans="1:16" ht="15">
      <c r="A281" s="112" t="s">
        <v>456</v>
      </c>
      <c r="B281" s="113" t="s">
        <v>241</v>
      </c>
      <c r="C281" s="192"/>
      <c r="D281" s="192"/>
      <c r="E281" s="192"/>
      <c r="F281" s="192"/>
      <c r="G281" s="192"/>
      <c r="H281" s="192"/>
      <c r="I281" s="192"/>
      <c r="J281" s="192"/>
      <c r="K281" s="192"/>
      <c r="L281" s="192"/>
      <c r="M281" s="192"/>
      <c r="N281" s="192"/>
      <c r="O281" s="172"/>
      <c r="P281" s="172"/>
    </row>
    <row r="282" spans="1:16" ht="15">
      <c r="A282" s="112" t="s">
        <v>466</v>
      </c>
      <c r="B282" s="113" t="s">
        <v>242</v>
      </c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2"/>
      <c r="N282" s="192"/>
      <c r="O282" s="172"/>
      <c r="P282" s="172"/>
    </row>
    <row r="283" spans="1:16" ht="15">
      <c r="A283" s="112" t="s">
        <v>492</v>
      </c>
      <c r="B283" s="113" t="s">
        <v>243</v>
      </c>
      <c r="C283" s="192"/>
      <c r="D283" s="192"/>
      <c r="E283" s="192"/>
      <c r="F283" s="192"/>
      <c r="G283" s="192"/>
      <c r="H283" s="192"/>
      <c r="I283" s="192"/>
      <c r="J283" s="192"/>
      <c r="K283" s="192"/>
      <c r="L283" s="192"/>
      <c r="M283" s="192"/>
      <c r="N283" s="192"/>
      <c r="O283" s="172"/>
      <c r="P283" s="172"/>
    </row>
    <row r="284" spans="1:16" ht="15">
      <c r="A284" s="112" t="s">
        <v>512</v>
      </c>
      <c r="B284" s="113" t="s">
        <v>244</v>
      </c>
      <c r="C284" s="192"/>
      <c r="D284" s="192"/>
      <c r="E284" s="192"/>
      <c r="F284" s="192"/>
      <c r="G284" s="192"/>
      <c r="H284" s="192"/>
      <c r="I284" s="192"/>
      <c r="J284" s="192"/>
      <c r="K284" s="192"/>
      <c r="L284" s="192"/>
      <c r="M284" s="192"/>
      <c r="N284" s="192"/>
      <c r="O284" s="172"/>
      <c r="P284" s="172"/>
    </row>
    <row r="285" spans="1:16" ht="15">
      <c r="A285" s="112" t="s">
        <v>533</v>
      </c>
      <c r="B285" s="113" t="s">
        <v>245</v>
      </c>
      <c r="C285" s="192"/>
      <c r="D285" s="192"/>
      <c r="E285" s="192"/>
      <c r="F285" s="192"/>
      <c r="G285" s="192"/>
      <c r="H285" s="192"/>
      <c r="I285" s="192"/>
      <c r="J285" s="192"/>
      <c r="K285" s="192"/>
      <c r="L285" s="192"/>
      <c r="M285" s="192"/>
      <c r="N285" s="192"/>
      <c r="O285" s="172"/>
      <c r="P285" s="172"/>
    </row>
    <row r="286" spans="1:16" ht="15">
      <c r="A286" s="112" t="s">
        <v>558</v>
      </c>
      <c r="B286" s="113" t="s">
        <v>557</v>
      </c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72"/>
      <c r="P286" s="172"/>
    </row>
    <row r="287" spans="1:16" ht="15">
      <c r="A287" s="112" t="s">
        <v>580</v>
      </c>
      <c r="B287" s="113" t="s">
        <v>246</v>
      </c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72"/>
      <c r="P287" s="172"/>
    </row>
    <row r="288" spans="1:16" ht="15">
      <c r="A288" s="112" t="s">
        <v>583</v>
      </c>
      <c r="B288" s="113" t="s">
        <v>247</v>
      </c>
      <c r="C288" s="192"/>
      <c r="D288" s="192"/>
      <c r="E288" s="192"/>
      <c r="F288" s="192"/>
      <c r="G288" s="192"/>
      <c r="H288" s="192"/>
      <c r="I288" s="192"/>
      <c r="J288" s="192"/>
      <c r="K288" s="192"/>
      <c r="L288" s="192"/>
      <c r="M288" s="192"/>
      <c r="N288" s="192"/>
      <c r="O288" s="172"/>
      <c r="P288" s="172"/>
    </row>
    <row r="289" spans="1:16" ht="15">
      <c r="A289" s="112" t="s">
        <v>586</v>
      </c>
      <c r="B289" s="113" t="s">
        <v>248</v>
      </c>
      <c r="C289" s="192"/>
      <c r="D289" s="192"/>
      <c r="E289" s="192"/>
      <c r="F289" s="192"/>
      <c r="G289" s="192"/>
      <c r="H289" s="192"/>
      <c r="I289" s="192"/>
      <c r="J289" s="192"/>
      <c r="K289" s="192"/>
      <c r="L289" s="192"/>
      <c r="M289" s="192"/>
      <c r="N289" s="192"/>
      <c r="O289" s="172"/>
      <c r="P289" s="172"/>
    </row>
    <row r="290" spans="1:16" ht="15">
      <c r="A290" s="112" t="s">
        <v>588</v>
      </c>
      <c r="B290" s="113" t="s">
        <v>249</v>
      </c>
      <c r="C290" s="192"/>
      <c r="D290" s="192"/>
      <c r="E290" s="192"/>
      <c r="F290" s="192"/>
      <c r="G290" s="192"/>
      <c r="H290" s="192"/>
      <c r="I290" s="192"/>
      <c r="J290" s="192"/>
      <c r="K290" s="192"/>
      <c r="L290" s="192"/>
      <c r="M290" s="192"/>
      <c r="N290" s="192"/>
      <c r="O290" s="172"/>
      <c r="P290" s="172"/>
    </row>
    <row r="291" spans="1:16" ht="15">
      <c r="A291" s="112" t="s">
        <v>591</v>
      </c>
      <c r="B291" s="113" t="s">
        <v>250</v>
      </c>
      <c r="C291" s="192"/>
      <c r="D291" s="192"/>
      <c r="E291" s="192"/>
      <c r="F291" s="192"/>
      <c r="G291" s="192"/>
      <c r="H291" s="192"/>
      <c r="I291" s="192"/>
      <c r="J291" s="192"/>
      <c r="K291" s="192"/>
      <c r="L291" s="192"/>
      <c r="M291" s="192"/>
      <c r="N291" s="192"/>
      <c r="O291" s="172"/>
      <c r="P291" s="172"/>
    </row>
    <row r="292" spans="1:16" ht="15">
      <c r="A292" s="112" t="s">
        <v>596</v>
      </c>
      <c r="B292" s="113" t="s">
        <v>251</v>
      </c>
      <c r="C292" s="192"/>
      <c r="D292" s="192"/>
      <c r="E292" s="192"/>
      <c r="F292" s="192"/>
      <c r="G292" s="192"/>
      <c r="H292" s="192"/>
      <c r="I292" s="192"/>
      <c r="J292" s="192"/>
      <c r="K292" s="192"/>
      <c r="L292" s="192"/>
      <c r="M292" s="192"/>
      <c r="N292" s="192"/>
      <c r="O292" s="172"/>
      <c r="P292" s="172"/>
    </row>
    <row r="293" spans="1:16" ht="15">
      <c r="A293" s="112" t="s">
        <v>602</v>
      </c>
      <c r="B293" s="113" t="s">
        <v>252</v>
      </c>
      <c r="C293" s="192"/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2"/>
      <c r="O293" s="172"/>
      <c r="P293" s="172"/>
    </row>
    <row r="294" spans="1:16" ht="15">
      <c r="A294" s="112" t="s">
        <v>605</v>
      </c>
      <c r="B294" s="113" t="s">
        <v>253</v>
      </c>
      <c r="C294" s="192"/>
      <c r="D294" s="192"/>
      <c r="E294" s="192"/>
      <c r="F294" s="192"/>
      <c r="G294" s="192"/>
      <c r="H294" s="192"/>
      <c r="I294" s="192"/>
      <c r="J294" s="192"/>
      <c r="K294" s="192"/>
      <c r="L294" s="192"/>
      <c r="M294" s="192"/>
      <c r="N294" s="192"/>
      <c r="O294" s="172"/>
      <c r="P294" s="172"/>
    </row>
    <row r="295" spans="1:16" ht="15">
      <c r="A295" s="112" t="s">
        <v>614</v>
      </c>
      <c r="B295" s="113" t="s">
        <v>254</v>
      </c>
      <c r="C295" s="192"/>
      <c r="D295" s="192"/>
      <c r="E295" s="192"/>
      <c r="F295" s="192"/>
      <c r="G295" s="192"/>
      <c r="H295" s="192"/>
      <c r="I295" s="192"/>
      <c r="J295" s="192"/>
      <c r="K295" s="192"/>
      <c r="L295" s="192"/>
      <c r="M295" s="192"/>
      <c r="N295" s="192"/>
      <c r="O295" s="172"/>
      <c r="P295" s="172"/>
    </row>
    <row r="296" spans="1:16" ht="15">
      <c r="A296" s="112" t="s">
        <v>616</v>
      </c>
      <c r="B296" s="113" t="s">
        <v>255</v>
      </c>
      <c r="C296" s="192"/>
      <c r="D296" s="192"/>
      <c r="E296" s="192"/>
      <c r="F296" s="192"/>
      <c r="G296" s="192"/>
      <c r="H296" s="192"/>
      <c r="I296" s="192"/>
      <c r="J296" s="192"/>
      <c r="K296" s="192"/>
      <c r="L296" s="192"/>
      <c r="M296" s="192"/>
      <c r="N296" s="192"/>
      <c r="O296" s="172"/>
      <c r="P296" s="172"/>
    </row>
    <row r="297" spans="1:16" ht="15">
      <c r="A297" s="112" t="s">
        <v>621</v>
      </c>
      <c r="B297" s="113" t="s">
        <v>256</v>
      </c>
      <c r="C297" s="192"/>
      <c r="D297" s="192"/>
      <c r="E297" s="192"/>
      <c r="F297" s="192"/>
      <c r="G297" s="192"/>
      <c r="H297" s="192"/>
      <c r="I297" s="192"/>
      <c r="J297" s="192"/>
      <c r="K297" s="192"/>
      <c r="L297" s="192"/>
      <c r="M297" s="192"/>
      <c r="N297" s="192"/>
      <c r="O297" s="172"/>
      <c r="P297" s="172"/>
    </row>
    <row r="298" spans="1:16" ht="15">
      <c r="A298" s="112" t="s">
        <v>624</v>
      </c>
      <c r="B298" s="113" t="s">
        <v>257</v>
      </c>
      <c r="C298" s="192"/>
      <c r="D298" s="192"/>
      <c r="E298" s="192"/>
      <c r="F298" s="192"/>
      <c r="G298" s="192"/>
      <c r="H298" s="192"/>
      <c r="I298" s="192"/>
      <c r="J298" s="192"/>
      <c r="K298" s="192"/>
      <c r="L298" s="192"/>
      <c r="M298" s="192"/>
      <c r="N298" s="192"/>
      <c r="O298" s="172"/>
      <c r="P298" s="172"/>
    </row>
    <row r="299" spans="1:16" ht="15">
      <c r="A299" s="112" t="s">
        <v>631</v>
      </c>
      <c r="B299" s="113" t="s">
        <v>258</v>
      </c>
      <c r="C299" s="192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2"/>
      <c r="O299" s="172"/>
      <c r="P299" s="172"/>
    </row>
    <row r="300" spans="1:16" ht="15">
      <c r="A300" s="112" t="s">
        <v>653</v>
      </c>
      <c r="B300" s="113" t="s">
        <v>259</v>
      </c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72"/>
      <c r="P300" s="172"/>
    </row>
    <row r="301" spans="1:16" ht="15">
      <c r="A301" s="112" t="s">
        <v>672</v>
      </c>
      <c r="B301" s="113" t="s">
        <v>260</v>
      </c>
      <c r="C301" s="192"/>
      <c r="D301" s="192"/>
      <c r="E301" s="192"/>
      <c r="F301" s="192"/>
      <c r="G301" s="192"/>
      <c r="H301" s="192"/>
      <c r="I301" s="192"/>
      <c r="J301" s="192"/>
      <c r="K301" s="192"/>
      <c r="L301" s="192"/>
      <c r="M301" s="192"/>
      <c r="N301" s="192"/>
      <c r="O301" s="172"/>
      <c r="P301" s="172"/>
    </row>
    <row r="302" spans="1:16" ht="15">
      <c r="A302" s="112" t="s">
        <v>722</v>
      </c>
      <c r="B302" s="113" t="s">
        <v>261</v>
      </c>
      <c r="C302" s="192"/>
      <c r="D302" s="192"/>
      <c r="E302" s="192"/>
      <c r="F302" s="192"/>
      <c r="G302" s="192"/>
      <c r="H302" s="192"/>
      <c r="I302" s="192"/>
      <c r="J302" s="192"/>
      <c r="K302" s="192"/>
      <c r="L302" s="192"/>
      <c r="M302" s="192"/>
      <c r="N302" s="192"/>
      <c r="O302" s="172"/>
      <c r="P302" s="172"/>
    </row>
    <row r="303" spans="1:16" ht="15">
      <c r="A303" s="112" t="s">
        <v>730</v>
      </c>
      <c r="B303" s="113" t="s">
        <v>262</v>
      </c>
      <c r="C303" s="192"/>
      <c r="D303" s="192"/>
      <c r="E303" s="192"/>
      <c r="F303" s="192"/>
      <c r="G303" s="192"/>
      <c r="H303" s="192"/>
      <c r="I303" s="192"/>
      <c r="J303" s="192"/>
      <c r="K303" s="192"/>
      <c r="L303" s="192"/>
      <c r="M303" s="192"/>
      <c r="N303" s="192"/>
      <c r="O303" s="172"/>
      <c r="P303" s="172"/>
    </row>
    <row r="304" spans="1:16" ht="15">
      <c r="A304" s="112" t="s">
        <v>782</v>
      </c>
      <c r="B304" s="113" t="s">
        <v>263</v>
      </c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72"/>
      <c r="P304" s="172"/>
    </row>
    <row r="305" spans="1:16" ht="15">
      <c r="A305" s="112" t="s">
        <v>801</v>
      </c>
      <c r="B305" s="113" t="s">
        <v>264</v>
      </c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72"/>
      <c r="P305" s="172"/>
    </row>
    <row r="306" spans="1:16" ht="15">
      <c r="A306" s="112" t="s">
        <v>822</v>
      </c>
      <c r="B306" s="113" t="s">
        <v>265</v>
      </c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72"/>
      <c r="P306" s="172"/>
    </row>
    <row r="307" spans="1:16" ht="15">
      <c r="A307" s="112" t="s">
        <v>833</v>
      </c>
      <c r="B307" s="113" t="s">
        <v>266</v>
      </c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72"/>
      <c r="P307" s="172"/>
    </row>
    <row r="308" spans="1:16" ht="15">
      <c r="A308" s="112" t="s">
        <v>834</v>
      </c>
      <c r="B308" s="113" t="s">
        <v>267</v>
      </c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72"/>
      <c r="P308" s="172"/>
    </row>
    <row r="309" spans="1:16" ht="15">
      <c r="A309" s="112" t="s">
        <v>856</v>
      </c>
      <c r="B309" s="113" t="s">
        <v>268</v>
      </c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72"/>
      <c r="P309" s="172"/>
    </row>
    <row r="310" spans="1:16" ht="15.75" thickBot="1">
      <c r="A310" s="194" t="s">
        <v>391</v>
      </c>
      <c r="B310" s="114" t="s">
        <v>949</v>
      </c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6"/>
      <c r="P310" s="196"/>
    </row>
    <row r="311" spans="1:16" ht="15.75" thickTop="1">
      <c r="A311" s="112" t="s">
        <v>397</v>
      </c>
      <c r="B311" s="113" t="s">
        <v>269</v>
      </c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72"/>
      <c r="P311" s="172"/>
    </row>
    <row r="312" spans="1:16" ht="15">
      <c r="A312" s="112" t="s">
        <v>409</v>
      </c>
      <c r="B312" s="113" t="s">
        <v>270</v>
      </c>
      <c r="C312" s="192"/>
      <c r="D312" s="192"/>
      <c r="E312" s="192"/>
      <c r="F312" s="192"/>
      <c r="G312" s="192"/>
      <c r="H312" s="192"/>
      <c r="I312" s="192"/>
      <c r="J312" s="192"/>
      <c r="K312" s="192"/>
      <c r="L312" s="192"/>
      <c r="M312" s="192"/>
      <c r="N312" s="192"/>
      <c r="O312" s="172"/>
      <c r="P312" s="172"/>
    </row>
    <row r="313" spans="1:16" ht="15">
      <c r="A313" s="112" t="s">
        <v>411</v>
      </c>
      <c r="B313" s="113" t="s">
        <v>271</v>
      </c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72"/>
      <c r="P313" s="172"/>
    </row>
    <row r="314" spans="1:16" ht="15">
      <c r="A314" s="112" t="s">
        <v>412</v>
      </c>
      <c r="B314" s="113" t="s">
        <v>272</v>
      </c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72"/>
      <c r="P314" s="172"/>
    </row>
    <row r="315" spans="1:16" ht="15">
      <c r="A315" s="112" t="s">
        <v>426</v>
      </c>
      <c r="B315" s="113" t="s">
        <v>273</v>
      </c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72"/>
      <c r="P315" s="172"/>
    </row>
    <row r="316" spans="1:16" ht="15">
      <c r="A316" s="112" t="s">
        <v>445</v>
      </c>
      <c r="B316" s="113" t="s">
        <v>274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72"/>
      <c r="P316" s="172"/>
    </row>
    <row r="317" spans="1:16" ht="15">
      <c r="A317" s="112" t="s">
        <v>453</v>
      </c>
      <c r="B317" s="113" t="s">
        <v>275</v>
      </c>
      <c r="C317" s="192"/>
      <c r="D317" s="192"/>
      <c r="E317" s="192"/>
      <c r="F317" s="192"/>
      <c r="G317" s="192"/>
      <c r="H317" s="192"/>
      <c r="I317" s="192"/>
      <c r="J317" s="192"/>
      <c r="K317" s="192"/>
      <c r="L317" s="192"/>
      <c r="M317" s="192"/>
      <c r="N317" s="192"/>
      <c r="O317" s="172"/>
      <c r="P317" s="172"/>
    </row>
    <row r="318" spans="1:16" ht="15">
      <c r="A318" s="112" t="s">
        <v>468</v>
      </c>
      <c r="B318" s="113" t="s">
        <v>276</v>
      </c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72"/>
      <c r="P318" s="172"/>
    </row>
    <row r="319" spans="1:16" ht="15">
      <c r="A319" s="112" t="s">
        <v>484</v>
      </c>
      <c r="B319" s="113" t="s">
        <v>277</v>
      </c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72"/>
      <c r="P319" s="172"/>
    </row>
    <row r="320" spans="1:16" ht="15">
      <c r="A320" s="112" t="s">
        <v>488</v>
      </c>
      <c r="B320" s="113" t="s">
        <v>278</v>
      </c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72"/>
      <c r="P320" s="172"/>
    </row>
    <row r="321" spans="1:16" ht="15">
      <c r="A321" s="112" t="s">
        <v>489</v>
      </c>
      <c r="B321" s="113" t="s">
        <v>279</v>
      </c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72"/>
      <c r="P321" s="172"/>
    </row>
    <row r="322" spans="1:16" ht="15">
      <c r="A322" s="112" t="s">
        <v>510</v>
      </c>
      <c r="B322" s="113" t="s">
        <v>280</v>
      </c>
      <c r="C322" s="192"/>
      <c r="D322" s="192"/>
      <c r="E322" s="192"/>
      <c r="F322" s="192"/>
      <c r="G322" s="192"/>
      <c r="H322" s="192"/>
      <c r="I322" s="192"/>
      <c r="J322" s="192"/>
      <c r="K322" s="192"/>
      <c r="L322" s="192"/>
      <c r="M322" s="192"/>
      <c r="N322" s="192"/>
      <c r="O322" s="172"/>
      <c r="P322" s="172"/>
    </row>
    <row r="323" spans="1:16" ht="15">
      <c r="A323" s="112" t="s">
        <v>515</v>
      </c>
      <c r="B323" s="113" t="s">
        <v>281</v>
      </c>
      <c r="C323" s="192"/>
      <c r="D323" s="192"/>
      <c r="E323" s="192"/>
      <c r="F323" s="192"/>
      <c r="G323" s="192"/>
      <c r="H323" s="192"/>
      <c r="I323" s="192"/>
      <c r="J323" s="192"/>
      <c r="K323" s="192"/>
      <c r="L323" s="192"/>
      <c r="M323" s="192"/>
      <c r="N323" s="192"/>
      <c r="O323" s="172"/>
      <c r="P323" s="172"/>
    </row>
    <row r="324" spans="1:16" ht="15">
      <c r="A324" s="112" t="s">
        <v>524</v>
      </c>
      <c r="B324" s="113" t="s">
        <v>282</v>
      </c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192"/>
      <c r="O324" s="172"/>
      <c r="P324" s="172"/>
    </row>
    <row r="325" spans="1:16" ht="15">
      <c r="A325" s="112" t="s">
        <v>540</v>
      </c>
      <c r="B325" s="113" t="s">
        <v>283</v>
      </c>
      <c r="C325" s="192"/>
      <c r="D325" s="192"/>
      <c r="E325" s="192"/>
      <c r="F325" s="192"/>
      <c r="G325" s="192"/>
      <c r="H325" s="192"/>
      <c r="I325" s="192"/>
      <c r="J325" s="192"/>
      <c r="K325" s="192"/>
      <c r="L325" s="192"/>
      <c r="M325" s="192"/>
      <c r="N325" s="192"/>
      <c r="O325" s="172"/>
      <c r="P325" s="172"/>
    </row>
    <row r="326" spans="1:16" ht="15">
      <c r="A326" s="112" t="s">
        <v>549</v>
      </c>
      <c r="B326" s="113" t="s">
        <v>284</v>
      </c>
      <c r="C326" s="192"/>
      <c r="D326" s="192"/>
      <c r="E326" s="192"/>
      <c r="F326" s="192"/>
      <c r="G326" s="192"/>
      <c r="H326" s="192"/>
      <c r="I326" s="192"/>
      <c r="J326" s="192"/>
      <c r="K326" s="192"/>
      <c r="L326" s="192"/>
      <c r="M326" s="192"/>
      <c r="N326" s="192"/>
      <c r="O326" s="172"/>
      <c r="P326" s="172"/>
    </row>
    <row r="327" spans="1:16" ht="15">
      <c r="A327" s="112" t="s">
        <v>550</v>
      </c>
      <c r="B327" s="113" t="s">
        <v>285</v>
      </c>
      <c r="C327" s="192"/>
      <c r="D327" s="192"/>
      <c r="E327" s="192"/>
      <c r="F327" s="192"/>
      <c r="G327" s="192"/>
      <c r="H327" s="192"/>
      <c r="I327" s="192"/>
      <c r="J327" s="192"/>
      <c r="K327" s="192"/>
      <c r="L327" s="192"/>
      <c r="M327" s="192"/>
      <c r="N327" s="192"/>
      <c r="O327" s="172"/>
      <c r="P327" s="172"/>
    </row>
    <row r="328" spans="1:16" ht="15">
      <c r="A328" s="112" t="s">
        <v>556</v>
      </c>
      <c r="B328" s="113" t="s">
        <v>286</v>
      </c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72"/>
      <c r="P328" s="172"/>
    </row>
    <row r="329" spans="1:16" ht="15">
      <c r="A329" s="112" t="s">
        <v>560</v>
      </c>
      <c r="B329" s="113" t="s">
        <v>287</v>
      </c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72"/>
      <c r="P329" s="172"/>
    </row>
    <row r="330" spans="1:16" ht="15">
      <c r="A330" s="112" t="s">
        <v>564</v>
      </c>
      <c r="B330" s="113" t="s">
        <v>288</v>
      </c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72"/>
      <c r="P330" s="172"/>
    </row>
    <row r="331" spans="1:16" ht="15">
      <c r="A331" s="112" t="s">
        <v>577</v>
      </c>
      <c r="B331" s="113" t="s">
        <v>289</v>
      </c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72"/>
      <c r="P331" s="172"/>
    </row>
    <row r="332" spans="1:16" ht="15">
      <c r="A332" s="112" t="s">
        <v>578</v>
      </c>
      <c r="B332" s="113" t="s">
        <v>290</v>
      </c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  <c r="O332" s="172"/>
      <c r="P332" s="172"/>
    </row>
    <row r="333" spans="1:16" ht="15">
      <c r="A333" s="112" t="s">
        <v>581</v>
      </c>
      <c r="B333" s="113" t="s">
        <v>291</v>
      </c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192"/>
      <c r="O333" s="172"/>
      <c r="P333" s="172"/>
    </row>
    <row r="334" spans="1:16" ht="15">
      <c r="A334" s="112" t="s">
        <v>592</v>
      </c>
      <c r="B334" s="113" t="s">
        <v>292</v>
      </c>
      <c r="C334" s="192"/>
      <c r="D334" s="192"/>
      <c r="E334" s="192"/>
      <c r="F334" s="192"/>
      <c r="G334" s="192"/>
      <c r="H334" s="192"/>
      <c r="I334" s="192"/>
      <c r="J334" s="192"/>
      <c r="K334" s="192"/>
      <c r="L334" s="192"/>
      <c r="M334" s="192"/>
      <c r="N334" s="192"/>
      <c r="O334" s="172"/>
      <c r="P334" s="172"/>
    </row>
    <row r="335" spans="1:16" ht="15">
      <c r="A335" s="112" t="s">
        <v>594</v>
      </c>
      <c r="B335" s="113" t="s">
        <v>293</v>
      </c>
      <c r="C335" s="192"/>
      <c r="D335" s="192"/>
      <c r="E335" s="192"/>
      <c r="F335" s="192"/>
      <c r="G335" s="192"/>
      <c r="H335" s="192"/>
      <c r="I335" s="192"/>
      <c r="J335" s="192"/>
      <c r="K335" s="192"/>
      <c r="L335" s="192"/>
      <c r="M335" s="192"/>
      <c r="N335" s="192"/>
      <c r="O335" s="172"/>
      <c r="P335" s="172"/>
    </row>
    <row r="336" spans="1:16" ht="15">
      <c r="A336" s="112" t="s">
        <v>595</v>
      </c>
      <c r="B336" s="113" t="s">
        <v>294</v>
      </c>
      <c r="C336" s="192"/>
      <c r="D336" s="192"/>
      <c r="E336" s="192"/>
      <c r="F336" s="192"/>
      <c r="G336" s="192"/>
      <c r="H336" s="192"/>
      <c r="I336" s="192"/>
      <c r="J336" s="192"/>
      <c r="K336" s="192"/>
      <c r="L336" s="192"/>
      <c r="M336" s="192"/>
      <c r="N336" s="192"/>
      <c r="O336" s="172"/>
      <c r="P336" s="172"/>
    </row>
    <row r="337" spans="1:16" ht="15">
      <c r="A337" s="112" t="s">
        <v>604</v>
      </c>
      <c r="B337" s="113" t="s">
        <v>295</v>
      </c>
      <c r="C337" s="192"/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2"/>
      <c r="O337" s="172"/>
      <c r="P337" s="172"/>
    </row>
    <row r="338" spans="1:16" ht="15">
      <c r="A338" s="112" t="s">
        <v>612</v>
      </c>
      <c r="B338" s="113" t="s">
        <v>296</v>
      </c>
      <c r="C338" s="192"/>
      <c r="D338" s="192"/>
      <c r="E338" s="192"/>
      <c r="F338" s="192"/>
      <c r="G338" s="192"/>
      <c r="H338" s="192"/>
      <c r="I338" s="192"/>
      <c r="J338" s="192"/>
      <c r="K338" s="192"/>
      <c r="L338" s="192"/>
      <c r="M338" s="192"/>
      <c r="N338" s="192"/>
      <c r="O338" s="172"/>
      <c r="P338" s="172"/>
    </row>
    <row r="339" spans="1:16" ht="15">
      <c r="A339" s="112" t="s">
        <v>630</v>
      </c>
      <c r="B339" s="113" t="s">
        <v>297</v>
      </c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72"/>
      <c r="P339" s="172"/>
    </row>
    <row r="340" spans="1:16" ht="15">
      <c r="A340" s="112" t="s">
        <v>643</v>
      </c>
      <c r="B340" s="113" t="s">
        <v>298</v>
      </c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72"/>
      <c r="P340" s="172"/>
    </row>
    <row r="341" spans="1:16" ht="15">
      <c r="A341" s="112" t="s">
        <v>649</v>
      </c>
      <c r="B341" s="113" t="s">
        <v>648</v>
      </c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72"/>
      <c r="P341" s="172"/>
    </row>
    <row r="342" spans="1:16" ht="15">
      <c r="A342" s="112" t="s">
        <v>657</v>
      </c>
      <c r="B342" s="113" t="s">
        <v>299</v>
      </c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72"/>
      <c r="P342" s="172"/>
    </row>
    <row r="343" spans="1:16" ht="15">
      <c r="A343" s="112" t="s">
        <v>661</v>
      </c>
      <c r="B343" s="113" t="s">
        <v>300</v>
      </c>
      <c r="C343" s="192"/>
      <c r="D343" s="192"/>
      <c r="E343" s="192"/>
      <c r="F343" s="192"/>
      <c r="G343" s="192"/>
      <c r="H343" s="192"/>
      <c r="I343" s="192"/>
      <c r="J343" s="192"/>
      <c r="K343" s="192"/>
      <c r="L343" s="192"/>
      <c r="M343" s="192"/>
      <c r="N343" s="192"/>
      <c r="O343" s="172"/>
      <c r="P343" s="172"/>
    </row>
    <row r="344" spans="1:16" ht="15">
      <c r="A344" s="112" t="s">
        <v>662</v>
      </c>
      <c r="B344" s="113" t="s">
        <v>301</v>
      </c>
      <c r="C344" s="192"/>
      <c r="D344" s="192"/>
      <c r="E344" s="192"/>
      <c r="F344" s="192"/>
      <c r="G344" s="192"/>
      <c r="H344" s="192"/>
      <c r="I344" s="192"/>
      <c r="J344" s="192"/>
      <c r="K344" s="192"/>
      <c r="L344" s="192"/>
      <c r="M344" s="192"/>
      <c r="N344" s="192"/>
      <c r="O344" s="172"/>
      <c r="P344" s="172"/>
    </row>
    <row r="345" spans="1:16" ht="15">
      <c r="A345" s="112" t="s">
        <v>668</v>
      </c>
      <c r="B345" s="113" t="s">
        <v>302</v>
      </c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192"/>
      <c r="O345" s="172"/>
      <c r="P345" s="172"/>
    </row>
    <row r="346" spans="1:16" ht="15">
      <c r="A346" s="112" t="s">
        <v>708</v>
      </c>
      <c r="B346" s="113" t="s">
        <v>303</v>
      </c>
      <c r="C346" s="192"/>
      <c r="D346" s="192"/>
      <c r="E346" s="192"/>
      <c r="F346" s="192"/>
      <c r="G346" s="192"/>
      <c r="H346" s="192"/>
      <c r="I346" s="192"/>
      <c r="J346" s="192"/>
      <c r="K346" s="192"/>
      <c r="L346" s="192"/>
      <c r="M346" s="192"/>
      <c r="N346" s="192"/>
      <c r="O346" s="172"/>
      <c r="P346" s="172"/>
    </row>
    <row r="347" spans="1:16" ht="15">
      <c r="A347" s="112" t="s">
        <v>717</v>
      </c>
      <c r="B347" s="113" t="s">
        <v>304</v>
      </c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72"/>
      <c r="P347" s="172"/>
    </row>
    <row r="348" spans="1:16" ht="15">
      <c r="A348" s="112" t="s">
        <v>721</v>
      </c>
      <c r="B348" s="113" t="s">
        <v>305</v>
      </c>
      <c r="C348" s="192"/>
      <c r="D348" s="192"/>
      <c r="E348" s="192"/>
      <c r="F348" s="192"/>
      <c r="G348" s="192"/>
      <c r="H348" s="192"/>
      <c r="I348" s="192"/>
      <c r="J348" s="192"/>
      <c r="K348" s="192"/>
      <c r="L348" s="192"/>
      <c r="M348" s="192"/>
      <c r="N348" s="192"/>
      <c r="O348" s="172"/>
      <c r="P348" s="172"/>
    </row>
    <row r="349" spans="1:16" ht="15">
      <c r="A349" s="112" t="s">
        <v>725</v>
      </c>
      <c r="B349" s="113" t="s">
        <v>306</v>
      </c>
      <c r="C349" s="192"/>
      <c r="D349" s="192"/>
      <c r="E349" s="192"/>
      <c r="F349" s="192"/>
      <c r="G349" s="192"/>
      <c r="H349" s="192"/>
      <c r="I349" s="192"/>
      <c r="J349" s="192"/>
      <c r="K349" s="192"/>
      <c r="L349" s="192"/>
      <c r="M349" s="192"/>
      <c r="N349" s="192"/>
      <c r="O349" s="172"/>
      <c r="P349" s="172"/>
    </row>
    <row r="350" spans="1:16" ht="15">
      <c r="A350" s="112" t="s">
        <v>735</v>
      </c>
      <c r="B350" s="113" t="s">
        <v>307</v>
      </c>
      <c r="C350" s="192"/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72"/>
      <c r="P350" s="172"/>
    </row>
    <row r="351" spans="1:16" ht="15">
      <c r="A351" s="112" t="s">
        <v>738</v>
      </c>
      <c r="B351" s="113" t="s">
        <v>308</v>
      </c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72"/>
      <c r="P351" s="172"/>
    </row>
    <row r="352" spans="1:16" ht="15">
      <c r="A352" s="112" t="s">
        <v>740</v>
      </c>
      <c r="B352" s="113" t="s">
        <v>309</v>
      </c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72"/>
      <c r="P352" s="172"/>
    </row>
    <row r="353" spans="1:16" ht="15">
      <c r="A353" s="112" t="s">
        <v>752</v>
      </c>
      <c r="B353" s="113" t="s">
        <v>310</v>
      </c>
      <c r="C353" s="192"/>
      <c r="D353" s="192"/>
      <c r="E353" s="192"/>
      <c r="F353" s="192"/>
      <c r="G353" s="192"/>
      <c r="H353" s="192"/>
      <c r="I353" s="192"/>
      <c r="J353" s="192"/>
      <c r="K353" s="192"/>
      <c r="L353" s="192"/>
      <c r="M353" s="192"/>
      <c r="N353" s="192"/>
      <c r="O353" s="172"/>
      <c r="P353" s="172"/>
    </row>
    <row r="354" spans="1:16" ht="15">
      <c r="A354" s="112" t="s">
        <v>754</v>
      </c>
      <c r="B354" s="113" t="s">
        <v>311</v>
      </c>
      <c r="C354" s="192"/>
      <c r="D354" s="192"/>
      <c r="E354" s="192"/>
      <c r="F354" s="192"/>
      <c r="G354" s="192"/>
      <c r="H354" s="192"/>
      <c r="I354" s="192"/>
      <c r="J354" s="192"/>
      <c r="K354" s="192"/>
      <c r="L354" s="192"/>
      <c r="M354" s="192"/>
      <c r="N354" s="192"/>
      <c r="O354" s="172"/>
      <c r="P354" s="172"/>
    </row>
    <row r="355" spans="1:16" ht="15">
      <c r="A355" s="112" t="s">
        <v>757</v>
      </c>
      <c r="B355" s="113" t="s">
        <v>312</v>
      </c>
      <c r="C355" s="192"/>
      <c r="D355" s="192"/>
      <c r="E355" s="192"/>
      <c r="F355" s="192"/>
      <c r="G355" s="192"/>
      <c r="H355" s="192"/>
      <c r="I355" s="192"/>
      <c r="J355" s="192"/>
      <c r="K355" s="192"/>
      <c r="L355" s="192"/>
      <c r="M355" s="192"/>
      <c r="N355" s="192"/>
      <c r="O355" s="172"/>
      <c r="P355" s="172"/>
    </row>
    <row r="356" spans="1:16" ht="15">
      <c r="A356" s="112" t="s">
        <v>761</v>
      </c>
      <c r="B356" s="113" t="s">
        <v>313</v>
      </c>
      <c r="C356" s="192"/>
      <c r="D356" s="192"/>
      <c r="E356" s="192"/>
      <c r="F356" s="192"/>
      <c r="G356" s="192"/>
      <c r="H356" s="192"/>
      <c r="I356" s="192"/>
      <c r="J356" s="192"/>
      <c r="K356" s="192"/>
      <c r="L356" s="192"/>
      <c r="M356" s="192"/>
      <c r="N356" s="192"/>
      <c r="O356" s="172"/>
      <c r="P356" s="172"/>
    </row>
    <row r="357" spans="1:16" ht="15">
      <c r="A357" s="112" t="s">
        <v>774</v>
      </c>
      <c r="B357" s="113" t="s">
        <v>314</v>
      </c>
      <c r="C357" s="192"/>
      <c r="D357" s="192"/>
      <c r="E357" s="192"/>
      <c r="F357" s="192"/>
      <c r="G357" s="192"/>
      <c r="H357" s="192"/>
      <c r="I357" s="192"/>
      <c r="J357" s="192"/>
      <c r="K357" s="192"/>
      <c r="L357" s="192"/>
      <c r="M357" s="192"/>
      <c r="N357" s="192"/>
      <c r="O357" s="172"/>
      <c r="P357" s="172"/>
    </row>
    <row r="358" spans="1:16" ht="15">
      <c r="A358" s="112" t="s">
        <v>780</v>
      </c>
      <c r="B358" s="113" t="s">
        <v>315</v>
      </c>
      <c r="C358" s="192"/>
      <c r="D358" s="192"/>
      <c r="E358" s="192"/>
      <c r="F358" s="192"/>
      <c r="G358" s="192"/>
      <c r="H358" s="192"/>
      <c r="I358" s="192"/>
      <c r="J358" s="192"/>
      <c r="K358" s="192"/>
      <c r="L358" s="192"/>
      <c r="M358" s="192"/>
      <c r="N358" s="192"/>
      <c r="O358" s="172"/>
      <c r="P358" s="172"/>
    </row>
    <row r="359" spans="1:16" ht="15">
      <c r="A359" s="112" t="s">
        <v>783</v>
      </c>
      <c r="B359" s="113" t="s">
        <v>316</v>
      </c>
      <c r="C359" s="192"/>
      <c r="D359" s="192"/>
      <c r="E359" s="192"/>
      <c r="F359" s="192"/>
      <c r="G359" s="192"/>
      <c r="H359" s="192"/>
      <c r="I359" s="192"/>
      <c r="J359" s="192"/>
      <c r="K359" s="192"/>
      <c r="L359" s="192"/>
      <c r="M359" s="192"/>
      <c r="N359" s="192"/>
      <c r="O359" s="172"/>
      <c r="P359" s="172"/>
    </row>
    <row r="360" spans="1:16" ht="15">
      <c r="A360" s="112" t="s">
        <v>800</v>
      </c>
      <c r="B360" s="113" t="s">
        <v>317</v>
      </c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192"/>
      <c r="O360" s="172"/>
      <c r="P360" s="172"/>
    </row>
    <row r="361" spans="1:16" ht="15">
      <c r="A361" s="112" t="s">
        <v>802</v>
      </c>
      <c r="B361" s="113" t="s">
        <v>318</v>
      </c>
      <c r="C361" s="192"/>
      <c r="D361" s="192"/>
      <c r="E361" s="192"/>
      <c r="F361" s="192"/>
      <c r="G361" s="192"/>
      <c r="H361" s="192"/>
      <c r="I361" s="192"/>
      <c r="J361" s="192"/>
      <c r="K361" s="192"/>
      <c r="L361" s="192"/>
      <c r="M361" s="192"/>
      <c r="N361" s="192"/>
      <c r="O361" s="172"/>
      <c r="P361" s="172"/>
    </row>
    <row r="362" spans="1:16" ht="15">
      <c r="A362" s="112" t="s">
        <v>807</v>
      </c>
      <c r="B362" s="113" t="s">
        <v>319</v>
      </c>
      <c r="C362" s="192"/>
      <c r="D362" s="192"/>
      <c r="E362" s="192"/>
      <c r="F362" s="192"/>
      <c r="G362" s="192"/>
      <c r="H362" s="192"/>
      <c r="I362" s="192"/>
      <c r="J362" s="192"/>
      <c r="K362" s="192"/>
      <c r="L362" s="192"/>
      <c r="M362" s="192"/>
      <c r="N362" s="192"/>
      <c r="O362" s="172"/>
      <c r="P362" s="172"/>
    </row>
    <row r="363" spans="1:16" ht="15">
      <c r="A363" s="112" t="s">
        <v>813</v>
      </c>
      <c r="B363" s="113" t="s">
        <v>320</v>
      </c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72"/>
      <c r="P363" s="172"/>
    </row>
    <row r="364" spans="1:16" ht="15">
      <c r="A364" s="112" t="s">
        <v>815</v>
      </c>
      <c r="B364" s="113" t="s">
        <v>321</v>
      </c>
      <c r="C364" s="192"/>
      <c r="D364" s="192"/>
      <c r="E364" s="192"/>
      <c r="F364" s="192"/>
      <c r="G364" s="192"/>
      <c r="H364" s="192"/>
      <c r="I364" s="192"/>
      <c r="J364" s="192"/>
      <c r="K364" s="192"/>
      <c r="L364" s="192"/>
      <c r="M364" s="192"/>
      <c r="N364" s="192"/>
      <c r="O364" s="172"/>
      <c r="P364" s="172"/>
    </row>
    <row r="365" spans="1:16" ht="15">
      <c r="A365" s="112" t="s">
        <v>818</v>
      </c>
      <c r="B365" s="113" t="s">
        <v>322</v>
      </c>
      <c r="C365" s="192"/>
      <c r="D365" s="192"/>
      <c r="E365" s="192"/>
      <c r="F365" s="192"/>
      <c r="G365" s="192"/>
      <c r="H365" s="192"/>
      <c r="I365" s="192"/>
      <c r="J365" s="192"/>
      <c r="K365" s="192"/>
      <c r="L365" s="192"/>
      <c r="M365" s="192"/>
      <c r="N365" s="192"/>
      <c r="O365" s="172"/>
      <c r="P365" s="172"/>
    </row>
    <row r="366" spans="1:16" ht="15">
      <c r="A366" s="112" t="s">
        <v>824</v>
      </c>
      <c r="B366" s="113" t="s">
        <v>323</v>
      </c>
      <c r="C366" s="192"/>
      <c r="D366" s="192"/>
      <c r="E366" s="192"/>
      <c r="F366" s="192"/>
      <c r="G366" s="192"/>
      <c r="H366" s="192"/>
      <c r="I366" s="192"/>
      <c r="J366" s="192"/>
      <c r="K366" s="192"/>
      <c r="L366" s="192"/>
      <c r="M366" s="192"/>
      <c r="N366" s="192"/>
      <c r="O366" s="172"/>
      <c r="P366" s="172"/>
    </row>
    <row r="367" spans="1:16" ht="15">
      <c r="A367" s="112" t="s">
        <v>829</v>
      </c>
      <c r="B367" s="113" t="s">
        <v>900</v>
      </c>
      <c r="C367" s="192"/>
      <c r="D367" s="192"/>
      <c r="E367" s="192"/>
      <c r="F367" s="192"/>
      <c r="G367" s="192"/>
      <c r="H367" s="192"/>
      <c r="I367" s="192"/>
      <c r="J367" s="192"/>
      <c r="K367" s="192"/>
      <c r="L367" s="192"/>
      <c r="M367" s="192"/>
      <c r="N367" s="192"/>
      <c r="O367" s="172"/>
      <c r="P367" s="172"/>
    </row>
    <row r="368" spans="1:16" ht="15">
      <c r="A368" s="112" t="s">
        <v>840</v>
      </c>
      <c r="B368" s="113" t="s">
        <v>324</v>
      </c>
      <c r="C368" s="192"/>
      <c r="D368" s="192"/>
      <c r="E368" s="192"/>
      <c r="F368" s="192"/>
      <c r="G368" s="192"/>
      <c r="H368" s="192"/>
      <c r="I368" s="192"/>
      <c r="J368" s="192"/>
      <c r="K368" s="192"/>
      <c r="L368" s="192"/>
      <c r="M368" s="192"/>
      <c r="N368" s="192"/>
      <c r="O368" s="172"/>
      <c r="P368" s="172"/>
    </row>
    <row r="369" spans="1:16" ht="15">
      <c r="A369" s="112" t="s">
        <v>841</v>
      </c>
      <c r="B369" s="113" t="s">
        <v>325</v>
      </c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  <c r="O369" s="172"/>
      <c r="P369" s="172"/>
    </row>
    <row r="370" spans="1:16" ht="15">
      <c r="A370" s="112" t="s">
        <v>845</v>
      </c>
      <c r="B370" s="113" t="s">
        <v>326</v>
      </c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  <c r="O370" s="172"/>
      <c r="P370" s="172"/>
    </row>
    <row r="371" spans="1:16" ht="15">
      <c r="A371" s="112" t="s">
        <v>853</v>
      </c>
      <c r="B371" s="113" t="s">
        <v>327</v>
      </c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  <c r="M371" s="192"/>
      <c r="N371" s="192"/>
      <c r="O371" s="172"/>
      <c r="P371" s="172"/>
    </row>
    <row r="372" spans="1:16" ht="15">
      <c r="A372" s="112" t="s">
        <v>859</v>
      </c>
      <c r="B372" s="113" t="s">
        <v>328</v>
      </c>
      <c r="C372" s="192"/>
      <c r="D372" s="192"/>
      <c r="E372" s="192"/>
      <c r="F372" s="192"/>
      <c r="G372" s="192"/>
      <c r="H372" s="192"/>
      <c r="I372" s="192"/>
      <c r="J372" s="192"/>
      <c r="K372" s="192"/>
      <c r="L372" s="192"/>
      <c r="M372" s="192"/>
      <c r="N372" s="192"/>
      <c r="O372" s="172"/>
      <c r="P372" s="172"/>
    </row>
    <row r="373" spans="1:16" ht="15">
      <c r="A373" s="112" t="s">
        <v>860</v>
      </c>
      <c r="B373" s="113" t="s">
        <v>329</v>
      </c>
      <c r="C373" s="192"/>
      <c r="D373" s="192"/>
      <c r="E373" s="192"/>
      <c r="F373" s="192"/>
      <c r="G373" s="192"/>
      <c r="H373" s="192"/>
      <c r="I373" s="192"/>
      <c r="J373" s="192"/>
      <c r="K373" s="192"/>
      <c r="L373" s="192"/>
      <c r="M373" s="192"/>
      <c r="N373" s="192"/>
      <c r="O373" s="172"/>
      <c r="P373" s="172"/>
    </row>
    <row r="374" spans="1:16" ht="15">
      <c r="A374" s="112" t="s">
        <v>862</v>
      </c>
      <c r="B374" s="113" t="s">
        <v>330</v>
      </c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192"/>
      <c r="O374" s="172"/>
      <c r="P374" s="172"/>
    </row>
    <row r="375" spans="1:16" ht="15">
      <c r="A375" s="112" t="s">
        <v>863</v>
      </c>
      <c r="B375" s="113" t="s">
        <v>331</v>
      </c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72"/>
      <c r="P375" s="172"/>
    </row>
    <row r="376" spans="1:16" ht="15">
      <c r="A376" s="112" t="s">
        <v>866</v>
      </c>
      <c r="B376" s="113" t="s">
        <v>332</v>
      </c>
      <c r="C376" s="192"/>
      <c r="D376" s="192"/>
      <c r="E376" s="192"/>
      <c r="F376" s="192"/>
      <c r="G376" s="192"/>
      <c r="H376" s="192"/>
      <c r="I376" s="192"/>
      <c r="J376" s="192"/>
      <c r="K376" s="192"/>
      <c r="L376" s="192"/>
      <c r="M376" s="192"/>
      <c r="N376" s="192"/>
      <c r="O376" s="172"/>
      <c r="P376" s="172"/>
    </row>
    <row r="377" spans="1:16" ht="15">
      <c r="A377" s="112" t="s">
        <v>869</v>
      </c>
      <c r="B377" s="113" t="s">
        <v>333</v>
      </c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72"/>
      <c r="P377" s="172"/>
    </row>
    <row r="378" spans="1:16" ht="15.75" thickBot="1">
      <c r="A378" s="194" t="s">
        <v>392</v>
      </c>
      <c r="B378" s="114" t="s">
        <v>950</v>
      </c>
      <c r="C378" s="195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6"/>
      <c r="P378" s="196"/>
    </row>
    <row r="379" spans="1:16" ht="15.75" thickTop="1">
      <c r="A379" s="112" t="s">
        <v>428</v>
      </c>
      <c r="B379" s="113" t="s">
        <v>334</v>
      </c>
      <c r="C379" s="192"/>
      <c r="D379" s="192"/>
      <c r="E379" s="192"/>
      <c r="F379" s="192"/>
      <c r="G379" s="192"/>
      <c r="H379" s="192"/>
      <c r="I379" s="192"/>
      <c r="J379" s="192"/>
      <c r="K379" s="192"/>
      <c r="L379" s="192"/>
      <c r="M379" s="192"/>
      <c r="N379" s="192"/>
      <c r="O379" s="172"/>
      <c r="P379" s="172"/>
    </row>
    <row r="380" spans="1:16" ht="15">
      <c r="A380" s="112" t="s">
        <v>444</v>
      </c>
      <c r="B380" s="113" t="s">
        <v>335</v>
      </c>
      <c r="C380" s="192"/>
      <c r="D380" s="192"/>
      <c r="E380" s="192"/>
      <c r="F380" s="192"/>
      <c r="G380" s="192"/>
      <c r="H380" s="192"/>
      <c r="I380" s="192"/>
      <c r="J380" s="192"/>
      <c r="K380" s="192"/>
      <c r="L380" s="192"/>
      <c r="M380" s="192"/>
      <c r="N380" s="192"/>
      <c r="O380" s="172"/>
      <c r="P380" s="172"/>
    </row>
    <row r="381" spans="1:16" ht="15">
      <c r="A381" s="112" t="s">
        <v>454</v>
      </c>
      <c r="B381" s="113" t="s">
        <v>336</v>
      </c>
      <c r="C381" s="192"/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2"/>
      <c r="O381" s="172"/>
      <c r="P381" s="172"/>
    </row>
    <row r="382" spans="1:16" ht="15">
      <c r="A382" s="112" t="s">
        <v>469</v>
      </c>
      <c r="B382" s="113" t="s">
        <v>337</v>
      </c>
      <c r="C382" s="192"/>
      <c r="D382" s="192"/>
      <c r="E382" s="192"/>
      <c r="F382" s="192"/>
      <c r="G382" s="192"/>
      <c r="H382" s="192"/>
      <c r="I382" s="192"/>
      <c r="J382" s="192"/>
      <c r="K382" s="192"/>
      <c r="L382" s="192"/>
      <c r="M382" s="192"/>
      <c r="N382" s="192"/>
      <c r="O382" s="172"/>
      <c r="P382" s="172"/>
    </row>
    <row r="383" spans="1:16" ht="15">
      <c r="A383" s="112" t="s">
        <v>473</v>
      </c>
      <c r="B383" s="113" t="s">
        <v>338</v>
      </c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72"/>
      <c r="P383" s="172"/>
    </row>
    <row r="384" spans="1:16" ht="15">
      <c r="A384" s="112" t="s">
        <v>483</v>
      </c>
      <c r="B384" s="113" t="s">
        <v>339</v>
      </c>
      <c r="C384" s="192"/>
      <c r="D384" s="192"/>
      <c r="E384" s="192"/>
      <c r="F384" s="192"/>
      <c r="G384" s="192"/>
      <c r="H384" s="192"/>
      <c r="I384" s="192"/>
      <c r="J384" s="192"/>
      <c r="K384" s="192"/>
      <c r="L384" s="192"/>
      <c r="M384" s="192"/>
      <c r="N384" s="192"/>
      <c r="O384" s="172"/>
      <c r="P384" s="172"/>
    </row>
    <row r="385" spans="1:16" ht="15">
      <c r="A385" s="112" t="s">
        <v>491</v>
      </c>
      <c r="B385" s="113" t="s">
        <v>340</v>
      </c>
      <c r="C385" s="192"/>
      <c r="D385" s="192"/>
      <c r="E385" s="192"/>
      <c r="F385" s="192"/>
      <c r="G385" s="192"/>
      <c r="H385" s="192"/>
      <c r="I385" s="192"/>
      <c r="J385" s="192"/>
      <c r="K385" s="192"/>
      <c r="L385" s="192"/>
      <c r="M385" s="192"/>
      <c r="N385" s="192"/>
      <c r="O385" s="172"/>
      <c r="P385" s="172"/>
    </row>
    <row r="386" spans="1:16" ht="15">
      <c r="A386" s="112" t="s">
        <v>505</v>
      </c>
      <c r="B386" s="113" t="s">
        <v>341</v>
      </c>
      <c r="C386" s="192"/>
      <c r="D386" s="192"/>
      <c r="E386" s="192"/>
      <c r="F386" s="192"/>
      <c r="G386" s="192"/>
      <c r="H386" s="192"/>
      <c r="I386" s="192"/>
      <c r="J386" s="192"/>
      <c r="K386" s="192"/>
      <c r="L386" s="192"/>
      <c r="M386" s="192"/>
      <c r="N386" s="192"/>
      <c r="O386" s="172"/>
      <c r="P386" s="172"/>
    </row>
    <row r="387" spans="1:16" ht="15">
      <c r="A387" s="112" t="s">
        <v>537</v>
      </c>
      <c r="B387" s="113" t="s">
        <v>342</v>
      </c>
      <c r="C387" s="192"/>
      <c r="D387" s="192"/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  <c r="O387" s="172"/>
      <c r="P387" s="172"/>
    </row>
    <row r="388" spans="1:16" ht="15">
      <c r="A388" s="112" t="s">
        <v>538</v>
      </c>
      <c r="B388" s="113" t="s">
        <v>343</v>
      </c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92"/>
      <c r="N388" s="192"/>
      <c r="O388" s="172"/>
      <c r="P388" s="172"/>
    </row>
    <row r="389" spans="1:16" ht="15">
      <c r="A389" s="112" t="s">
        <v>562</v>
      </c>
      <c r="B389" s="113" t="s">
        <v>344</v>
      </c>
      <c r="C389" s="192"/>
      <c r="D389" s="192"/>
      <c r="E389" s="192"/>
      <c r="F389" s="192"/>
      <c r="G389" s="192"/>
      <c r="H389" s="192"/>
      <c r="I389" s="192"/>
      <c r="J389" s="192"/>
      <c r="K389" s="192"/>
      <c r="L389" s="192"/>
      <c r="M389" s="192"/>
      <c r="N389" s="192"/>
      <c r="O389" s="172"/>
      <c r="P389" s="172"/>
    </row>
    <row r="390" spans="1:16" ht="15">
      <c r="A390" s="112" t="s">
        <v>571</v>
      </c>
      <c r="B390" s="113" t="s">
        <v>345</v>
      </c>
      <c r="C390" s="192"/>
      <c r="D390" s="192"/>
      <c r="E390" s="192"/>
      <c r="F390" s="192"/>
      <c r="G390" s="192"/>
      <c r="H390" s="192"/>
      <c r="I390" s="192"/>
      <c r="J390" s="192"/>
      <c r="K390" s="192"/>
      <c r="L390" s="192"/>
      <c r="M390" s="192"/>
      <c r="N390" s="192"/>
      <c r="O390" s="172"/>
      <c r="P390" s="172"/>
    </row>
    <row r="391" spans="1:16" ht="15">
      <c r="A391" s="112" t="s">
        <v>576</v>
      </c>
      <c r="B391" s="113" t="s">
        <v>346</v>
      </c>
      <c r="C391" s="192"/>
      <c r="D391" s="192"/>
      <c r="E391" s="192"/>
      <c r="F391" s="192"/>
      <c r="G391" s="192"/>
      <c r="H391" s="192"/>
      <c r="I391" s="192"/>
      <c r="J391" s="192"/>
      <c r="K391" s="192"/>
      <c r="L391" s="192"/>
      <c r="M391" s="192"/>
      <c r="N391" s="192"/>
      <c r="O391" s="172"/>
      <c r="P391" s="172"/>
    </row>
    <row r="392" spans="1:16" ht="15">
      <c r="A392" s="112" t="s">
        <v>613</v>
      </c>
      <c r="B392" s="113" t="s">
        <v>347</v>
      </c>
      <c r="C392" s="192"/>
      <c r="D392" s="192"/>
      <c r="E392" s="192"/>
      <c r="F392" s="192"/>
      <c r="G392" s="192"/>
      <c r="H392" s="192"/>
      <c r="I392" s="192"/>
      <c r="J392" s="192"/>
      <c r="K392" s="192"/>
      <c r="L392" s="192"/>
      <c r="M392" s="192"/>
      <c r="N392" s="192"/>
      <c r="O392" s="172"/>
      <c r="P392" s="172"/>
    </row>
    <row r="393" spans="1:16" ht="15">
      <c r="A393" s="112" t="s">
        <v>615</v>
      </c>
      <c r="B393" s="113" t="s">
        <v>348</v>
      </c>
      <c r="C393" s="192"/>
      <c r="D393" s="192"/>
      <c r="E393" s="192"/>
      <c r="F393" s="192"/>
      <c r="G393" s="192"/>
      <c r="H393" s="192"/>
      <c r="I393" s="192"/>
      <c r="J393" s="192"/>
      <c r="K393" s="192"/>
      <c r="L393" s="192"/>
      <c r="M393" s="192"/>
      <c r="N393" s="192"/>
      <c r="O393" s="172"/>
      <c r="P393" s="172"/>
    </row>
    <row r="394" spans="1:16" ht="15">
      <c r="A394" s="112" t="s">
        <v>617</v>
      </c>
      <c r="B394" s="113" t="s">
        <v>349</v>
      </c>
      <c r="C394" s="192"/>
      <c r="D394" s="192"/>
      <c r="E394" s="192"/>
      <c r="F394" s="192"/>
      <c r="G394" s="192"/>
      <c r="H394" s="192"/>
      <c r="I394" s="192"/>
      <c r="J394" s="192"/>
      <c r="K394" s="192"/>
      <c r="L394" s="192"/>
      <c r="M394" s="192"/>
      <c r="N394" s="192"/>
      <c r="O394" s="172"/>
      <c r="P394" s="172"/>
    </row>
    <row r="395" spans="1:16" ht="15">
      <c r="A395" s="112" t="s">
        <v>651</v>
      </c>
      <c r="B395" s="113" t="s">
        <v>350</v>
      </c>
      <c r="C395" s="192"/>
      <c r="D395" s="192"/>
      <c r="E395" s="192"/>
      <c r="F395" s="192"/>
      <c r="G395" s="192"/>
      <c r="H395" s="192"/>
      <c r="I395" s="192"/>
      <c r="J395" s="192"/>
      <c r="K395" s="192"/>
      <c r="L395" s="192"/>
      <c r="M395" s="192"/>
      <c r="N395" s="192"/>
      <c r="O395" s="172"/>
      <c r="P395" s="172"/>
    </row>
    <row r="396" spans="1:16" ht="15">
      <c r="A396" s="112" t="s">
        <v>655</v>
      </c>
      <c r="B396" s="113" t="s">
        <v>351</v>
      </c>
      <c r="C396" s="192"/>
      <c r="D396" s="192"/>
      <c r="E396" s="192"/>
      <c r="F396" s="192"/>
      <c r="G396" s="192"/>
      <c r="H396" s="192"/>
      <c r="I396" s="192"/>
      <c r="J396" s="192"/>
      <c r="K396" s="192"/>
      <c r="L396" s="192"/>
      <c r="M396" s="192"/>
      <c r="N396" s="192"/>
      <c r="O396" s="172"/>
      <c r="P396" s="172"/>
    </row>
    <row r="397" spans="1:16" ht="15">
      <c r="A397" s="112" t="s">
        <v>679</v>
      </c>
      <c r="B397" s="113" t="s">
        <v>352</v>
      </c>
      <c r="C397" s="192"/>
      <c r="D397" s="192"/>
      <c r="E397" s="192"/>
      <c r="F397" s="192"/>
      <c r="G397" s="192"/>
      <c r="H397" s="192"/>
      <c r="I397" s="192"/>
      <c r="J397" s="192"/>
      <c r="K397" s="192"/>
      <c r="L397" s="192"/>
      <c r="M397" s="192"/>
      <c r="N397" s="192"/>
      <c r="O397" s="172"/>
      <c r="P397" s="172"/>
    </row>
    <row r="398" spans="1:16" ht="15">
      <c r="A398" s="112" t="s">
        <v>680</v>
      </c>
      <c r="B398" s="113" t="s">
        <v>353</v>
      </c>
      <c r="C398" s="192"/>
      <c r="D398" s="192"/>
      <c r="E398" s="192"/>
      <c r="F398" s="192"/>
      <c r="G398" s="192"/>
      <c r="H398" s="192"/>
      <c r="I398" s="192"/>
      <c r="J398" s="192"/>
      <c r="K398" s="192"/>
      <c r="L398" s="192"/>
      <c r="M398" s="192"/>
      <c r="N398" s="192"/>
      <c r="O398" s="172"/>
      <c r="P398" s="172"/>
    </row>
    <row r="399" spans="1:16" ht="15">
      <c r="A399" s="112" t="s">
        <v>681</v>
      </c>
      <c r="B399" s="113" t="s">
        <v>354</v>
      </c>
      <c r="C399" s="192"/>
      <c r="D399" s="192"/>
      <c r="E399" s="192"/>
      <c r="F399" s="192"/>
      <c r="G399" s="192"/>
      <c r="H399" s="192"/>
      <c r="I399" s="192"/>
      <c r="J399" s="192"/>
      <c r="K399" s="192"/>
      <c r="L399" s="192"/>
      <c r="M399" s="192"/>
      <c r="N399" s="192"/>
      <c r="O399" s="172"/>
      <c r="P399" s="172"/>
    </row>
    <row r="400" spans="1:16" ht="15">
      <c r="A400" s="112" t="s">
        <v>693</v>
      </c>
      <c r="B400" s="113" t="s">
        <v>355</v>
      </c>
      <c r="C400" s="192"/>
      <c r="D400" s="192"/>
      <c r="E400" s="192"/>
      <c r="F400" s="192"/>
      <c r="G400" s="192"/>
      <c r="H400" s="192"/>
      <c r="I400" s="192"/>
      <c r="J400" s="192"/>
      <c r="K400" s="192"/>
      <c r="L400" s="192"/>
      <c r="M400" s="192"/>
      <c r="N400" s="192"/>
      <c r="O400" s="172"/>
      <c r="P400" s="172"/>
    </row>
    <row r="401" spans="1:16" ht="15">
      <c r="A401" s="112" t="s">
        <v>697</v>
      </c>
      <c r="B401" s="113" t="s">
        <v>356</v>
      </c>
      <c r="C401" s="192"/>
      <c r="D401" s="192"/>
      <c r="E401" s="192"/>
      <c r="F401" s="192"/>
      <c r="G401" s="192"/>
      <c r="H401" s="192"/>
      <c r="I401" s="192"/>
      <c r="J401" s="192"/>
      <c r="K401" s="192"/>
      <c r="L401" s="192"/>
      <c r="M401" s="192"/>
      <c r="N401" s="192"/>
      <c r="O401" s="172"/>
      <c r="P401" s="172"/>
    </row>
    <row r="402" spans="1:16" ht="15">
      <c r="A402" s="112" t="s">
        <v>711</v>
      </c>
      <c r="B402" s="113" t="s">
        <v>357</v>
      </c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192"/>
      <c r="N402" s="192"/>
      <c r="O402" s="172"/>
      <c r="P402" s="172"/>
    </row>
    <row r="403" spans="1:16" ht="15">
      <c r="A403" s="112" t="s">
        <v>715</v>
      </c>
      <c r="B403" s="113" t="s">
        <v>358</v>
      </c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72"/>
      <c r="P403" s="172"/>
    </row>
    <row r="404" spans="1:16" ht="15">
      <c r="A404" s="112" t="s">
        <v>716</v>
      </c>
      <c r="B404" s="113" t="s">
        <v>359</v>
      </c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72"/>
      <c r="P404" s="172"/>
    </row>
    <row r="405" spans="1:16" ht="15">
      <c r="A405" s="112" t="s">
        <v>720</v>
      </c>
      <c r="B405" s="113" t="s">
        <v>360</v>
      </c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72"/>
      <c r="P405" s="172"/>
    </row>
    <row r="406" spans="1:16" ht="15">
      <c r="A406" s="112" t="s">
        <v>727</v>
      </c>
      <c r="B406" s="113" t="s">
        <v>361</v>
      </c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72"/>
      <c r="P406" s="172"/>
    </row>
    <row r="407" spans="1:16" ht="15">
      <c r="A407" s="112" t="s">
        <v>744</v>
      </c>
      <c r="B407" s="113" t="s">
        <v>362</v>
      </c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72"/>
      <c r="P407" s="172"/>
    </row>
    <row r="408" spans="1:16" ht="15">
      <c r="A408" s="112" t="s">
        <v>749</v>
      </c>
      <c r="B408" s="113" t="s">
        <v>363</v>
      </c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72"/>
      <c r="P408" s="172"/>
    </row>
    <row r="409" spans="1:16" ht="15">
      <c r="A409" s="112" t="s">
        <v>765</v>
      </c>
      <c r="B409" s="113" t="s">
        <v>764</v>
      </c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72"/>
      <c r="P409" s="172"/>
    </row>
    <row r="410" spans="1:16" ht="15">
      <c r="A410" s="112" t="s">
        <v>766</v>
      </c>
      <c r="B410" s="113" t="s">
        <v>364</v>
      </c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72"/>
      <c r="P410" s="172"/>
    </row>
    <row r="411" spans="1:16" ht="15">
      <c r="A411" s="112" t="s">
        <v>777</v>
      </c>
      <c r="B411" s="113" t="s">
        <v>365</v>
      </c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72"/>
      <c r="P411" s="172"/>
    </row>
    <row r="412" spans="1:16" ht="15">
      <c r="A412" s="112" t="s">
        <v>797</v>
      </c>
      <c r="B412" s="113" t="s">
        <v>366</v>
      </c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72"/>
      <c r="P412" s="172"/>
    </row>
    <row r="413" spans="1:16" ht="15">
      <c r="A413" s="112" t="s">
        <v>804</v>
      </c>
      <c r="B413" s="113" t="s">
        <v>367</v>
      </c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72"/>
      <c r="P413" s="172"/>
    </row>
    <row r="414" spans="1:16" ht="15">
      <c r="A414" s="112" t="s">
        <v>808</v>
      </c>
      <c r="B414" s="113" t="s">
        <v>368</v>
      </c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72"/>
      <c r="P414" s="172"/>
    </row>
    <row r="415" spans="1:16" ht="15">
      <c r="A415" s="112" t="s">
        <v>810</v>
      </c>
      <c r="B415" s="113" t="s">
        <v>369</v>
      </c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72"/>
      <c r="P415" s="172"/>
    </row>
    <row r="416" spans="1:16" ht="15">
      <c r="A416" s="112" t="s">
        <v>814</v>
      </c>
      <c r="B416" s="113" t="s">
        <v>370</v>
      </c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72"/>
      <c r="P416" s="172"/>
    </row>
    <row r="417" spans="1:16" ht="15">
      <c r="A417" s="112" t="s">
        <v>819</v>
      </c>
      <c r="B417" s="113" t="s">
        <v>371</v>
      </c>
      <c r="C417" s="192"/>
      <c r="D417" s="192"/>
      <c r="E417" s="192"/>
      <c r="F417" s="192"/>
      <c r="G417" s="192"/>
      <c r="H417" s="192"/>
      <c r="I417" s="192"/>
      <c r="J417" s="192"/>
      <c r="K417" s="192"/>
      <c r="L417" s="192"/>
      <c r="M417" s="192"/>
      <c r="N417" s="192"/>
      <c r="O417" s="172"/>
      <c r="P417" s="172"/>
    </row>
    <row r="418" spans="1:16" ht="15">
      <c r="A418" s="112" t="s">
        <v>821</v>
      </c>
      <c r="B418" s="113" t="s">
        <v>372</v>
      </c>
      <c r="C418" s="192"/>
      <c r="D418" s="192"/>
      <c r="E418" s="192"/>
      <c r="F418" s="192"/>
      <c r="G418" s="192"/>
      <c r="H418" s="192"/>
      <c r="I418" s="192"/>
      <c r="J418" s="192"/>
      <c r="K418" s="192"/>
      <c r="L418" s="192"/>
      <c r="M418" s="192"/>
      <c r="N418" s="192"/>
      <c r="O418" s="172"/>
      <c r="P418" s="172"/>
    </row>
    <row r="419" spans="1:16" ht="15">
      <c r="A419" s="112" t="s">
        <v>846</v>
      </c>
      <c r="B419" s="113" t="s">
        <v>373</v>
      </c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72"/>
      <c r="P419" s="172"/>
    </row>
    <row r="420" spans="1:16" ht="15">
      <c r="A420" s="112" t="s">
        <v>847</v>
      </c>
      <c r="B420" s="113" t="s">
        <v>374</v>
      </c>
      <c r="C420" s="192"/>
      <c r="D420" s="192"/>
      <c r="E420" s="192"/>
      <c r="F420" s="192"/>
      <c r="G420" s="192"/>
      <c r="H420" s="192"/>
      <c r="I420" s="192"/>
      <c r="J420" s="192"/>
      <c r="K420" s="192"/>
      <c r="L420" s="192"/>
      <c r="M420" s="192"/>
      <c r="N420" s="192"/>
      <c r="O420" s="172"/>
      <c r="P420" s="172"/>
    </row>
    <row r="421" spans="1:16" ht="15">
      <c r="A421" s="112" t="s">
        <v>854</v>
      </c>
      <c r="B421" s="113" t="s">
        <v>375</v>
      </c>
      <c r="C421" s="192"/>
      <c r="D421" s="192"/>
      <c r="E421" s="192"/>
      <c r="F421" s="192"/>
      <c r="G421" s="192"/>
      <c r="H421" s="192"/>
      <c r="I421" s="192"/>
      <c r="J421" s="192"/>
      <c r="K421" s="192"/>
      <c r="L421" s="192"/>
      <c r="M421" s="192"/>
      <c r="N421" s="192"/>
      <c r="O421" s="172"/>
      <c r="P421" s="172"/>
    </row>
    <row r="422" spans="1:16" ht="15">
      <c r="A422" s="112" t="s">
        <v>855</v>
      </c>
      <c r="B422" s="113" t="s">
        <v>376</v>
      </c>
      <c r="C422" s="192"/>
      <c r="D422" s="192"/>
      <c r="E422" s="192"/>
      <c r="F422" s="192"/>
      <c r="G422" s="192"/>
      <c r="H422" s="192"/>
      <c r="I422" s="192"/>
      <c r="J422" s="192"/>
      <c r="K422" s="192"/>
      <c r="L422" s="192"/>
      <c r="M422" s="192"/>
      <c r="N422" s="192"/>
      <c r="O422" s="172"/>
      <c r="P422" s="172"/>
    </row>
    <row r="423" spans="1:16" ht="15">
      <c r="A423" s="112" t="s">
        <v>857</v>
      </c>
      <c r="B423" s="113" t="s">
        <v>377</v>
      </c>
      <c r="C423" s="192"/>
      <c r="D423" s="192"/>
      <c r="E423" s="192"/>
      <c r="F423" s="192"/>
      <c r="G423" s="192"/>
      <c r="H423" s="192"/>
      <c r="I423" s="192"/>
      <c r="J423" s="192"/>
      <c r="K423" s="192"/>
      <c r="L423" s="192"/>
      <c r="M423" s="192"/>
      <c r="N423" s="192"/>
      <c r="O423" s="172"/>
      <c r="P423" s="172"/>
    </row>
    <row r="424" spans="1:16" ht="15.75" thickBot="1">
      <c r="A424" s="194" t="s">
        <v>393</v>
      </c>
      <c r="B424" s="114" t="s">
        <v>951</v>
      </c>
      <c r="C424" s="195"/>
      <c r="D424" s="195"/>
      <c r="E424" s="195"/>
      <c r="F424" s="195"/>
      <c r="G424" s="195"/>
      <c r="H424" s="195"/>
      <c r="I424" s="195"/>
      <c r="J424" s="195"/>
      <c r="K424" s="195"/>
      <c r="L424" s="195"/>
      <c r="M424" s="195"/>
      <c r="N424" s="195"/>
      <c r="O424" s="196"/>
      <c r="P424" s="196"/>
    </row>
    <row r="425" spans="1:16" ht="15.75" thickTop="1">
      <c r="A425" s="198"/>
      <c r="B425" s="198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26"/>
      <c r="P425" s="126"/>
    </row>
    <row r="426" spans="1:16" ht="15">
      <c r="A426" s="198"/>
      <c r="B426" s="198" t="s">
        <v>1029</v>
      </c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26"/>
      <c r="P426" s="126"/>
    </row>
    <row r="427" spans="2:16" ht="15">
      <c r="B427" s="198" t="s">
        <v>1030</v>
      </c>
      <c r="C427" s="200"/>
      <c r="D427" s="200"/>
      <c r="E427" s="200"/>
      <c r="F427" s="200"/>
      <c r="G427" s="200"/>
      <c r="H427" s="200"/>
      <c r="I427" s="200"/>
      <c r="J427" s="200"/>
      <c r="K427" s="200"/>
      <c r="L427" s="200"/>
      <c r="M427" s="200"/>
      <c r="N427" s="200"/>
      <c r="O427" s="201"/>
      <c r="P427" s="201"/>
    </row>
    <row r="428" spans="2:16" ht="15">
      <c r="B428" s="198" t="s">
        <v>1031</v>
      </c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172"/>
      <c r="P428" s="172"/>
    </row>
    <row r="429" spans="2:16" ht="15">
      <c r="B429" s="198" t="s">
        <v>1032</v>
      </c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3"/>
      <c r="P429" s="203"/>
    </row>
  </sheetData>
  <sheetProtection/>
  <conditionalFormatting sqref="C6:N424">
    <cfRule type="cellIs" priority="1" dxfId="1" operator="lessThanOrEqual" stopIfTrue="1">
      <formula>C$427</formula>
    </cfRule>
    <cfRule type="cellIs" priority="2" dxfId="0" operator="greaterThanOrEqual" stopIfTrue="1">
      <formula>C$429</formula>
    </cfRule>
  </conditionalFormatting>
  <conditionalFormatting sqref="O6:P424">
    <cfRule type="cellIs" priority="3" dxfId="1" operator="lessThanOrEqual" stopIfTrue="1">
      <formula>O$427</formula>
    </cfRule>
    <cfRule type="cellIs" priority="4" dxfId="0" operator="greaterThanOrEqual" stopIfTrue="1">
      <formula>O$429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3:L8"/>
  <sheetViews>
    <sheetView showZeros="0" zoomScale="80" zoomScaleNormal="80" zoomScalePageLayoutView="0" workbookViewId="0" topLeftCell="A1">
      <selection activeCell="A10" sqref="A10:IV20"/>
    </sheetView>
  </sheetViews>
  <sheetFormatPr defaultColWidth="8.88671875" defaultRowHeight="15"/>
  <cols>
    <col min="1" max="1" width="16.5546875" style="0" customWidth="1"/>
    <col min="2" max="2" width="29.21484375" style="0" customWidth="1"/>
    <col min="3" max="3" width="4.3359375" style="0" customWidth="1"/>
    <col min="4" max="4" width="9.77734375" style="0" customWidth="1"/>
    <col min="5" max="5" width="9.5546875" style="0" customWidth="1"/>
    <col min="6" max="6" width="13.3359375" style="0" customWidth="1"/>
    <col min="7" max="7" width="12.77734375" style="0" customWidth="1"/>
    <col min="8" max="8" width="9.3359375" style="0" customWidth="1"/>
    <col min="9" max="9" width="9.5546875" style="0" customWidth="1"/>
    <col min="10" max="10" width="1.66796875" style="0" customWidth="1"/>
    <col min="11" max="11" width="8.99609375" style="0" customWidth="1"/>
    <col min="12" max="12" width="9.10546875" style="0" customWidth="1"/>
  </cols>
  <sheetData>
    <row r="3" spans="1:12" ht="15.75">
      <c r="A3" s="65" t="s">
        <v>1109</v>
      </c>
      <c r="B3" s="48"/>
      <c r="C3" s="45"/>
      <c r="D3" s="1"/>
      <c r="E3" s="1"/>
      <c r="F3" s="2"/>
      <c r="G3" s="2"/>
      <c r="H3" s="3"/>
      <c r="I3" s="4"/>
      <c r="J3" s="5"/>
      <c r="K3" s="5"/>
      <c r="L3" s="6"/>
    </row>
    <row r="4" spans="1:12" ht="18" customHeight="1" thickBot="1">
      <c r="A4" s="14"/>
      <c r="B4" s="23"/>
      <c r="C4" s="46"/>
      <c r="D4" s="416" t="s">
        <v>1050</v>
      </c>
      <c r="E4" s="416"/>
      <c r="F4" s="417" t="s">
        <v>1</v>
      </c>
      <c r="G4" s="417"/>
      <c r="H4" s="418" t="s">
        <v>2</v>
      </c>
      <c r="I4" s="418"/>
      <c r="J4" s="24"/>
      <c r="K4" s="419" t="s">
        <v>3</v>
      </c>
      <c r="L4" s="419"/>
    </row>
    <row r="5" spans="1:12" ht="60" customHeight="1" thickTop="1">
      <c r="A5" s="239" t="s">
        <v>1088</v>
      </c>
      <c r="B5" s="25" t="s">
        <v>1095</v>
      </c>
      <c r="C5" s="47"/>
      <c r="D5" s="26" t="s">
        <v>1107</v>
      </c>
      <c r="E5" s="26" t="s">
        <v>4</v>
      </c>
      <c r="F5" s="26" t="s">
        <v>1107</v>
      </c>
      <c r="G5" s="26" t="s">
        <v>4</v>
      </c>
      <c r="H5" s="27" t="s">
        <v>1107</v>
      </c>
      <c r="I5" s="28" t="s">
        <v>4</v>
      </c>
      <c r="J5" s="29"/>
      <c r="K5" s="30" t="s">
        <v>5</v>
      </c>
      <c r="L5" s="30" t="s">
        <v>6</v>
      </c>
    </row>
    <row r="6" spans="1:12" ht="15">
      <c r="A6" s="66">
        <f>IF(B6="","",VLOOKUP($B6,Hiddencomparisonlist!$F$2:$G$449,2,FALSE))</f>
      </c>
      <c r="B6" s="66"/>
      <c r="C6" s="230">
        <f>IF($B6="","",IF(ISERROR(VLOOKUP($B6,Gas!$B$6:$L$426,2,FALSE))=TRUE,"",VLOOKUP($B6,Gas!$B$6:$L$426,2,FALSE)))</f>
      </c>
      <c r="D6" s="227">
        <f>IF($B6="","",IF(ISERROR(VLOOKUP($B6,Gas!$B$6:$L$426,3,FALSE))=TRUE,"..",VLOOKUP($B6,Gas!$B$6:$L$426,3,FALSE)))</f>
      </c>
      <c r="E6" s="227">
        <f>IF($B6="","",IF(ISERROR(VLOOKUP($B6,Gas!$B$6:$L$426,4,FALSE))=TRUE,"..",VLOOKUP($B6,Gas!$B$6:$L$426,4,FALSE)))</f>
      </c>
      <c r="F6" s="227">
        <f>IF($B6="","",IF(ISERROR(VLOOKUP($B6,Gas!$B$6:$L$426,5,FALSE))=TRUE,"..",VLOOKUP($B6,Gas!$B$6:$L$426,5,FALSE)))</f>
      </c>
      <c r="G6" s="227">
        <f>IF($B6="","",IF(ISERROR(VLOOKUP($B6,Gas!$B$6:$L$426,6,FALSE))=TRUE,"..",VLOOKUP($B6,Gas!$B$6:$L$426,6,FALSE)))</f>
      </c>
      <c r="H6" s="228">
        <f>IF($B6="","",IF(ISERROR(VLOOKUP($B6,Gas!$B$6:$L$426,7,FALSE))=TRUE,"..",VLOOKUP($B6,Gas!$B$6:$L$426,7,FALSE)))</f>
      </c>
      <c r="I6" s="228">
        <f>IF($B6="","",IF(ISERROR(VLOOKUP($B6,Gas!$B$6:$L$426,8,FALSE))=TRUE,"..",VLOOKUP($B6,Gas!$B$6:$L$426,8,FALSE)))</f>
      </c>
      <c r="J6" s="34"/>
      <c r="K6" s="73">
        <f>IF($B6="","",IF(ISERROR(VLOOKUP($B6,Gas!$B$6:$L$426,10,FALSE))=TRUE,"..",VLOOKUP($B6,Gas!$B$6:$L$426,10,FALSE)))</f>
      </c>
      <c r="L6" s="73">
        <f>IF($B6="","",IF(ISERROR(VLOOKUP($B6,Gas!$B$6:$L$426,11,FALSE))=TRUE,"..",VLOOKUP($B6,Gas!$B$6:$L$426,11,FALSE)))</f>
      </c>
    </row>
    <row r="7" spans="1:12" ht="15">
      <c r="A7" s="66">
        <f>IF(B7="","",VLOOKUP($B7,Hiddencomparisonlist!$F$2:$G$449,2,FALSE))</f>
      </c>
      <c r="B7" s="66"/>
      <c r="C7" s="230">
        <f>IF($B7="","",IF(ISERROR(VLOOKUP($B7,Gas!$B$6:$L$426,2,FALSE))=TRUE,"",VLOOKUP($B7,Gas!$B$6:$L$426,2,FALSE)))</f>
      </c>
      <c r="D7" s="227">
        <f>IF($B7="","",IF(ISERROR(VLOOKUP($B7,Gas!$B$6:$L$426,3,FALSE))=TRUE,"..",VLOOKUP($B7,Gas!$B$6:$L$426,3,FALSE)))</f>
      </c>
      <c r="E7" s="227">
        <f>IF($B7="","",IF(ISERROR(VLOOKUP($B7,Gas!$B$6:$L$426,4,FALSE))=TRUE,"..",VLOOKUP($B7,Gas!$B$6:$L$426,4,FALSE)))</f>
      </c>
      <c r="F7" s="227">
        <f>IF($B7="","",IF(ISERROR(VLOOKUP($B7,Gas!$B$6:$L$426,5,FALSE))=TRUE,"..",VLOOKUP($B7,Gas!$B$6:$L$426,5,FALSE)))</f>
      </c>
      <c r="G7" s="227">
        <f>IF($B7="","",IF(ISERROR(VLOOKUP($B7,Gas!$B$6:$L$426,6,FALSE))=TRUE,"..",VLOOKUP($B7,Gas!$B$6:$L$426,6,FALSE)))</f>
      </c>
      <c r="H7" s="228">
        <f>IF($B7="","",IF(ISERROR(VLOOKUP($B7,Gas!$B$6:$L$426,7,FALSE))=TRUE,"..",VLOOKUP($B7,Gas!$B$6:$L$426,7,FALSE)))</f>
      </c>
      <c r="I7" s="228">
        <f>IF($B7="","",IF(ISERROR(VLOOKUP($B7,Gas!$B$6:$L$426,8,FALSE))=TRUE,"..",VLOOKUP($B7,Gas!$B$6:$L$426,8,FALSE)))</f>
      </c>
      <c r="J7" s="34"/>
      <c r="K7" s="73">
        <f>IF($B7="","",IF(ISERROR(VLOOKUP($B7,Gas!$B$6:$L$426,10,FALSE))=TRUE,"..",VLOOKUP($B7,Gas!$B$6:$L$426,10,FALSE)))</f>
      </c>
      <c r="L7" s="73">
        <f>IF($B7="","",IF(ISERROR(VLOOKUP($B7,Gas!$B$6:$L$426,11,FALSE))=TRUE,"..",VLOOKUP($B7,Gas!$B$6:$L$426,11,FALSE)))</f>
      </c>
    </row>
    <row r="8" spans="1:12" ht="15">
      <c r="A8" s="66">
        <f>IF(B8="","",VLOOKUP($B8,Hiddencomparisonlist!$F$2:$G$449,2,FALSE))</f>
      </c>
      <c r="B8" s="66"/>
      <c r="C8" s="230">
        <f>IF($B8="","",IF(ISERROR(VLOOKUP($B8,Gas!$B$6:$L$426,2,FALSE))=TRUE,"",VLOOKUP($B8,Gas!$B$6:$L$426,2,FALSE)))</f>
      </c>
      <c r="D8" s="227">
        <f>IF($B8="","",IF(ISERROR(VLOOKUP($B8,Gas!$B$6:$L$426,3,FALSE))=TRUE,"..",VLOOKUP($B8,Gas!$B$6:$L$426,3,FALSE)))</f>
      </c>
      <c r="E8" s="227">
        <f>IF($B8="","",IF(ISERROR(VLOOKUP($B8,Gas!$B$6:$L$426,4,FALSE))=TRUE,"..",VLOOKUP($B8,Gas!$B$6:$L$426,4,FALSE)))</f>
      </c>
      <c r="F8" s="227">
        <f>IF($B8="","",IF(ISERROR(VLOOKUP($B8,Gas!$B$6:$L$426,5,FALSE))=TRUE,"..",VLOOKUP($B8,Gas!$B$6:$L$426,5,FALSE)))</f>
      </c>
      <c r="G8" s="227">
        <f>IF($B8="","",IF(ISERROR(VLOOKUP($B8,Gas!$B$6:$L$426,6,FALSE))=TRUE,"..",VLOOKUP($B8,Gas!$B$6:$L$426,6,FALSE)))</f>
      </c>
      <c r="H8" s="228">
        <f>IF($B8="","",IF(ISERROR(VLOOKUP($B8,Gas!$B$6:$L$426,7,FALSE))=TRUE,"..",VLOOKUP($B8,Gas!$B$6:$L$426,7,FALSE)))</f>
      </c>
      <c r="I8" s="228">
        <f>IF($B8="","",IF(ISERROR(VLOOKUP($B8,Gas!$B$6:$L$426,8,FALSE))=TRUE,"..",VLOOKUP($B8,Gas!$B$6:$L$426,8,FALSE)))</f>
      </c>
      <c r="J8" s="34"/>
      <c r="K8" s="73">
        <f>IF($B8="","",IF(ISERROR(VLOOKUP($B8,Gas!$B$6:$L$426,10,FALSE))=TRUE,"..",VLOOKUP($B8,Gas!$B$6:$L$426,10,FALSE)))</f>
      </c>
      <c r="L8" s="73">
        <f>IF($B8="","",IF(ISERROR(VLOOKUP($B8,Gas!$B$6:$L$426,11,FALSE))=TRUE,"..",VLOOKUP($B8,Gas!$B$6:$L$426,11,FALSE)))</f>
      </c>
    </row>
  </sheetData>
  <sheetProtection/>
  <mergeCells count="4">
    <mergeCell ref="D4:E4"/>
    <mergeCell ref="F4:G4"/>
    <mergeCell ref="H4:I4"/>
    <mergeCell ref="K4:L4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3:P7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9.77734375" style="66" customWidth="1"/>
    <col min="2" max="2" width="28.77734375" style="66" customWidth="1"/>
    <col min="3" max="3" width="15.77734375" style="66" customWidth="1"/>
    <col min="4" max="4" width="13.99609375" style="66" customWidth="1"/>
    <col min="5" max="5" width="13.6640625" style="66" customWidth="1"/>
    <col min="6" max="6" width="14.99609375" style="66" customWidth="1"/>
    <col min="7" max="7" width="11.21484375" style="66" customWidth="1"/>
    <col min="8" max="8" width="12.99609375" style="66" customWidth="1"/>
    <col min="9" max="9" width="17.3359375" style="66" customWidth="1"/>
    <col min="10" max="10" width="18.99609375" style="66" customWidth="1"/>
    <col min="11" max="11" width="12.77734375" style="66" customWidth="1"/>
    <col min="12" max="12" width="17.3359375" style="66" customWidth="1"/>
    <col min="13" max="13" width="14.4453125" style="66" customWidth="1"/>
    <col min="14" max="14" width="12.6640625" style="66" customWidth="1"/>
    <col min="15" max="15" width="12.4453125" style="66" customWidth="1"/>
    <col min="16" max="16" width="12.3359375" style="66" customWidth="1"/>
    <col min="17" max="16384" width="8.88671875" style="66" customWidth="1"/>
  </cols>
  <sheetData>
    <row r="1" s="204" customFormat="1" ht="15"/>
    <row r="2" s="204" customFormat="1" ht="15"/>
    <row r="3" ht="15.75">
      <c r="A3" s="205" t="s">
        <v>1106</v>
      </c>
    </row>
    <row r="4" spans="1:16" ht="63" customHeight="1">
      <c r="A4" s="71" t="s">
        <v>1088</v>
      </c>
      <c r="B4" s="71" t="s">
        <v>1090</v>
      </c>
      <c r="C4" s="180" t="s">
        <v>1015</v>
      </c>
      <c r="D4" s="180" t="s">
        <v>1016</v>
      </c>
      <c r="E4" s="180" t="s">
        <v>1017</v>
      </c>
      <c r="F4" s="206" t="s">
        <v>1018</v>
      </c>
      <c r="G4" s="180" t="s">
        <v>1019</v>
      </c>
      <c r="H4" s="180" t="s">
        <v>1020</v>
      </c>
      <c r="I4" s="180" t="s">
        <v>1021</v>
      </c>
      <c r="J4" s="206" t="s">
        <v>1022</v>
      </c>
      <c r="K4" s="180" t="s">
        <v>1023</v>
      </c>
      <c r="L4" s="180" t="s">
        <v>1024</v>
      </c>
      <c r="M4" s="180" t="s">
        <v>1025</v>
      </c>
      <c r="N4" s="180" t="s">
        <v>1026</v>
      </c>
      <c r="O4" s="180" t="s">
        <v>1027</v>
      </c>
      <c r="P4" s="180" t="s">
        <v>1028</v>
      </c>
    </row>
    <row r="5" spans="1:16" ht="12.75">
      <c r="A5" s="66">
        <f>IF(B5="","",VLOOKUP(B5,Hiddencomparisonlist!$F$2:$H$449,3,FALSE))</f>
      </c>
      <c r="C5" s="213">
        <f>IF($B5="","",IF(ISERROR(VLOOKUP($B5,High!$B$6:$P$424,2,FALSE))=TRUE,"..",VLOOKUP($B5,High!$B$6:$P$424,2,FALSE)))</f>
      </c>
      <c r="D5" s="213">
        <f>IF($B5="","",IF(ISERROR(VLOOKUP($B5,High!$B$6:$P$424,3,FALSE))=TRUE,"..",VLOOKUP($B5,High!$B$6:$P$424,3,FALSE)))</f>
      </c>
      <c r="E5" s="213">
        <f>IF($B5="","",IF(ISERROR(VLOOKUP($B5,High!$B$6:$P$424,4,FALSE))=TRUE,"..",VLOOKUP($B5,High!$B$6:$P$424,4,FALSE)))</f>
      </c>
      <c r="F5" s="213">
        <f>IF($B5="","",IF(ISERROR(VLOOKUP($B5,High!$B$6:$P$424,5,FALSE))=TRUE,"..",VLOOKUP($B5,High!$B$6:$P$424,5,FALSE)))</f>
      </c>
      <c r="G5" s="213">
        <f>IF($B5="","",IF(ISERROR(VLOOKUP($B5,High!$B$6:$P$424,6,FALSE))=TRUE,"..",VLOOKUP($B5,High!$B$6:$P$424,6,FALSE)))</f>
      </c>
      <c r="H5" s="213">
        <f>IF($B5="","",IF(ISERROR(VLOOKUP($B5,High!$B$6:$P$424,7,FALSE))=TRUE,"..",VLOOKUP($B5,High!$B$6:$P$424,7,FALSE)))</f>
      </c>
      <c r="I5" s="213">
        <f>IF($B5="","",IF(ISERROR(VLOOKUP($B5,High!$B$6:$P$424,8,FALSE))=TRUE,"..",VLOOKUP($B5,High!$B$6:$P$424,8,FALSE)))</f>
      </c>
      <c r="J5" s="213">
        <f>IF($B5="","",IF(ISERROR(VLOOKUP($B5,High!$B$6:$P$424,9,FALSE))=TRUE,"..",VLOOKUP($B5,High!$B$6:$P$424,9,FALSE)))</f>
      </c>
      <c r="K5" s="213">
        <f>IF($B5="","",IF(ISERROR(VLOOKUP($B5,High!$B$6:$P$424,10,FALSE))=TRUE,"..",VLOOKUP($B5,High!$B$6:$P$424,10,FALSE)))</f>
      </c>
      <c r="L5" s="213">
        <f>IF($B5="","",IF(ISERROR(VLOOKUP($B5,High!$B$6:$P$424,11,FALSE))=TRUE,"..",VLOOKUP($B5,High!$B$6:$P$424,11,FALSE)))</f>
      </c>
      <c r="M5" s="213">
        <f>IF($B5="","",IF(ISERROR(VLOOKUP($B5,High!$B$6:$P$424,12,FALSE))=TRUE,"..",VLOOKUP($B5,High!$B$6:$P$424,12,FALSE)))</f>
      </c>
      <c r="N5" s="213">
        <f>IF($B5="","",IF(ISERROR(VLOOKUP($B5,High!$B$6:$P$424,13,FALSE))=TRUE,"..",VLOOKUP($B5,High!$B$6:$P$424,13,FALSE)))</f>
      </c>
      <c r="O5" s="214">
        <f>IF($B5="","",IF(ISERROR(VLOOKUP($B5,High!$B$6:$P$424,14,FALSE))=TRUE,"..",VLOOKUP($B5,High!$B$6:$P$424,14,FALSE)))</f>
      </c>
      <c r="P5" s="214">
        <f>IF($B5="","",IF(ISERROR(VLOOKUP($B5,High!$B$6:$P$424,15,FALSE))=TRUE,"..",VLOOKUP($B5,High!$B$6:$P$424,15,FALSE)))</f>
      </c>
    </row>
    <row r="6" spans="1:16" ht="12.75">
      <c r="A6" s="66">
        <f>IF(B6="","",VLOOKUP(B6,Hiddencomparisonlist!$F$2:$H$449,3,FALSE))</f>
      </c>
      <c r="C6" s="213">
        <f>IF($B6="","",IF(ISERROR(VLOOKUP($B6,High!$B$6:$P$424,2,FALSE))=TRUE,"..",VLOOKUP($B6,High!$B$6:$P$424,2,FALSE)))</f>
      </c>
      <c r="D6" s="213">
        <f>IF($B6="","",IF(ISERROR(VLOOKUP($B6,High!$B$6:$P$424,3,FALSE))=TRUE,"..",VLOOKUP($B6,High!$B$6:$P$424,3,FALSE)))</f>
      </c>
      <c r="E6" s="213">
        <f>IF($B6="","",IF(ISERROR(VLOOKUP($B6,High!$B$6:$P$424,4,FALSE))=TRUE,"..",VLOOKUP($B6,High!$B$6:$P$424,4,FALSE)))</f>
      </c>
      <c r="F6" s="213">
        <f>IF($B6="","",IF(ISERROR(VLOOKUP($B6,High!$B$6:$P$424,5,FALSE))=TRUE,"..",VLOOKUP($B6,High!$B$6:$P$424,5,FALSE)))</f>
      </c>
      <c r="G6" s="213">
        <f>IF($B6="","",IF(ISERROR(VLOOKUP($B6,High!$B$6:$P$424,6,FALSE))=TRUE,"..",VLOOKUP($B6,High!$B$6:$P$424,6,FALSE)))</f>
      </c>
      <c r="H6" s="213">
        <f>IF($B6="","",IF(ISERROR(VLOOKUP($B6,High!$B$6:$P$424,7,FALSE))=TRUE,"..",VLOOKUP($B6,High!$B$6:$P$424,7,FALSE)))</f>
      </c>
      <c r="I6" s="213">
        <f>IF($B6="","",IF(ISERROR(VLOOKUP($B6,High!$B$6:$P$424,8,FALSE))=TRUE,"..",VLOOKUP($B6,High!$B$6:$P$424,8,FALSE)))</f>
      </c>
      <c r="J6" s="213">
        <f>IF($B6="","",IF(ISERROR(VLOOKUP($B6,High!$B$6:$P$424,9,FALSE))=TRUE,"..",VLOOKUP($B6,High!$B$6:$P$424,9,FALSE)))</f>
      </c>
      <c r="K6" s="213">
        <f>IF($B6="","",IF(ISERROR(VLOOKUP($B6,High!$B$6:$P$424,10,FALSE))=TRUE,"..",VLOOKUP($B6,High!$B$6:$P$424,10,FALSE)))</f>
      </c>
      <c r="L6" s="213">
        <f>IF($B6="","",IF(ISERROR(VLOOKUP($B6,High!$B$6:$P$424,11,FALSE))=TRUE,"..",VLOOKUP($B6,High!$B$6:$P$424,11,FALSE)))</f>
      </c>
      <c r="M6" s="213">
        <f>IF($B6="","",IF(ISERROR(VLOOKUP($B6,High!$B$6:$P$424,12,FALSE))=TRUE,"..",VLOOKUP($B6,High!$B$6:$P$424,12,FALSE)))</f>
      </c>
      <c r="N6" s="213">
        <f>IF($B6="","",IF(ISERROR(VLOOKUP($B6,High!$B$6:$P$424,13,FALSE))=TRUE,"..",VLOOKUP($B6,High!$B$6:$P$424,13,FALSE)))</f>
      </c>
      <c r="O6" s="214">
        <f>IF($B6="","",IF(ISERROR(VLOOKUP($B6,High!$B$6:$P$424,14,FALSE))=TRUE,"..",VLOOKUP($B6,High!$B$6:$P$424,14,FALSE)))</f>
      </c>
      <c r="P6" s="214">
        <f>IF($B6="","",IF(ISERROR(VLOOKUP($B6,High!$B$6:$P$424,15,FALSE))=TRUE,"..",VLOOKUP($B6,High!$B$6:$P$424,15,FALSE)))</f>
      </c>
    </row>
    <row r="7" spans="1:16" ht="12.75">
      <c r="A7" s="66">
        <f>IF(B7="","",VLOOKUP(B7,Hiddencomparisonlist!$F$2:$H$449,3,FALSE))</f>
      </c>
      <c r="C7" s="213">
        <f>IF($B7="","",IF(ISERROR(VLOOKUP($B7,High!$B$6:$P$424,2,FALSE))=TRUE,"..",VLOOKUP($B7,High!$B$6:$P$424,2,FALSE)))</f>
      </c>
      <c r="D7" s="213">
        <f>IF($B7="","",IF(ISERROR(VLOOKUP($B7,High!$B$6:$P$424,3,FALSE))=TRUE,"..",VLOOKUP($B7,High!$B$6:$P$424,3,FALSE)))</f>
      </c>
      <c r="E7" s="213">
        <f>IF($B7="","",IF(ISERROR(VLOOKUP($B7,High!$B$6:$P$424,4,FALSE))=TRUE,"..",VLOOKUP($B7,High!$B$6:$P$424,4,FALSE)))</f>
      </c>
      <c r="F7" s="213">
        <f>IF($B7="","",IF(ISERROR(VLOOKUP($B7,High!$B$6:$P$424,5,FALSE))=TRUE,"..",VLOOKUP($B7,High!$B$6:$P$424,5,FALSE)))</f>
      </c>
      <c r="G7" s="213">
        <f>IF($B7="","",IF(ISERROR(VLOOKUP($B7,High!$B$6:$P$424,6,FALSE))=TRUE,"..",VLOOKUP($B7,High!$B$6:$P$424,6,FALSE)))</f>
      </c>
      <c r="H7" s="213">
        <f>IF($B7="","",IF(ISERROR(VLOOKUP($B7,High!$B$6:$P$424,7,FALSE))=TRUE,"..",VLOOKUP($B7,High!$B$6:$P$424,7,FALSE)))</f>
      </c>
      <c r="I7" s="213">
        <f>IF($B7="","",IF(ISERROR(VLOOKUP($B7,High!$B$6:$P$424,8,FALSE))=TRUE,"..",VLOOKUP($B7,High!$B$6:$P$424,8,FALSE)))</f>
      </c>
      <c r="J7" s="213">
        <f>IF($B7="","",IF(ISERROR(VLOOKUP($B7,High!$B$6:$P$424,9,FALSE))=TRUE,"..",VLOOKUP($B7,High!$B$6:$P$424,9,FALSE)))</f>
      </c>
      <c r="K7" s="213">
        <f>IF($B7="","",IF(ISERROR(VLOOKUP($B7,High!$B$6:$P$424,10,FALSE))=TRUE,"..",VLOOKUP($B7,High!$B$6:$P$424,10,FALSE)))</f>
      </c>
      <c r="L7" s="213">
        <f>IF($B7="","",IF(ISERROR(VLOOKUP($B7,High!$B$6:$P$424,11,FALSE))=TRUE,"..",VLOOKUP($B7,High!$B$6:$P$424,11,FALSE)))</f>
      </c>
      <c r="M7" s="213">
        <f>IF($B7="","",IF(ISERROR(VLOOKUP($B7,High!$B$6:$P$424,12,FALSE))=TRUE,"..",VLOOKUP($B7,High!$B$6:$P$424,12,FALSE)))</f>
      </c>
      <c r="N7" s="213">
        <f>IF($B7="","",IF(ISERROR(VLOOKUP($B7,High!$B$6:$P$424,13,FALSE))=TRUE,"..",VLOOKUP($B7,High!$B$6:$P$424,13,FALSE)))</f>
      </c>
      <c r="O7" s="214">
        <f>IF($B7="","",IF(ISERROR(VLOOKUP($B7,High!$B$6:$P$424,14,FALSE))=TRUE,"..",VLOOKUP($B7,High!$B$6:$P$424,14,FALSE)))</f>
      </c>
      <c r="P7" s="214">
        <f>IF($B7="","",IF(ISERROR(VLOOKUP($B7,High!$B$6:$P$424,15,FALSE))=TRUE,"..",VLOOKUP($B7,High!$B$6:$P$424,15,FALSE)))</f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A3:P4"/>
  <sheetViews>
    <sheetView showZeros="0"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9.77734375" style="66" customWidth="1"/>
    <col min="2" max="2" width="28.77734375" style="66" customWidth="1"/>
    <col min="3" max="3" width="15.77734375" style="66" customWidth="1"/>
    <col min="4" max="4" width="13.99609375" style="66" customWidth="1"/>
    <col min="5" max="5" width="13.6640625" style="66" customWidth="1"/>
    <col min="6" max="6" width="14.99609375" style="66" customWidth="1"/>
    <col min="7" max="7" width="11.21484375" style="66" customWidth="1"/>
    <col min="8" max="8" width="12.99609375" style="66" customWidth="1"/>
    <col min="9" max="9" width="17.3359375" style="66" customWidth="1"/>
    <col min="10" max="10" width="18.99609375" style="66" customWidth="1"/>
    <col min="11" max="11" width="12.77734375" style="66" customWidth="1"/>
    <col min="12" max="12" width="17.3359375" style="66" customWidth="1"/>
    <col min="13" max="13" width="14.4453125" style="66" customWidth="1"/>
    <col min="14" max="14" width="12.6640625" style="66" customWidth="1"/>
    <col min="15" max="15" width="12.4453125" style="66" customWidth="1"/>
    <col min="16" max="16" width="12.3359375" style="66" customWidth="1"/>
    <col min="17" max="16384" width="8.88671875" style="66" customWidth="1"/>
  </cols>
  <sheetData>
    <row r="1" s="204" customFormat="1" ht="15"/>
    <row r="2" s="204" customFormat="1" ht="15"/>
    <row r="3" ht="15.75">
      <c r="A3" s="205" t="s">
        <v>1106</v>
      </c>
    </row>
    <row r="4" spans="1:16" ht="64.5" customHeight="1">
      <c r="A4" s="71" t="s">
        <v>1088</v>
      </c>
      <c r="B4" s="71" t="s">
        <v>1090</v>
      </c>
      <c r="C4" s="180" t="s">
        <v>1015</v>
      </c>
      <c r="D4" s="180" t="s">
        <v>1016</v>
      </c>
      <c r="E4" s="180" t="s">
        <v>1017</v>
      </c>
      <c r="F4" s="206" t="s">
        <v>1018</v>
      </c>
      <c r="G4" s="180" t="s">
        <v>1019</v>
      </c>
      <c r="H4" s="180" t="s">
        <v>1020</v>
      </c>
      <c r="I4" s="180" t="s">
        <v>1021</v>
      </c>
      <c r="J4" s="206" t="s">
        <v>1022</v>
      </c>
      <c r="K4" s="180" t="s">
        <v>1023</v>
      </c>
      <c r="L4" s="180" t="s">
        <v>1024</v>
      </c>
      <c r="M4" s="180" t="s">
        <v>1025</v>
      </c>
      <c r="N4" s="180" t="s">
        <v>1026</v>
      </c>
      <c r="O4" s="180" t="s">
        <v>1027</v>
      </c>
      <c r="P4" s="180" t="s">
        <v>1028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K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54" customWidth="1"/>
    <col min="2" max="3" width="8.88671875" style="54" customWidth="1"/>
    <col min="4" max="4" width="5.88671875" style="54" customWidth="1"/>
    <col min="5" max="6" width="8.88671875" style="54" customWidth="1"/>
    <col min="7" max="7" width="11.6640625" style="54" customWidth="1"/>
    <col min="8" max="16384" width="8.88671875" style="54" customWidth="1"/>
  </cols>
  <sheetData>
    <row r="1" spans="1:11" ht="8.25" customHeight="1">
      <c r="A1" s="59"/>
      <c r="B1" s="59"/>
      <c r="C1" s="60"/>
      <c r="D1" s="60"/>
      <c r="E1" s="60"/>
      <c r="F1" s="60"/>
      <c r="G1" s="53"/>
      <c r="H1" s="53"/>
      <c r="I1" s="53"/>
      <c r="J1" s="53"/>
      <c r="K1" s="53"/>
    </row>
    <row r="2" spans="1:11" ht="20.25">
      <c r="A2" s="61"/>
      <c r="B2" s="59"/>
      <c r="C2" s="60"/>
      <c r="D2" s="60"/>
      <c r="E2" s="60"/>
      <c r="F2" s="60"/>
      <c r="G2" s="53"/>
      <c r="H2" s="53"/>
      <c r="I2" s="53"/>
      <c r="J2" s="53"/>
      <c r="K2" s="53"/>
    </row>
    <row r="3" spans="1:11" ht="6.75" customHeight="1">
      <c r="A3" s="59"/>
      <c r="B3" s="59"/>
      <c r="C3" s="60"/>
      <c r="D3" s="60"/>
      <c r="E3" s="60"/>
      <c r="F3" s="60"/>
      <c r="G3" s="53"/>
      <c r="H3" s="53"/>
      <c r="I3" s="53"/>
      <c r="J3" s="53"/>
      <c r="K3" s="53"/>
    </row>
    <row r="4" spans="1:11" ht="15">
      <c r="A4" s="51" t="s">
        <v>912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62" customFormat="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62" customFormat="1" ht="12.75">
      <c r="A6" s="56" t="s">
        <v>913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s="62" customFormat="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62" customFormat="1" ht="12.75">
      <c r="A8" s="55" t="s">
        <v>914</v>
      </c>
      <c r="B8" s="56" t="s">
        <v>915</v>
      </c>
      <c r="C8" s="56"/>
      <c r="D8" s="56"/>
      <c r="E8" s="56"/>
      <c r="F8" s="56"/>
      <c r="G8" s="56"/>
      <c r="H8" s="56"/>
      <c r="I8" s="56"/>
      <c r="J8" s="56"/>
      <c r="K8" s="56"/>
    </row>
    <row r="9" spans="1:11" s="62" customFormat="1" ht="12.75">
      <c r="A9" s="56"/>
      <c r="B9" s="56" t="s">
        <v>1118</v>
      </c>
      <c r="C9" s="56"/>
      <c r="D9" s="56"/>
      <c r="E9" s="56"/>
      <c r="F9" s="56"/>
      <c r="G9" s="56"/>
      <c r="H9" s="56"/>
      <c r="I9" s="56"/>
      <c r="J9" s="56"/>
      <c r="K9" s="56"/>
    </row>
    <row r="10" spans="1:11" s="62" customFormat="1" ht="12.75">
      <c r="A10" s="56"/>
      <c r="B10" s="56" t="s">
        <v>1067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1" s="62" customFormat="1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s="62" customFormat="1" ht="12.75">
      <c r="A12" s="55" t="s">
        <v>916</v>
      </c>
      <c r="B12" s="56" t="s">
        <v>917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s="62" customFormat="1" ht="12.75">
      <c r="A13" s="56"/>
      <c r="B13" s="56" t="s">
        <v>918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s="62" customFormat="1" ht="12.75">
      <c r="A14" s="56"/>
      <c r="B14" s="56" t="s">
        <v>919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s="62" customFormat="1" ht="12.75">
      <c r="A15" s="56"/>
      <c r="B15" s="56" t="s">
        <v>929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s="62" customFormat="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62" customFormat="1" ht="12.75">
      <c r="A17" s="55" t="s">
        <v>920</v>
      </c>
      <c r="B17" s="56" t="s">
        <v>921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62" customFormat="1" ht="12.75">
      <c r="A18" s="56"/>
      <c r="B18" s="56" t="s">
        <v>922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s="62" customFormat="1" ht="12.75">
      <c r="A19" s="56"/>
      <c r="B19" s="56" t="s">
        <v>930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s="62" customFormat="1" ht="12.75">
      <c r="A20" s="56"/>
      <c r="B20" s="56" t="s">
        <v>931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62" customFormat="1" ht="12.75">
      <c r="A21" s="56"/>
      <c r="B21" s="56" t="s">
        <v>923</v>
      </c>
      <c r="C21" s="56"/>
      <c r="D21" s="56"/>
      <c r="E21" s="56"/>
      <c r="F21" s="56"/>
      <c r="G21" s="56"/>
      <c r="H21" s="56"/>
      <c r="I21" s="56"/>
      <c r="J21" s="56"/>
      <c r="K21" s="56"/>
    </row>
    <row r="22" spans="1:11" s="62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s="62" customFormat="1" ht="12.75">
      <c r="A23" s="55" t="s">
        <v>924</v>
      </c>
      <c r="B23" s="56" t="s">
        <v>925</v>
      </c>
      <c r="C23" s="56"/>
      <c r="D23" s="56"/>
      <c r="E23" s="56"/>
      <c r="F23" s="56"/>
      <c r="G23" s="56"/>
      <c r="H23" s="56"/>
      <c r="I23" s="56"/>
      <c r="J23" s="56"/>
      <c r="K23" s="56"/>
    </row>
    <row r="24" spans="1:11" s="62" customFormat="1" ht="12.75">
      <c r="A24" s="56"/>
      <c r="B24" s="56" t="s">
        <v>926</v>
      </c>
      <c r="C24" s="56"/>
      <c r="D24" s="56"/>
      <c r="E24" s="56"/>
      <c r="F24" s="56"/>
      <c r="G24" s="56"/>
      <c r="H24" s="56"/>
      <c r="I24" s="56"/>
      <c r="J24" s="56"/>
      <c r="K24" s="56"/>
    </row>
    <row r="25" spans="1:11" s="62" customFormat="1" ht="12.75">
      <c r="A25" s="56"/>
      <c r="B25" s="56" t="s">
        <v>927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s="62" customFormat="1" ht="12.75">
      <c r="A26" s="56"/>
      <c r="B26" s="56" t="s">
        <v>932</v>
      </c>
      <c r="C26" s="56"/>
      <c r="D26" s="56"/>
      <c r="E26" s="56"/>
      <c r="F26" s="56"/>
      <c r="G26" s="56"/>
      <c r="H26" s="56"/>
      <c r="I26" s="56"/>
      <c r="J26" s="56"/>
      <c r="K26" s="56"/>
    </row>
    <row r="27" spans="1:11" s="62" customFormat="1" ht="12.75">
      <c r="A27" s="56"/>
      <c r="B27" s="56" t="s">
        <v>928</v>
      </c>
      <c r="C27" s="56"/>
      <c r="D27" s="56"/>
      <c r="E27" s="56"/>
      <c r="F27" s="56"/>
      <c r="G27" s="56"/>
      <c r="H27" s="56"/>
      <c r="I27" s="56"/>
      <c r="J27" s="56"/>
      <c r="K27" s="56"/>
    </row>
    <row r="28" spans="1:11" s="62" customFormat="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s="62" customFormat="1" ht="15">
      <c r="A29" s="63"/>
      <c r="B29" s="56"/>
      <c r="C29" s="56"/>
      <c r="D29" s="56"/>
      <c r="E29" s="289"/>
      <c r="F29" s="56"/>
      <c r="G29" s="56"/>
      <c r="H29" s="56"/>
      <c r="I29" s="56"/>
      <c r="J29" s="56"/>
      <c r="K29" s="56"/>
    </row>
    <row r="30" spans="1:11" s="62" customFormat="1" ht="15.75">
      <c r="A30" s="55" t="s">
        <v>1093</v>
      </c>
      <c r="B30" s="56"/>
      <c r="C30" s="56"/>
      <c r="D30" s="56"/>
      <c r="E30" s="56"/>
      <c r="F30" s="56"/>
      <c r="G30" s="56"/>
      <c r="H30" s="64"/>
      <c r="I30" s="56"/>
      <c r="J30" s="56"/>
      <c r="K30" s="56"/>
    </row>
    <row r="31" spans="1:11" s="62" customFormat="1" ht="12.75">
      <c r="A31" s="55" t="s">
        <v>1046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"/>
  <dimension ref="A1:H450"/>
  <sheetViews>
    <sheetView zoomScalePageLayoutView="0" workbookViewId="0" topLeftCell="A1">
      <selection activeCell="U48" sqref="U48"/>
    </sheetView>
  </sheetViews>
  <sheetFormatPr defaultColWidth="31.6640625" defaultRowHeight="15"/>
  <cols>
    <col min="1" max="2" width="31.6640625" style="0" customWidth="1"/>
    <col min="3" max="3" width="67.3359375" style="0" customWidth="1"/>
    <col min="4" max="5" width="31.6640625" style="0" customWidth="1"/>
    <col min="6" max="6" width="24.3359375" style="13" customWidth="1"/>
  </cols>
  <sheetData>
    <row r="1" spans="3:8" ht="15">
      <c r="C1" t="s">
        <v>1098</v>
      </c>
      <c r="D1">
        <v>2</v>
      </c>
      <c r="G1" t="s">
        <v>958</v>
      </c>
      <c r="H1" t="s">
        <v>1048</v>
      </c>
    </row>
    <row r="2" spans="3:8" ht="15">
      <c r="C2" t="s">
        <v>386</v>
      </c>
      <c r="F2" s="42" t="s">
        <v>1009</v>
      </c>
      <c r="G2" t="s">
        <v>983</v>
      </c>
      <c r="H2" t="s">
        <v>983</v>
      </c>
    </row>
    <row r="3" spans="1:8" ht="15">
      <c r="A3" t="s">
        <v>379</v>
      </c>
      <c r="B3" t="s">
        <v>381</v>
      </c>
      <c r="C3" t="s">
        <v>960</v>
      </c>
      <c r="F3" s="42" t="s">
        <v>379</v>
      </c>
      <c r="G3" t="s">
        <v>381</v>
      </c>
      <c r="H3" t="s">
        <v>381</v>
      </c>
    </row>
    <row r="4" spans="1:8" ht="15">
      <c r="A4" t="s">
        <v>934</v>
      </c>
      <c r="B4" t="s">
        <v>382</v>
      </c>
      <c r="C4" t="s">
        <v>961</v>
      </c>
      <c r="F4" s="42" t="s">
        <v>945</v>
      </c>
      <c r="G4" t="s">
        <v>388</v>
      </c>
      <c r="H4" t="s">
        <v>388</v>
      </c>
    </row>
    <row r="5" spans="1:8" ht="15">
      <c r="A5" t="s">
        <v>941</v>
      </c>
      <c r="B5" t="s">
        <v>383</v>
      </c>
      <c r="C5" t="s">
        <v>962</v>
      </c>
      <c r="F5" s="42" t="s">
        <v>948</v>
      </c>
      <c r="G5" t="s">
        <v>390</v>
      </c>
      <c r="H5" t="s">
        <v>390</v>
      </c>
    </row>
    <row r="6" spans="1:8" ht="15">
      <c r="A6" t="s">
        <v>942</v>
      </c>
      <c r="B6" t="s">
        <v>384</v>
      </c>
      <c r="C6" t="s">
        <v>963</v>
      </c>
      <c r="F6" s="42" t="s">
        <v>949</v>
      </c>
      <c r="G6" t="s">
        <v>391</v>
      </c>
      <c r="H6" t="s">
        <v>391</v>
      </c>
    </row>
    <row r="7" spans="1:8" ht="15">
      <c r="A7" t="s">
        <v>943</v>
      </c>
      <c r="B7" t="s">
        <v>385</v>
      </c>
      <c r="C7" s="48" t="s">
        <v>964</v>
      </c>
      <c r="F7" s="42" t="s">
        <v>942</v>
      </c>
      <c r="G7" t="s">
        <v>384</v>
      </c>
      <c r="H7" t="s">
        <v>384</v>
      </c>
    </row>
    <row r="8" spans="1:8" ht="15">
      <c r="A8" t="s">
        <v>944</v>
      </c>
      <c r="B8" t="s">
        <v>387</v>
      </c>
      <c r="F8" s="90" t="s">
        <v>943</v>
      </c>
      <c r="G8" t="s">
        <v>385</v>
      </c>
      <c r="H8" t="s">
        <v>385</v>
      </c>
    </row>
    <row r="9" spans="1:8" ht="15">
      <c r="A9" t="s">
        <v>945</v>
      </c>
      <c r="B9" t="s">
        <v>388</v>
      </c>
      <c r="F9" s="90" t="s">
        <v>982</v>
      </c>
      <c r="G9" t="s">
        <v>394</v>
      </c>
      <c r="H9" t="s">
        <v>394</v>
      </c>
    </row>
    <row r="10" spans="1:8" ht="15">
      <c r="A10" t="s">
        <v>946</v>
      </c>
      <c r="B10" t="s">
        <v>389</v>
      </c>
      <c r="F10" s="90" t="s">
        <v>941</v>
      </c>
      <c r="G10" t="s">
        <v>383</v>
      </c>
      <c r="H10" t="s">
        <v>383</v>
      </c>
    </row>
    <row r="11" spans="1:8" ht="15">
      <c r="A11" t="s">
        <v>948</v>
      </c>
      <c r="B11" t="s">
        <v>390</v>
      </c>
      <c r="F11" s="42" t="s">
        <v>950</v>
      </c>
      <c r="G11" t="s">
        <v>392</v>
      </c>
      <c r="H11" t="s">
        <v>392</v>
      </c>
    </row>
    <row r="12" spans="1:8" ht="15">
      <c r="A12" t="s">
        <v>949</v>
      </c>
      <c r="B12" t="s">
        <v>391</v>
      </c>
      <c r="F12" s="42" t="s">
        <v>951</v>
      </c>
      <c r="G12" t="s">
        <v>393</v>
      </c>
      <c r="H12" t="s">
        <v>393</v>
      </c>
    </row>
    <row r="13" spans="1:8" ht="15">
      <c r="A13" t="s">
        <v>950</v>
      </c>
      <c r="B13" t="s">
        <v>392</v>
      </c>
      <c r="F13" s="90" t="s">
        <v>934</v>
      </c>
      <c r="G13" t="s">
        <v>382</v>
      </c>
      <c r="H13" t="s">
        <v>382</v>
      </c>
    </row>
    <row r="14" spans="1:8" ht="15">
      <c r="A14" t="s">
        <v>951</v>
      </c>
      <c r="B14" t="s">
        <v>393</v>
      </c>
      <c r="F14" s="42" t="s">
        <v>946</v>
      </c>
      <c r="G14" t="s">
        <v>389</v>
      </c>
      <c r="H14" t="s">
        <v>389</v>
      </c>
    </row>
    <row r="15" spans="1:8" ht="25.5">
      <c r="A15" t="s">
        <v>952</v>
      </c>
      <c r="B15" t="s">
        <v>394</v>
      </c>
      <c r="F15" s="91" t="s">
        <v>944</v>
      </c>
      <c r="G15" t="s">
        <v>387</v>
      </c>
      <c r="H15" t="s">
        <v>387</v>
      </c>
    </row>
    <row r="16" spans="1:8" ht="15">
      <c r="A16" s="16" t="s">
        <v>25</v>
      </c>
      <c r="B16" t="s">
        <v>395</v>
      </c>
      <c r="F16" s="75" t="s">
        <v>25</v>
      </c>
      <c r="G16" t="s">
        <v>395</v>
      </c>
      <c r="H16" t="s">
        <v>395</v>
      </c>
    </row>
    <row r="17" spans="1:8" ht="15">
      <c r="A17" s="19" t="s">
        <v>875</v>
      </c>
      <c r="B17" t="s">
        <v>396</v>
      </c>
      <c r="F17" s="79" t="s">
        <v>875</v>
      </c>
      <c r="G17" t="s">
        <v>396</v>
      </c>
      <c r="H17" t="s">
        <v>396</v>
      </c>
    </row>
    <row r="18" spans="1:8" ht="15">
      <c r="A18" t="s">
        <v>269</v>
      </c>
      <c r="B18" t="s">
        <v>397</v>
      </c>
      <c r="F18" s="74" t="s">
        <v>269</v>
      </c>
      <c r="G18" t="s">
        <v>397</v>
      </c>
      <c r="H18" t="s">
        <v>397</v>
      </c>
    </row>
    <row r="19" spans="1:8" ht="15">
      <c r="A19" t="s">
        <v>73</v>
      </c>
      <c r="B19" t="s">
        <v>398</v>
      </c>
      <c r="F19" s="75" t="s">
        <v>73</v>
      </c>
      <c r="G19" t="s">
        <v>398</v>
      </c>
      <c r="H19" t="s">
        <v>398</v>
      </c>
    </row>
    <row r="20" spans="1:8" ht="15">
      <c r="A20" t="s">
        <v>52</v>
      </c>
      <c r="B20" t="s">
        <v>399</v>
      </c>
      <c r="F20" s="83" t="s">
        <v>52</v>
      </c>
      <c r="G20" t="s">
        <v>399</v>
      </c>
      <c r="H20" t="s">
        <v>399</v>
      </c>
    </row>
    <row r="21" spans="1:8" ht="15">
      <c r="A21" t="s">
        <v>125</v>
      </c>
      <c r="B21" t="s">
        <v>400</v>
      </c>
      <c r="F21" s="74" t="s">
        <v>125</v>
      </c>
      <c r="G21" t="s">
        <v>400</v>
      </c>
      <c r="H21" t="s">
        <v>400</v>
      </c>
    </row>
    <row r="22" spans="1:8" ht="15">
      <c r="A22" s="11" t="s">
        <v>26</v>
      </c>
      <c r="B22" t="s">
        <v>401</v>
      </c>
      <c r="F22" s="74" t="s">
        <v>26</v>
      </c>
      <c r="G22" t="s">
        <v>401</v>
      </c>
      <c r="H22" t="s">
        <v>401</v>
      </c>
    </row>
    <row r="23" spans="1:8" ht="15">
      <c r="A23" t="s">
        <v>402</v>
      </c>
      <c r="B23" t="s">
        <v>403</v>
      </c>
      <c r="F23" s="74" t="s">
        <v>402</v>
      </c>
      <c r="G23" t="s">
        <v>403</v>
      </c>
      <c r="H23" t="s">
        <v>403</v>
      </c>
    </row>
    <row r="24" spans="1:8" ht="15">
      <c r="A24" t="s">
        <v>404</v>
      </c>
      <c r="B24" t="s">
        <v>405</v>
      </c>
      <c r="F24" s="74" t="s">
        <v>404</v>
      </c>
      <c r="G24" t="s">
        <v>405</v>
      </c>
      <c r="H24" t="s">
        <v>405</v>
      </c>
    </row>
    <row r="25" spans="1:8" ht="15">
      <c r="A25" s="12" t="s">
        <v>27</v>
      </c>
      <c r="B25" t="s">
        <v>406</v>
      </c>
      <c r="F25" s="80" t="s">
        <v>27</v>
      </c>
      <c r="G25" t="s">
        <v>954</v>
      </c>
      <c r="H25" t="s">
        <v>935</v>
      </c>
    </row>
    <row r="26" spans="1:8" ht="15">
      <c r="A26" t="s">
        <v>407</v>
      </c>
      <c r="B26" t="s">
        <v>408</v>
      </c>
      <c r="F26" s="74" t="s">
        <v>407</v>
      </c>
      <c r="G26" t="s">
        <v>408</v>
      </c>
      <c r="H26" t="s">
        <v>408</v>
      </c>
    </row>
    <row r="27" spans="1:8" ht="15">
      <c r="A27" t="s">
        <v>270</v>
      </c>
      <c r="B27" t="s">
        <v>409</v>
      </c>
      <c r="F27" s="74" t="s">
        <v>270</v>
      </c>
      <c r="G27" t="s">
        <v>409</v>
      </c>
      <c r="H27" t="s">
        <v>409</v>
      </c>
    </row>
    <row r="28" spans="1:8" ht="15">
      <c r="A28" t="s">
        <v>126</v>
      </c>
      <c r="B28" t="s">
        <v>410</v>
      </c>
      <c r="F28" s="74" t="s">
        <v>126</v>
      </c>
      <c r="G28" t="s">
        <v>410</v>
      </c>
      <c r="H28" t="s">
        <v>410</v>
      </c>
    </row>
    <row r="29" spans="1:8" ht="15">
      <c r="A29" t="s">
        <v>271</v>
      </c>
      <c r="B29" t="s">
        <v>411</v>
      </c>
      <c r="F29" s="74" t="s">
        <v>271</v>
      </c>
      <c r="G29" t="s">
        <v>411</v>
      </c>
      <c r="H29" t="s">
        <v>411</v>
      </c>
    </row>
    <row r="30" spans="1:8" ht="15">
      <c r="A30" t="s">
        <v>272</v>
      </c>
      <c r="B30" t="s">
        <v>412</v>
      </c>
      <c r="F30" s="74" t="s">
        <v>272</v>
      </c>
      <c r="G30" t="s">
        <v>412</v>
      </c>
      <c r="H30" t="s">
        <v>412</v>
      </c>
    </row>
    <row r="31" spans="1:8" ht="15">
      <c r="A31" t="s">
        <v>196</v>
      </c>
      <c r="B31" t="s">
        <v>413</v>
      </c>
      <c r="F31" s="74" t="s">
        <v>196</v>
      </c>
      <c r="G31" t="s">
        <v>413</v>
      </c>
      <c r="H31" t="s">
        <v>413</v>
      </c>
    </row>
    <row r="32" spans="1:8" ht="15">
      <c r="A32" t="s">
        <v>414</v>
      </c>
      <c r="B32" t="s">
        <v>415</v>
      </c>
      <c r="F32" s="74" t="s">
        <v>414</v>
      </c>
      <c r="G32" t="s">
        <v>415</v>
      </c>
      <c r="H32" t="s">
        <v>415</v>
      </c>
    </row>
    <row r="33" spans="1:8" ht="15">
      <c r="A33" t="s">
        <v>416</v>
      </c>
      <c r="B33" t="s">
        <v>417</v>
      </c>
      <c r="F33" s="74" t="s">
        <v>416</v>
      </c>
      <c r="G33" t="s">
        <v>417</v>
      </c>
      <c r="H33" t="s">
        <v>417</v>
      </c>
    </row>
    <row r="34" spans="1:8" ht="15">
      <c r="A34" t="s">
        <v>418</v>
      </c>
      <c r="B34" t="s">
        <v>419</v>
      </c>
      <c r="F34" s="74" t="s">
        <v>418</v>
      </c>
      <c r="G34" t="s">
        <v>419</v>
      </c>
      <c r="H34" t="s">
        <v>419</v>
      </c>
    </row>
    <row r="35" spans="1:8" ht="15">
      <c r="A35" t="s">
        <v>420</v>
      </c>
      <c r="B35" t="s">
        <v>421</v>
      </c>
      <c r="F35" s="79" t="s">
        <v>420</v>
      </c>
      <c r="G35" t="s">
        <v>421</v>
      </c>
      <c r="H35" t="s">
        <v>421</v>
      </c>
    </row>
    <row r="36" spans="1:8" ht="15">
      <c r="A36" t="s">
        <v>238</v>
      </c>
      <c r="B36" t="s">
        <v>422</v>
      </c>
      <c r="F36" s="74" t="s">
        <v>238</v>
      </c>
      <c r="G36" t="s">
        <v>422</v>
      </c>
      <c r="H36" t="s">
        <v>422</v>
      </c>
    </row>
    <row r="37" spans="1:8" ht="15">
      <c r="A37" t="s">
        <v>108</v>
      </c>
      <c r="B37" t="s">
        <v>423</v>
      </c>
      <c r="F37" s="74" t="s">
        <v>108</v>
      </c>
      <c r="G37" t="s">
        <v>423</v>
      </c>
      <c r="H37" t="s">
        <v>423</v>
      </c>
    </row>
    <row r="38" spans="1:8" ht="15">
      <c r="A38" s="18" t="s">
        <v>888</v>
      </c>
      <c r="B38" t="s">
        <v>424</v>
      </c>
      <c r="F38" s="78" t="s">
        <v>888</v>
      </c>
      <c r="G38" t="s">
        <v>424</v>
      </c>
      <c r="H38" t="s">
        <v>424</v>
      </c>
    </row>
    <row r="39" spans="1:8" ht="15.75" thickBot="1">
      <c r="A39" t="s">
        <v>197</v>
      </c>
      <c r="B39" t="s">
        <v>425</v>
      </c>
      <c r="F39" s="89" t="s">
        <v>197</v>
      </c>
      <c r="G39" t="s">
        <v>425</v>
      </c>
      <c r="H39" t="s">
        <v>425</v>
      </c>
    </row>
    <row r="40" spans="1:8" ht="15.75" thickTop="1">
      <c r="A40" t="s">
        <v>273</v>
      </c>
      <c r="B40" t="s">
        <v>426</v>
      </c>
      <c r="F40" s="74" t="s">
        <v>273</v>
      </c>
      <c r="G40" t="s">
        <v>426</v>
      </c>
      <c r="H40" t="s">
        <v>426</v>
      </c>
    </row>
    <row r="41" spans="1:8" ht="15">
      <c r="A41" s="18" t="s">
        <v>895</v>
      </c>
      <c r="B41" t="s">
        <v>427</v>
      </c>
      <c r="F41" s="78" t="s">
        <v>895</v>
      </c>
      <c r="G41" t="s">
        <v>427</v>
      </c>
      <c r="H41" t="s">
        <v>427</v>
      </c>
    </row>
    <row r="42" spans="1:8" ht="15">
      <c r="A42" t="s">
        <v>334</v>
      </c>
      <c r="B42" t="s">
        <v>428</v>
      </c>
      <c r="F42" s="74" t="s">
        <v>334</v>
      </c>
      <c r="G42" t="s">
        <v>428</v>
      </c>
      <c r="H42" t="s">
        <v>428</v>
      </c>
    </row>
    <row r="43" spans="1:8" ht="15">
      <c r="A43" t="s">
        <v>198</v>
      </c>
      <c r="B43" t="s">
        <v>429</v>
      </c>
      <c r="F43" s="74" t="s">
        <v>198</v>
      </c>
      <c r="G43" t="s">
        <v>429</v>
      </c>
      <c r="H43" t="s">
        <v>429</v>
      </c>
    </row>
    <row r="44" spans="1:8" ht="15">
      <c r="A44" t="s">
        <v>430</v>
      </c>
      <c r="B44" t="s">
        <v>431</v>
      </c>
      <c r="F44" s="74" t="s">
        <v>430</v>
      </c>
      <c r="G44" t="s">
        <v>431</v>
      </c>
      <c r="H44" t="s">
        <v>431</v>
      </c>
    </row>
    <row r="45" spans="1:8" ht="15">
      <c r="A45" t="s">
        <v>53</v>
      </c>
      <c r="B45" t="s">
        <v>432</v>
      </c>
      <c r="F45" s="83" t="s">
        <v>53</v>
      </c>
      <c r="G45" t="s">
        <v>432</v>
      </c>
      <c r="H45" t="s">
        <v>432</v>
      </c>
    </row>
    <row r="46" spans="1:8" ht="15">
      <c r="A46" t="s">
        <v>239</v>
      </c>
      <c r="B46" t="s">
        <v>433</v>
      </c>
      <c r="F46" s="74" t="s">
        <v>239</v>
      </c>
      <c r="G46" t="s">
        <v>433</v>
      </c>
      <c r="H46" t="s">
        <v>433</v>
      </c>
    </row>
    <row r="47" spans="1:8" ht="15">
      <c r="A47" t="s">
        <v>162</v>
      </c>
      <c r="B47" t="s">
        <v>434</v>
      </c>
      <c r="F47" s="75" t="s">
        <v>162</v>
      </c>
      <c r="G47" t="s">
        <v>434</v>
      </c>
      <c r="H47" t="s">
        <v>434</v>
      </c>
    </row>
    <row r="48" spans="1:8" ht="15">
      <c r="A48" t="s">
        <v>127</v>
      </c>
      <c r="B48" t="s">
        <v>435</v>
      </c>
      <c r="F48" s="74" t="s">
        <v>127</v>
      </c>
      <c r="G48" t="s">
        <v>435</v>
      </c>
      <c r="H48" t="s">
        <v>435</v>
      </c>
    </row>
    <row r="49" spans="1:8" ht="15">
      <c r="A49" s="20" t="s">
        <v>889</v>
      </c>
      <c r="B49" t="s">
        <v>436</v>
      </c>
      <c r="F49" s="81" t="s">
        <v>889</v>
      </c>
      <c r="G49" t="s">
        <v>436</v>
      </c>
      <c r="H49" t="s">
        <v>436</v>
      </c>
    </row>
    <row r="50" spans="1:8" ht="15">
      <c r="A50" t="s">
        <v>74</v>
      </c>
      <c r="B50" t="s">
        <v>437</v>
      </c>
      <c r="F50" s="74" t="s">
        <v>74</v>
      </c>
      <c r="G50" t="s">
        <v>437</v>
      </c>
      <c r="H50" t="s">
        <v>437</v>
      </c>
    </row>
    <row r="51" spans="1:8" ht="15">
      <c r="A51" t="s">
        <v>438</v>
      </c>
      <c r="B51" t="s">
        <v>439</v>
      </c>
      <c r="F51" s="83" t="s">
        <v>933</v>
      </c>
      <c r="G51" t="s">
        <v>439</v>
      </c>
      <c r="H51" t="s">
        <v>439</v>
      </c>
    </row>
    <row r="52" spans="1:8" ht="15">
      <c r="A52" t="s">
        <v>54</v>
      </c>
      <c r="B52" t="s">
        <v>440</v>
      </c>
      <c r="F52" s="83" t="s">
        <v>54</v>
      </c>
      <c r="G52" t="s">
        <v>440</v>
      </c>
      <c r="H52" t="s">
        <v>440</v>
      </c>
    </row>
    <row r="53" spans="1:8" ht="15">
      <c r="A53" t="s">
        <v>128</v>
      </c>
      <c r="B53" t="s">
        <v>441</v>
      </c>
      <c r="F53" s="74" t="s">
        <v>128</v>
      </c>
      <c r="G53" t="s">
        <v>441</v>
      </c>
      <c r="H53" t="s">
        <v>441</v>
      </c>
    </row>
    <row r="54" spans="1:8" ht="15">
      <c r="A54" t="s">
        <v>75</v>
      </c>
      <c r="B54" t="s">
        <v>442</v>
      </c>
      <c r="F54" s="74" t="s">
        <v>75</v>
      </c>
      <c r="G54" t="s">
        <v>442</v>
      </c>
      <c r="H54" t="s">
        <v>442</v>
      </c>
    </row>
    <row r="55" spans="1:8" ht="15">
      <c r="A55" t="s">
        <v>129</v>
      </c>
      <c r="B55" t="s">
        <v>443</v>
      </c>
      <c r="F55" s="74" t="s">
        <v>129</v>
      </c>
      <c r="G55" t="s">
        <v>443</v>
      </c>
      <c r="H55" t="s">
        <v>443</v>
      </c>
    </row>
    <row r="56" spans="1:8" ht="15">
      <c r="A56" t="s">
        <v>335</v>
      </c>
      <c r="B56" t="s">
        <v>444</v>
      </c>
      <c r="F56" s="74" t="s">
        <v>335</v>
      </c>
      <c r="G56" t="s">
        <v>444</v>
      </c>
      <c r="H56" t="s">
        <v>444</v>
      </c>
    </row>
    <row r="57" spans="1:8" ht="15">
      <c r="A57" t="s">
        <v>274</v>
      </c>
      <c r="B57" t="s">
        <v>445</v>
      </c>
      <c r="F57" s="74" t="s">
        <v>274</v>
      </c>
      <c r="G57" t="s">
        <v>445</v>
      </c>
      <c r="H57" t="s">
        <v>445</v>
      </c>
    </row>
    <row r="58" spans="1:8" ht="15">
      <c r="A58" t="s">
        <v>109</v>
      </c>
      <c r="B58" t="s">
        <v>446</v>
      </c>
      <c r="F58" s="74" t="s">
        <v>109</v>
      </c>
      <c r="G58" t="s">
        <v>446</v>
      </c>
      <c r="H58" t="s">
        <v>446</v>
      </c>
    </row>
    <row r="59" spans="1:8" ht="15">
      <c r="A59" t="s">
        <v>199</v>
      </c>
      <c r="B59" t="s">
        <v>447</v>
      </c>
      <c r="F59" s="74" t="s">
        <v>199</v>
      </c>
      <c r="G59" t="s">
        <v>447</v>
      </c>
      <c r="H59" t="s">
        <v>447</v>
      </c>
    </row>
    <row r="60" spans="1:8" ht="15">
      <c r="A60" t="s">
        <v>200</v>
      </c>
      <c r="B60" t="s">
        <v>448</v>
      </c>
      <c r="F60" s="74" t="s">
        <v>200</v>
      </c>
      <c r="G60" t="s">
        <v>448</v>
      </c>
      <c r="H60" t="s">
        <v>448</v>
      </c>
    </row>
    <row r="61" spans="1:8" ht="15">
      <c r="A61" t="s">
        <v>240</v>
      </c>
      <c r="B61" t="s">
        <v>449</v>
      </c>
      <c r="F61" s="74" t="s">
        <v>240</v>
      </c>
      <c r="G61" t="s">
        <v>449</v>
      </c>
      <c r="H61" t="s">
        <v>449</v>
      </c>
    </row>
    <row r="62" spans="1:8" ht="15">
      <c r="A62" t="s">
        <v>201</v>
      </c>
      <c r="B62" t="s">
        <v>450</v>
      </c>
      <c r="F62" s="74" t="s">
        <v>201</v>
      </c>
      <c r="G62" t="s">
        <v>450</v>
      </c>
      <c r="H62" t="s">
        <v>450</v>
      </c>
    </row>
    <row r="63" spans="1:8" ht="15">
      <c r="A63" s="11" t="s">
        <v>7</v>
      </c>
      <c r="B63" t="s">
        <v>451</v>
      </c>
      <c r="F63" s="74" t="s">
        <v>7</v>
      </c>
      <c r="G63" t="s">
        <v>451</v>
      </c>
      <c r="H63" t="s">
        <v>451</v>
      </c>
    </row>
    <row r="64" spans="1:8" ht="15">
      <c r="A64" t="s">
        <v>163</v>
      </c>
      <c r="B64" t="s">
        <v>452</v>
      </c>
      <c r="F64" s="74" t="s">
        <v>163</v>
      </c>
      <c r="G64" t="s">
        <v>452</v>
      </c>
      <c r="H64" t="s">
        <v>452</v>
      </c>
    </row>
    <row r="65" spans="1:8" ht="15">
      <c r="A65" t="s">
        <v>275</v>
      </c>
      <c r="B65" t="s">
        <v>453</v>
      </c>
      <c r="F65" s="88" t="s">
        <v>275</v>
      </c>
      <c r="G65" t="s">
        <v>453</v>
      </c>
      <c r="H65" t="s">
        <v>453</v>
      </c>
    </row>
    <row r="66" spans="1:8" ht="15">
      <c r="A66" t="s">
        <v>336</v>
      </c>
      <c r="B66" t="s">
        <v>454</v>
      </c>
      <c r="F66" s="75" t="s">
        <v>336</v>
      </c>
      <c r="G66" t="s">
        <v>454</v>
      </c>
      <c r="H66" t="s">
        <v>454</v>
      </c>
    </row>
    <row r="67" spans="1:8" ht="15">
      <c r="A67" t="s">
        <v>202</v>
      </c>
      <c r="B67" t="s">
        <v>455</v>
      </c>
      <c r="F67" s="74" t="s">
        <v>202</v>
      </c>
      <c r="G67" t="s">
        <v>455</v>
      </c>
      <c r="H67" t="s">
        <v>455</v>
      </c>
    </row>
    <row r="68" spans="1:8" ht="15">
      <c r="A68" t="s">
        <v>241</v>
      </c>
      <c r="B68" t="s">
        <v>456</v>
      </c>
      <c r="F68" s="74" t="s">
        <v>241</v>
      </c>
      <c r="G68" t="s">
        <v>456</v>
      </c>
      <c r="H68" t="s">
        <v>456</v>
      </c>
    </row>
    <row r="69" spans="1:8" ht="15">
      <c r="A69" t="s">
        <v>164</v>
      </c>
      <c r="B69" t="s">
        <v>457</v>
      </c>
      <c r="F69" s="74" t="s">
        <v>164</v>
      </c>
      <c r="G69" t="s">
        <v>457</v>
      </c>
      <c r="H69" t="s">
        <v>457</v>
      </c>
    </row>
    <row r="70" spans="1:8" ht="15">
      <c r="A70" t="s">
        <v>458</v>
      </c>
      <c r="B70" t="s">
        <v>459</v>
      </c>
      <c r="F70" s="78" t="s">
        <v>458</v>
      </c>
      <c r="G70" t="s">
        <v>459</v>
      </c>
      <c r="H70" t="s">
        <v>459</v>
      </c>
    </row>
    <row r="71" spans="1:8" ht="15">
      <c r="A71" t="s">
        <v>130</v>
      </c>
      <c r="B71" t="s">
        <v>460</v>
      </c>
      <c r="F71" s="74" t="s">
        <v>130</v>
      </c>
      <c r="G71" t="s">
        <v>460</v>
      </c>
      <c r="H71" t="s">
        <v>460</v>
      </c>
    </row>
    <row r="72" spans="1:8" ht="15.75" thickBot="1">
      <c r="A72" t="s">
        <v>76</v>
      </c>
      <c r="B72" t="s">
        <v>461</v>
      </c>
      <c r="F72" s="89" t="s">
        <v>76</v>
      </c>
      <c r="G72" t="s">
        <v>461</v>
      </c>
      <c r="H72" t="s">
        <v>461</v>
      </c>
    </row>
    <row r="73" spans="1:8" ht="15.75" thickTop="1">
      <c r="A73" t="s">
        <v>77</v>
      </c>
      <c r="B73" t="s">
        <v>462</v>
      </c>
      <c r="F73" s="74" t="s">
        <v>77</v>
      </c>
      <c r="G73" t="s">
        <v>462</v>
      </c>
      <c r="H73" t="s">
        <v>462</v>
      </c>
    </row>
    <row r="74" spans="1:8" ht="15">
      <c r="A74" s="9" t="s">
        <v>8</v>
      </c>
      <c r="B74" t="s">
        <v>463</v>
      </c>
      <c r="F74" s="72" t="s">
        <v>8</v>
      </c>
      <c r="G74" t="s">
        <v>463</v>
      </c>
      <c r="H74" t="s">
        <v>463</v>
      </c>
    </row>
    <row r="75" spans="1:8" ht="15">
      <c r="A75" t="s">
        <v>110</v>
      </c>
      <c r="B75" t="s">
        <v>464</v>
      </c>
      <c r="F75" s="74" t="s">
        <v>110</v>
      </c>
      <c r="G75" t="s">
        <v>464</v>
      </c>
      <c r="H75" t="s">
        <v>464</v>
      </c>
    </row>
    <row r="76" spans="1:8" ht="15">
      <c r="A76" t="s">
        <v>203</v>
      </c>
      <c r="B76" t="s">
        <v>465</v>
      </c>
      <c r="F76" s="74" t="s">
        <v>203</v>
      </c>
      <c r="G76" t="s">
        <v>465</v>
      </c>
      <c r="H76" t="s">
        <v>465</v>
      </c>
    </row>
    <row r="77" spans="1:8" ht="15">
      <c r="A77" t="s">
        <v>242</v>
      </c>
      <c r="B77" t="s">
        <v>466</v>
      </c>
      <c r="F77" s="72" t="s">
        <v>242</v>
      </c>
      <c r="G77" t="s">
        <v>466</v>
      </c>
      <c r="H77" t="s">
        <v>466</v>
      </c>
    </row>
    <row r="78" spans="1:8" ht="15">
      <c r="A78" t="s">
        <v>165</v>
      </c>
      <c r="B78" t="s">
        <v>467</v>
      </c>
      <c r="F78" s="74" t="s">
        <v>165</v>
      </c>
      <c r="G78" t="s">
        <v>467</v>
      </c>
      <c r="H78" t="s">
        <v>467</v>
      </c>
    </row>
    <row r="79" spans="1:8" ht="15">
      <c r="A79" t="s">
        <v>276</v>
      </c>
      <c r="B79" t="s">
        <v>468</v>
      </c>
      <c r="F79" s="74" t="s">
        <v>276</v>
      </c>
      <c r="G79" t="s">
        <v>468</v>
      </c>
      <c r="H79" t="s">
        <v>468</v>
      </c>
    </row>
    <row r="80" spans="1:8" ht="15">
      <c r="A80" t="s">
        <v>337</v>
      </c>
      <c r="B80" t="s">
        <v>469</v>
      </c>
      <c r="F80" s="74" t="s">
        <v>337</v>
      </c>
      <c r="G80" t="s">
        <v>469</v>
      </c>
      <c r="H80" t="s">
        <v>469</v>
      </c>
    </row>
    <row r="81" spans="1:8" ht="15">
      <c r="A81" s="11" t="s">
        <v>9</v>
      </c>
      <c r="B81" t="s">
        <v>470</v>
      </c>
      <c r="F81" s="74" t="s">
        <v>9</v>
      </c>
      <c r="G81" t="s">
        <v>470</v>
      </c>
      <c r="H81" t="s">
        <v>470</v>
      </c>
    </row>
    <row r="82" spans="1:8" ht="15">
      <c r="A82" t="s">
        <v>78</v>
      </c>
      <c r="B82" t="s">
        <v>471</v>
      </c>
      <c r="F82" s="74" t="s">
        <v>78</v>
      </c>
      <c r="G82" t="s">
        <v>471</v>
      </c>
      <c r="H82" t="s">
        <v>471</v>
      </c>
    </row>
    <row r="83" spans="1:8" ht="15">
      <c r="A83" s="11" t="s">
        <v>10</v>
      </c>
      <c r="B83" t="s">
        <v>472</v>
      </c>
      <c r="F83" s="75" t="s">
        <v>10</v>
      </c>
      <c r="G83" t="s">
        <v>472</v>
      </c>
      <c r="H83" t="s">
        <v>472</v>
      </c>
    </row>
    <row r="84" spans="1:8" ht="15">
      <c r="A84" t="s">
        <v>338</v>
      </c>
      <c r="B84" t="s">
        <v>473</v>
      </c>
      <c r="F84" s="74" t="s">
        <v>338</v>
      </c>
      <c r="G84" t="s">
        <v>473</v>
      </c>
      <c r="H84" t="s">
        <v>473</v>
      </c>
    </row>
    <row r="85" spans="1:8" ht="15">
      <c r="A85" t="s">
        <v>474</v>
      </c>
      <c r="B85" t="s">
        <v>475</v>
      </c>
      <c r="F85" s="74" t="s">
        <v>474</v>
      </c>
      <c r="G85" t="s">
        <v>475</v>
      </c>
      <c r="H85" t="s">
        <v>475</v>
      </c>
    </row>
    <row r="86" spans="1:8" ht="15">
      <c r="A86" t="s">
        <v>55</v>
      </c>
      <c r="B86" t="s">
        <v>476</v>
      </c>
      <c r="F86" s="83" t="s">
        <v>55</v>
      </c>
      <c r="G86" t="s">
        <v>476</v>
      </c>
      <c r="H86" t="s">
        <v>476</v>
      </c>
    </row>
    <row r="87" spans="1:8" ht="15">
      <c r="A87" t="s">
        <v>204</v>
      </c>
      <c r="B87" t="s">
        <v>477</v>
      </c>
      <c r="F87" s="74" t="s">
        <v>204</v>
      </c>
      <c r="G87" t="s">
        <v>477</v>
      </c>
      <c r="H87" t="s">
        <v>477</v>
      </c>
    </row>
    <row r="88" spans="1:8" ht="15">
      <c r="A88" t="s">
        <v>478</v>
      </c>
      <c r="B88" t="s">
        <v>479</v>
      </c>
      <c r="F88" s="74" t="s">
        <v>478</v>
      </c>
      <c r="G88" t="s">
        <v>479</v>
      </c>
      <c r="H88" t="s">
        <v>479</v>
      </c>
    </row>
    <row r="89" spans="1:8" ht="15">
      <c r="A89" s="11" t="s">
        <v>11</v>
      </c>
      <c r="B89" t="s">
        <v>480</v>
      </c>
      <c r="F89" s="76" t="s">
        <v>11</v>
      </c>
      <c r="G89" t="s">
        <v>480</v>
      </c>
      <c r="H89" t="s">
        <v>480</v>
      </c>
    </row>
    <row r="90" spans="1:8" ht="15">
      <c r="A90" t="s">
        <v>131</v>
      </c>
      <c r="B90" t="s">
        <v>481</v>
      </c>
      <c r="F90" s="74" t="s">
        <v>131</v>
      </c>
      <c r="G90" t="s">
        <v>481</v>
      </c>
      <c r="H90" t="s">
        <v>481</v>
      </c>
    </row>
    <row r="91" spans="1:8" ht="15">
      <c r="A91" t="s">
        <v>205</v>
      </c>
      <c r="B91" t="s">
        <v>482</v>
      </c>
      <c r="F91" s="74" t="s">
        <v>205</v>
      </c>
      <c r="G91" t="s">
        <v>482</v>
      </c>
      <c r="H91" t="s">
        <v>482</v>
      </c>
    </row>
    <row r="92" spans="1:8" ht="15">
      <c r="A92" t="s">
        <v>339</v>
      </c>
      <c r="B92" t="s">
        <v>483</v>
      </c>
      <c r="F92" s="74" t="s">
        <v>339</v>
      </c>
      <c r="G92" t="s">
        <v>483</v>
      </c>
      <c r="H92" t="s">
        <v>483</v>
      </c>
    </row>
    <row r="93" spans="1:8" ht="15">
      <c r="A93" t="s">
        <v>277</v>
      </c>
      <c r="B93" t="s">
        <v>484</v>
      </c>
      <c r="F93" s="74" t="s">
        <v>277</v>
      </c>
      <c r="G93" t="s">
        <v>484</v>
      </c>
      <c r="H93" t="s">
        <v>484</v>
      </c>
    </row>
    <row r="94" spans="1:8" ht="15">
      <c r="A94" t="s">
        <v>79</v>
      </c>
      <c r="B94" t="s">
        <v>485</v>
      </c>
      <c r="F94" s="74" t="s">
        <v>79</v>
      </c>
      <c r="G94" t="s">
        <v>485</v>
      </c>
      <c r="H94" t="s">
        <v>485</v>
      </c>
    </row>
    <row r="95" spans="1:8" ht="15">
      <c r="A95" t="s">
        <v>132</v>
      </c>
      <c r="B95" t="s">
        <v>486</v>
      </c>
      <c r="F95" s="74" t="s">
        <v>132</v>
      </c>
      <c r="G95" t="s">
        <v>486</v>
      </c>
      <c r="H95" t="s">
        <v>486</v>
      </c>
    </row>
    <row r="96" spans="1:8" ht="15.75" thickBot="1">
      <c r="A96" t="s">
        <v>56</v>
      </c>
      <c r="B96" t="s">
        <v>487</v>
      </c>
      <c r="F96" s="92" t="s">
        <v>56</v>
      </c>
      <c r="G96" t="s">
        <v>487</v>
      </c>
      <c r="H96" t="s">
        <v>487</v>
      </c>
    </row>
    <row r="97" spans="1:8" ht="15.75" thickTop="1">
      <c r="A97" t="s">
        <v>278</v>
      </c>
      <c r="B97" t="s">
        <v>488</v>
      </c>
      <c r="F97" s="74" t="s">
        <v>278</v>
      </c>
      <c r="G97" t="s">
        <v>488</v>
      </c>
      <c r="H97" t="s">
        <v>488</v>
      </c>
    </row>
    <row r="98" spans="1:8" ht="15">
      <c r="A98" t="s">
        <v>279</v>
      </c>
      <c r="B98" t="s">
        <v>489</v>
      </c>
      <c r="F98" s="74" t="s">
        <v>279</v>
      </c>
      <c r="G98" t="s">
        <v>489</v>
      </c>
      <c r="H98" t="s">
        <v>489</v>
      </c>
    </row>
    <row r="99" spans="1:8" ht="15">
      <c r="A99" t="s">
        <v>80</v>
      </c>
      <c r="B99" t="s">
        <v>490</v>
      </c>
      <c r="F99" s="81" t="s">
        <v>80</v>
      </c>
      <c r="G99" t="s">
        <v>490</v>
      </c>
      <c r="H99" t="s">
        <v>490</v>
      </c>
    </row>
    <row r="100" spans="1:8" ht="15">
      <c r="A100" t="s">
        <v>340</v>
      </c>
      <c r="B100" t="s">
        <v>491</v>
      </c>
      <c r="F100" s="72" t="s">
        <v>340</v>
      </c>
      <c r="G100" t="s">
        <v>491</v>
      </c>
      <c r="H100" t="s">
        <v>491</v>
      </c>
    </row>
    <row r="101" spans="1:8" ht="15">
      <c r="A101" t="s">
        <v>243</v>
      </c>
      <c r="B101" t="s">
        <v>492</v>
      </c>
      <c r="F101" s="72" t="s">
        <v>243</v>
      </c>
      <c r="G101" t="s">
        <v>492</v>
      </c>
      <c r="H101" t="s">
        <v>492</v>
      </c>
    </row>
    <row r="102" spans="1:8" ht="15">
      <c r="A102" s="16" t="s">
        <v>28</v>
      </c>
      <c r="B102" t="s">
        <v>493</v>
      </c>
      <c r="F102" s="75" t="s">
        <v>28</v>
      </c>
      <c r="G102" t="s">
        <v>493</v>
      </c>
      <c r="H102" t="s">
        <v>493</v>
      </c>
    </row>
    <row r="103" spans="1:8" ht="15">
      <c r="A103" t="s">
        <v>206</v>
      </c>
      <c r="B103" t="s">
        <v>494</v>
      </c>
      <c r="F103" s="74" t="s">
        <v>206</v>
      </c>
      <c r="G103" t="s">
        <v>494</v>
      </c>
      <c r="H103" t="s">
        <v>494</v>
      </c>
    </row>
    <row r="104" spans="1:8" ht="15">
      <c r="A104" t="s">
        <v>495</v>
      </c>
      <c r="B104" t="s">
        <v>496</v>
      </c>
      <c r="F104" s="74" t="s">
        <v>495</v>
      </c>
      <c r="G104" t="s">
        <v>496</v>
      </c>
      <c r="H104" t="s">
        <v>496</v>
      </c>
    </row>
    <row r="105" spans="1:8" ht="15">
      <c r="A105" t="s">
        <v>497</v>
      </c>
      <c r="B105" t="s">
        <v>498</v>
      </c>
      <c r="F105" s="81" t="s">
        <v>497</v>
      </c>
      <c r="G105" t="s">
        <v>498</v>
      </c>
      <c r="H105" t="s">
        <v>498</v>
      </c>
    </row>
    <row r="106" spans="1:8" ht="15">
      <c r="A106" s="11" t="s">
        <v>12</v>
      </c>
      <c r="B106" t="s">
        <v>499</v>
      </c>
      <c r="F106" s="74" t="s">
        <v>12</v>
      </c>
      <c r="G106" t="s">
        <v>499</v>
      </c>
      <c r="H106" t="s">
        <v>499</v>
      </c>
    </row>
    <row r="107" spans="1:8" ht="15">
      <c r="A107" t="s">
        <v>500</v>
      </c>
      <c r="B107" t="s">
        <v>501</v>
      </c>
      <c r="F107" s="74" t="s">
        <v>500</v>
      </c>
      <c r="G107" t="s">
        <v>501</v>
      </c>
      <c r="H107" t="s">
        <v>501</v>
      </c>
    </row>
    <row r="108" spans="1:8" ht="15">
      <c r="A108" t="s">
        <v>502</v>
      </c>
      <c r="B108" t="s">
        <v>503</v>
      </c>
      <c r="F108" s="78" t="s">
        <v>502</v>
      </c>
      <c r="G108" t="s">
        <v>503</v>
      </c>
      <c r="H108" t="s">
        <v>503</v>
      </c>
    </row>
    <row r="109" spans="1:8" ht="15">
      <c r="A109" s="18" t="s">
        <v>896</v>
      </c>
      <c r="B109" t="s">
        <v>504</v>
      </c>
      <c r="F109" s="78" t="s">
        <v>896</v>
      </c>
      <c r="G109" t="s">
        <v>504</v>
      </c>
      <c r="H109" t="s">
        <v>504</v>
      </c>
    </row>
    <row r="110" spans="1:8" ht="15">
      <c r="A110" t="s">
        <v>341</v>
      </c>
      <c r="B110" t="s">
        <v>505</v>
      </c>
      <c r="F110" s="74" t="s">
        <v>341</v>
      </c>
      <c r="G110" t="s">
        <v>505</v>
      </c>
      <c r="H110" t="s">
        <v>505</v>
      </c>
    </row>
    <row r="111" spans="1:8" ht="15">
      <c r="A111" t="s">
        <v>166</v>
      </c>
      <c r="B111" t="s">
        <v>506</v>
      </c>
      <c r="F111" s="74" t="s">
        <v>166</v>
      </c>
      <c r="G111" t="s">
        <v>506</v>
      </c>
      <c r="H111" t="s">
        <v>506</v>
      </c>
    </row>
    <row r="112" spans="1:8" ht="15">
      <c r="A112" t="s">
        <v>507</v>
      </c>
      <c r="B112" t="s">
        <v>508</v>
      </c>
      <c r="F112" s="74" t="s">
        <v>507</v>
      </c>
      <c r="G112" t="s">
        <v>508</v>
      </c>
      <c r="H112" t="s">
        <v>508</v>
      </c>
    </row>
    <row r="113" spans="1:8" ht="15">
      <c r="A113" t="s">
        <v>111</v>
      </c>
      <c r="B113" t="s">
        <v>509</v>
      </c>
      <c r="F113" s="74" t="s">
        <v>111</v>
      </c>
      <c r="G113" t="s">
        <v>509</v>
      </c>
      <c r="H113" t="s">
        <v>509</v>
      </c>
    </row>
    <row r="114" spans="1:8" ht="15">
      <c r="A114" t="s">
        <v>280</v>
      </c>
      <c r="B114" t="s">
        <v>510</v>
      </c>
      <c r="F114" s="74" t="s">
        <v>280</v>
      </c>
      <c r="G114" t="s">
        <v>510</v>
      </c>
      <c r="H114" t="s">
        <v>510</v>
      </c>
    </row>
    <row r="115" spans="1:8" ht="15">
      <c r="A115" t="s">
        <v>81</v>
      </c>
      <c r="B115" t="s">
        <v>511</v>
      </c>
      <c r="F115" s="74" t="s">
        <v>81</v>
      </c>
      <c r="G115" t="s">
        <v>511</v>
      </c>
      <c r="H115" t="s">
        <v>511</v>
      </c>
    </row>
    <row r="116" spans="1:8" ht="15">
      <c r="A116" t="s">
        <v>244</v>
      </c>
      <c r="B116" t="s">
        <v>512</v>
      </c>
      <c r="F116" s="74" t="s">
        <v>244</v>
      </c>
      <c r="G116" t="s">
        <v>512</v>
      </c>
      <c r="H116" t="s">
        <v>512</v>
      </c>
    </row>
    <row r="117" spans="1:8" ht="15">
      <c r="A117" t="s">
        <v>207</v>
      </c>
      <c r="B117" t="s">
        <v>513</v>
      </c>
      <c r="F117" s="74" t="s">
        <v>207</v>
      </c>
      <c r="G117" t="s">
        <v>513</v>
      </c>
      <c r="H117" t="s">
        <v>513</v>
      </c>
    </row>
    <row r="118" spans="1:8" ht="15">
      <c r="A118" t="s">
        <v>57</v>
      </c>
      <c r="B118" t="s">
        <v>514</v>
      </c>
      <c r="F118" s="83" t="s">
        <v>57</v>
      </c>
      <c r="G118" t="s">
        <v>514</v>
      </c>
      <c r="H118" t="s">
        <v>514</v>
      </c>
    </row>
    <row r="119" spans="1:8" ht="15">
      <c r="A119" t="s">
        <v>281</v>
      </c>
      <c r="B119" t="s">
        <v>515</v>
      </c>
      <c r="F119" s="74" t="s">
        <v>281</v>
      </c>
      <c r="G119" t="s">
        <v>515</v>
      </c>
      <c r="H119" t="s">
        <v>515</v>
      </c>
    </row>
    <row r="120" spans="1:8" ht="15">
      <c r="A120" t="s">
        <v>133</v>
      </c>
      <c r="B120" t="s">
        <v>516</v>
      </c>
      <c r="F120" s="74" t="s">
        <v>133</v>
      </c>
      <c r="G120" t="s">
        <v>516</v>
      </c>
      <c r="H120" t="s">
        <v>516</v>
      </c>
    </row>
    <row r="121" spans="1:8" ht="15">
      <c r="A121" s="11" t="s">
        <v>13</v>
      </c>
      <c r="B121" t="s">
        <v>517</v>
      </c>
      <c r="F121" s="74" t="s">
        <v>13</v>
      </c>
      <c r="G121" t="s">
        <v>517</v>
      </c>
      <c r="H121" t="s">
        <v>517</v>
      </c>
    </row>
    <row r="122" spans="1:8" ht="15">
      <c r="A122" t="s">
        <v>134</v>
      </c>
      <c r="B122" t="s">
        <v>518</v>
      </c>
      <c r="F122" s="77" t="s">
        <v>134</v>
      </c>
      <c r="G122" t="s">
        <v>518</v>
      </c>
      <c r="H122" t="s">
        <v>518</v>
      </c>
    </row>
    <row r="123" spans="1:8" ht="15">
      <c r="A123" t="s">
        <v>135</v>
      </c>
      <c r="B123" t="s">
        <v>519</v>
      </c>
      <c r="F123" s="74" t="s">
        <v>135</v>
      </c>
      <c r="G123" t="s">
        <v>519</v>
      </c>
      <c r="H123" t="s">
        <v>519</v>
      </c>
    </row>
    <row r="124" spans="1:8" ht="15">
      <c r="A124" t="s">
        <v>520</v>
      </c>
      <c r="B124" t="s">
        <v>521</v>
      </c>
      <c r="F124" s="74" t="s">
        <v>520</v>
      </c>
      <c r="G124" t="s">
        <v>521</v>
      </c>
      <c r="H124" t="s">
        <v>521</v>
      </c>
    </row>
    <row r="125" spans="1:8" ht="15">
      <c r="A125" t="s">
        <v>58</v>
      </c>
      <c r="B125" t="s">
        <v>522</v>
      </c>
      <c r="F125" s="74" t="s">
        <v>58</v>
      </c>
      <c r="G125" t="s">
        <v>522</v>
      </c>
      <c r="H125" t="s">
        <v>522</v>
      </c>
    </row>
    <row r="126" spans="1:8" ht="15">
      <c r="A126" t="s">
        <v>112</v>
      </c>
      <c r="B126" t="s">
        <v>523</v>
      </c>
      <c r="F126" s="74" t="s">
        <v>112</v>
      </c>
      <c r="G126" t="s">
        <v>523</v>
      </c>
      <c r="H126" t="s">
        <v>523</v>
      </c>
    </row>
    <row r="127" spans="1:8" ht="15">
      <c r="A127" t="s">
        <v>282</v>
      </c>
      <c r="B127" t="s">
        <v>524</v>
      </c>
      <c r="F127" s="74" t="s">
        <v>282</v>
      </c>
      <c r="G127" t="s">
        <v>524</v>
      </c>
      <c r="H127" t="s">
        <v>524</v>
      </c>
    </row>
    <row r="128" spans="1:8" ht="15">
      <c r="A128" t="s">
        <v>525</v>
      </c>
      <c r="B128" t="s">
        <v>526</v>
      </c>
      <c r="F128" s="74" t="s">
        <v>525</v>
      </c>
      <c r="G128" t="s">
        <v>526</v>
      </c>
      <c r="H128" t="s">
        <v>526</v>
      </c>
    </row>
    <row r="129" spans="1:8" ht="15">
      <c r="A129" t="s">
        <v>167</v>
      </c>
      <c r="B129" t="s">
        <v>527</v>
      </c>
      <c r="F129" s="74" t="s">
        <v>167</v>
      </c>
      <c r="G129" t="s">
        <v>527</v>
      </c>
      <c r="H129" t="s">
        <v>527</v>
      </c>
    </row>
    <row r="130" spans="1:8" ht="15">
      <c r="A130" s="16" t="s">
        <v>29</v>
      </c>
      <c r="B130" t="s">
        <v>528</v>
      </c>
      <c r="F130" s="75" t="s">
        <v>936</v>
      </c>
      <c r="G130" t="s">
        <v>528</v>
      </c>
      <c r="H130" t="s">
        <v>528</v>
      </c>
    </row>
    <row r="131" spans="1:8" ht="15">
      <c r="A131" s="11" t="s">
        <v>30</v>
      </c>
      <c r="B131" t="s">
        <v>529</v>
      </c>
      <c r="F131" s="74" t="s">
        <v>30</v>
      </c>
      <c r="G131" t="s">
        <v>529</v>
      </c>
      <c r="H131" t="s">
        <v>529</v>
      </c>
    </row>
    <row r="132" spans="1:8" ht="15">
      <c r="A132" t="s">
        <v>530</v>
      </c>
      <c r="B132" t="s">
        <v>531</v>
      </c>
      <c r="F132" s="74" t="s">
        <v>530</v>
      </c>
      <c r="G132" t="s">
        <v>531</v>
      </c>
      <c r="H132" t="s">
        <v>531</v>
      </c>
    </row>
    <row r="133" spans="1:8" ht="15">
      <c r="A133" t="s">
        <v>59</v>
      </c>
      <c r="B133" t="s">
        <v>532</v>
      </c>
      <c r="F133" s="74" t="s">
        <v>59</v>
      </c>
      <c r="G133" t="s">
        <v>532</v>
      </c>
      <c r="H133" t="s">
        <v>532</v>
      </c>
    </row>
    <row r="134" spans="1:8" ht="15">
      <c r="A134" t="s">
        <v>245</v>
      </c>
      <c r="B134" t="s">
        <v>533</v>
      </c>
      <c r="F134" s="74" t="s">
        <v>245</v>
      </c>
      <c r="G134" t="s">
        <v>533</v>
      </c>
      <c r="H134" t="s">
        <v>533</v>
      </c>
    </row>
    <row r="135" spans="1:8" ht="15">
      <c r="A135" t="s">
        <v>60</v>
      </c>
      <c r="B135" t="s">
        <v>534</v>
      </c>
      <c r="F135" s="74" t="s">
        <v>60</v>
      </c>
      <c r="G135" t="s">
        <v>534</v>
      </c>
      <c r="H135" t="s">
        <v>534</v>
      </c>
    </row>
    <row r="136" spans="1:8" ht="15">
      <c r="A136" s="11" t="s">
        <v>31</v>
      </c>
      <c r="B136" t="s">
        <v>535</v>
      </c>
      <c r="F136" s="74" t="s">
        <v>31</v>
      </c>
      <c r="G136" t="s">
        <v>535</v>
      </c>
      <c r="H136" t="s">
        <v>535</v>
      </c>
    </row>
    <row r="137" spans="1:8" ht="15">
      <c r="A137" t="s">
        <v>208</v>
      </c>
      <c r="B137" t="s">
        <v>536</v>
      </c>
      <c r="F137" s="75" t="s">
        <v>208</v>
      </c>
      <c r="G137" t="s">
        <v>536</v>
      </c>
      <c r="H137" t="s">
        <v>536</v>
      </c>
    </row>
    <row r="138" spans="1:8" ht="15">
      <c r="A138" t="s">
        <v>342</v>
      </c>
      <c r="B138" t="s">
        <v>537</v>
      </c>
      <c r="F138" s="74" t="s">
        <v>342</v>
      </c>
      <c r="G138" t="s">
        <v>537</v>
      </c>
      <c r="H138" t="s">
        <v>537</v>
      </c>
    </row>
    <row r="139" spans="1:8" ht="15">
      <c r="A139" t="s">
        <v>343</v>
      </c>
      <c r="B139" t="s">
        <v>538</v>
      </c>
      <c r="F139" s="74" t="s">
        <v>343</v>
      </c>
      <c r="G139" t="s">
        <v>538</v>
      </c>
      <c r="H139" t="s">
        <v>538</v>
      </c>
    </row>
    <row r="140" spans="1:8" ht="15.75" thickBot="1">
      <c r="A140" s="11" t="s">
        <v>32</v>
      </c>
      <c r="B140" t="s">
        <v>539</v>
      </c>
      <c r="F140" s="89" t="s">
        <v>32</v>
      </c>
      <c r="G140" t="s">
        <v>539</v>
      </c>
      <c r="H140" t="s">
        <v>539</v>
      </c>
    </row>
    <row r="141" spans="1:8" ht="15.75" thickTop="1">
      <c r="A141" t="s">
        <v>283</v>
      </c>
      <c r="B141" t="s">
        <v>540</v>
      </c>
      <c r="F141" s="74" t="s">
        <v>283</v>
      </c>
      <c r="G141" t="s">
        <v>540</v>
      </c>
      <c r="H141" t="s">
        <v>540</v>
      </c>
    </row>
    <row r="142" spans="1:8" ht="15">
      <c r="A142" t="s">
        <v>209</v>
      </c>
      <c r="B142" t="s">
        <v>541</v>
      </c>
      <c r="F142" s="74" t="s">
        <v>209</v>
      </c>
      <c r="G142" t="s">
        <v>541</v>
      </c>
      <c r="H142" t="s">
        <v>541</v>
      </c>
    </row>
    <row r="143" spans="1:8" ht="15">
      <c r="A143" t="s">
        <v>136</v>
      </c>
      <c r="B143" t="s">
        <v>542</v>
      </c>
      <c r="F143" s="74" t="s">
        <v>136</v>
      </c>
      <c r="G143" t="s">
        <v>542</v>
      </c>
      <c r="H143" t="s">
        <v>542</v>
      </c>
    </row>
    <row r="144" spans="1:8" ht="15">
      <c r="A144" s="11" t="s">
        <v>33</v>
      </c>
      <c r="B144" t="s">
        <v>543</v>
      </c>
      <c r="F144" s="74" t="s">
        <v>33</v>
      </c>
      <c r="G144" t="s">
        <v>543</v>
      </c>
      <c r="H144" t="s">
        <v>543</v>
      </c>
    </row>
    <row r="145" spans="1:8" ht="15">
      <c r="A145" t="s">
        <v>137</v>
      </c>
      <c r="B145" t="s">
        <v>544</v>
      </c>
      <c r="F145" s="74" t="s">
        <v>137</v>
      </c>
      <c r="G145" t="s">
        <v>544</v>
      </c>
      <c r="H145" t="s">
        <v>544</v>
      </c>
    </row>
    <row r="146" spans="1:8" ht="15">
      <c r="A146" s="11" t="s">
        <v>34</v>
      </c>
      <c r="B146" t="s">
        <v>545</v>
      </c>
      <c r="F146" s="74" t="s">
        <v>34</v>
      </c>
      <c r="G146" t="s">
        <v>545</v>
      </c>
      <c r="H146" t="s">
        <v>545</v>
      </c>
    </row>
    <row r="147" spans="1:8" ht="15">
      <c r="A147" t="s">
        <v>546</v>
      </c>
      <c r="B147" t="s">
        <v>547</v>
      </c>
      <c r="F147" s="81" t="s">
        <v>546</v>
      </c>
      <c r="G147" t="s">
        <v>547</v>
      </c>
      <c r="H147" t="s">
        <v>547</v>
      </c>
    </row>
    <row r="148" spans="1:8" ht="15">
      <c r="A148" t="s">
        <v>168</v>
      </c>
      <c r="B148" t="s">
        <v>548</v>
      </c>
      <c r="F148" s="74" t="s">
        <v>168</v>
      </c>
      <c r="G148" t="s">
        <v>548</v>
      </c>
      <c r="H148" t="s">
        <v>548</v>
      </c>
    </row>
    <row r="149" spans="1:8" ht="15">
      <c r="A149" t="s">
        <v>284</v>
      </c>
      <c r="B149" t="s">
        <v>549</v>
      </c>
      <c r="F149" s="74" t="s">
        <v>284</v>
      </c>
      <c r="G149" t="s">
        <v>549</v>
      </c>
      <c r="H149" t="s">
        <v>549</v>
      </c>
    </row>
    <row r="150" spans="1:8" ht="15">
      <c r="A150" t="s">
        <v>285</v>
      </c>
      <c r="B150" t="s">
        <v>550</v>
      </c>
      <c r="F150" s="74" t="s">
        <v>285</v>
      </c>
      <c r="G150" t="s">
        <v>550</v>
      </c>
      <c r="H150" t="s">
        <v>550</v>
      </c>
    </row>
    <row r="151" spans="1:8" ht="15">
      <c r="A151" t="s">
        <v>82</v>
      </c>
      <c r="B151" t="s">
        <v>551</v>
      </c>
      <c r="F151" s="75" t="s">
        <v>82</v>
      </c>
      <c r="G151" t="s">
        <v>551</v>
      </c>
      <c r="H151" t="s">
        <v>551</v>
      </c>
    </row>
    <row r="152" spans="1:8" ht="15">
      <c r="A152" s="11" t="s">
        <v>35</v>
      </c>
      <c r="B152" t="s">
        <v>552</v>
      </c>
      <c r="F152" s="74" t="s">
        <v>35</v>
      </c>
      <c r="G152" t="s">
        <v>552</v>
      </c>
      <c r="H152" t="s">
        <v>552</v>
      </c>
    </row>
    <row r="153" spans="1:8" ht="15">
      <c r="A153" t="s">
        <v>553</v>
      </c>
      <c r="B153" t="s">
        <v>554</v>
      </c>
      <c r="F153" s="80" t="s">
        <v>553</v>
      </c>
      <c r="G153" t="s">
        <v>554</v>
      </c>
      <c r="H153" t="s">
        <v>554</v>
      </c>
    </row>
    <row r="154" spans="1:8" ht="15">
      <c r="A154" s="20" t="s">
        <v>890</v>
      </c>
      <c r="B154" t="s">
        <v>555</v>
      </c>
      <c r="F154" s="81" t="s">
        <v>890</v>
      </c>
      <c r="G154" t="s">
        <v>555</v>
      </c>
      <c r="H154" t="s">
        <v>555</v>
      </c>
    </row>
    <row r="155" spans="1:8" ht="15">
      <c r="A155" t="s">
        <v>286</v>
      </c>
      <c r="B155" t="s">
        <v>556</v>
      </c>
      <c r="F155" s="74" t="s">
        <v>286</v>
      </c>
      <c r="G155" t="s">
        <v>556</v>
      </c>
      <c r="H155" t="s">
        <v>556</v>
      </c>
    </row>
    <row r="156" spans="1:8" ht="15">
      <c r="A156" t="s">
        <v>557</v>
      </c>
      <c r="B156" t="s">
        <v>558</v>
      </c>
      <c r="F156" s="78" t="s">
        <v>557</v>
      </c>
      <c r="G156" t="s">
        <v>558</v>
      </c>
      <c r="H156" t="s">
        <v>558</v>
      </c>
    </row>
    <row r="157" spans="1:8" ht="15">
      <c r="A157" t="s">
        <v>210</v>
      </c>
      <c r="B157" t="s">
        <v>559</v>
      </c>
      <c r="F157" s="75" t="s">
        <v>210</v>
      </c>
      <c r="G157" t="s">
        <v>559</v>
      </c>
      <c r="H157" t="s">
        <v>559</v>
      </c>
    </row>
    <row r="158" spans="1:8" ht="15">
      <c r="A158" t="s">
        <v>287</v>
      </c>
      <c r="B158" t="s">
        <v>560</v>
      </c>
      <c r="F158" s="74" t="s">
        <v>287</v>
      </c>
      <c r="G158" t="s">
        <v>560</v>
      </c>
      <c r="H158" t="s">
        <v>560</v>
      </c>
    </row>
    <row r="159" spans="1:8" ht="15">
      <c r="A159" t="s">
        <v>138</v>
      </c>
      <c r="B159" t="s">
        <v>561</v>
      </c>
      <c r="F159" s="72" t="s">
        <v>138</v>
      </c>
      <c r="G159" t="s">
        <v>561</v>
      </c>
      <c r="H159" t="s">
        <v>561</v>
      </c>
    </row>
    <row r="160" spans="1:8" ht="15">
      <c r="A160" t="s">
        <v>344</v>
      </c>
      <c r="B160" t="s">
        <v>562</v>
      </c>
      <c r="F160" s="75" t="s">
        <v>344</v>
      </c>
      <c r="G160" t="s">
        <v>562</v>
      </c>
      <c r="H160" t="s">
        <v>562</v>
      </c>
    </row>
    <row r="161" spans="1:8" ht="15">
      <c r="A161" s="20" t="s">
        <v>885</v>
      </c>
      <c r="B161" t="s">
        <v>563</v>
      </c>
      <c r="F161" s="81" t="s">
        <v>885</v>
      </c>
      <c r="G161" t="s">
        <v>563</v>
      </c>
      <c r="H161" t="s">
        <v>563</v>
      </c>
    </row>
    <row r="162" spans="1:8" ht="15.75" thickBot="1">
      <c r="A162" t="s">
        <v>288</v>
      </c>
      <c r="B162" t="s">
        <v>564</v>
      </c>
      <c r="F162" s="89" t="s">
        <v>288</v>
      </c>
      <c r="G162" t="s">
        <v>564</v>
      </c>
      <c r="H162" t="s">
        <v>564</v>
      </c>
    </row>
    <row r="163" spans="1:8" ht="15.75" thickTop="1">
      <c r="A163" t="s">
        <v>211</v>
      </c>
      <c r="B163" t="s">
        <v>565</v>
      </c>
      <c r="F163" s="74" t="s">
        <v>211</v>
      </c>
      <c r="G163" t="s">
        <v>565</v>
      </c>
      <c r="H163" t="s">
        <v>565</v>
      </c>
    </row>
    <row r="164" spans="1:8" ht="15">
      <c r="A164" t="s">
        <v>566</v>
      </c>
      <c r="B164" t="s">
        <v>567</v>
      </c>
      <c r="F164" s="74" t="s">
        <v>566</v>
      </c>
      <c r="G164" t="s">
        <v>567</v>
      </c>
      <c r="H164" t="s">
        <v>567</v>
      </c>
    </row>
    <row r="165" spans="1:8" ht="15">
      <c r="A165" s="18" t="s">
        <v>886</v>
      </c>
      <c r="B165" t="s">
        <v>568</v>
      </c>
      <c r="F165" s="78" t="s">
        <v>886</v>
      </c>
      <c r="G165" t="s">
        <v>568</v>
      </c>
      <c r="H165" t="s">
        <v>568</v>
      </c>
    </row>
    <row r="166" spans="1:8" ht="15">
      <c r="A166" s="17" t="s">
        <v>883</v>
      </c>
      <c r="B166" t="s">
        <v>569</v>
      </c>
      <c r="F166" s="77" t="s">
        <v>883</v>
      </c>
      <c r="G166" t="s">
        <v>569</v>
      </c>
      <c r="H166" t="s">
        <v>569</v>
      </c>
    </row>
    <row r="167" spans="1:8" ht="15">
      <c r="A167" t="s">
        <v>212</v>
      </c>
      <c r="B167" t="s">
        <v>570</v>
      </c>
      <c r="F167" s="74" t="s">
        <v>212</v>
      </c>
      <c r="G167" t="s">
        <v>570</v>
      </c>
      <c r="H167" t="s">
        <v>570</v>
      </c>
    </row>
    <row r="168" spans="1:8" ht="15">
      <c r="A168" t="s">
        <v>345</v>
      </c>
      <c r="B168" t="s">
        <v>571</v>
      </c>
      <c r="F168" s="74" t="s">
        <v>345</v>
      </c>
      <c r="G168" t="s">
        <v>571</v>
      </c>
      <c r="H168" t="s">
        <v>571</v>
      </c>
    </row>
    <row r="169" spans="1:8" ht="15">
      <c r="A169" t="s">
        <v>83</v>
      </c>
      <c r="B169" t="s">
        <v>572</v>
      </c>
      <c r="F169" s="74" t="s">
        <v>83</v>
      </c>
      <c r="G169" t="s">
        <v>572</v>
      </c>
      <c r="H169" t="s">
        <v>572</v>
      </c>
    </row>
    <row r="170" spans="1:8" ht="15">
      <c r="A170" t="s">
        <v>61</v>
      </c>
      <c r="B170" t="s">
        <v>573</v>
      </c>
      <c r="F170" s="74" t="s">
        <v>61</v>
      </c>
      <c r="G170" t="s">
        <v>573</v>
      </c>
      <c r="H170" t="s">
        <v>573</v>
      </c>
    </row>
    <row r="171" spans="1:8" ht="15">
      <c r="A171" t="s">
        <v>139</v>
      </c>
      <c r="B171" t="s">
        <v>574</v>
      </c>
      <c r="F171" s="74" t="s">
        <v>139</v>
      </c>
      <c r="G171" t="s">
        <v>574</v>
      </c>
      <c r="H171" t="s">
        <v>574</v>
      </c>
    </row>
    <row r="172" spans="1:8" ht="15">
      <c r="A172" s="11" t="s">
        <v>36</v>
      </c>
      <c r="B172" t="s">
        <v>575</v>
      </c>
      <c r="F172" s="74" t="s">
        <v>36</v>
      </c>
      <c r="G172" t="s">
        <v>575</v>
      </c>
      <c r="H172" t="s">
        <v>575</v>
      </c>
    </row>
    <row r="173" spans="1:8" ht="15">
      <c r="A173" t="s">
        <v>346</v>
      </c>
      <c r="B173" t="s">
        <v>576</v>
      </c>
      <c r="F173" s="74" t="s">
        <v>346</v>
      </c>
      <c r="G173" t="s">
        <v>576</v>
      </c>
      <c r="H173" t="s">
        <v>576</v>
      </c>
    </row>
    <row r="174" spans="1:8" ht="15">
      <c r="A174" t="s">
        <v>289</v>
      </c>
      <c r="B174" t="s">
        <v>577</v>
      </c>
      <c r="F174" s="74" t="s">
        <v>289</v>
      </c>
      <c r="G174" t="s">
        <v>577</v>
      </c>
      <c r="H174" t="s">
        <v>577</v>
      </c>
    </row>
    <row r="175" spans="1:8" ht="15">
      <c r="A175" t="s">
        <v>290</v>
      </c>
      <c r="B175" t="s">
        <v>578</v>
      </c>
      <c r="F175" s="74" t="s">
        <v>290</v>
      </c>
      <c r="G175" t="s">
        <v>578</v>
      </c>
      <c r="H175" t="s">
        <v>578</v>
      </c>
    </row>
    <row r="176" spans="1:8" ht="15">
      <c r="A176" s="18" t="s">
        <v>897</v>
      </c>
      <c r="B176" t="s">
        <v>579</v>
      </c>
      <c r="F176" s="78" t="s">
        <v>897</v>
      </c>
      <c r="G176" t="s">
        <v>579</v>
      </c>
      <c r="H176" t="s">
        <v>579</v>
      </c>
    </row>
    <row r="177" spans="1:8" ht="15">
      <c r="A177" t="s">
        <v>246</v>
      </c>
      <c r="B177" t="s">
        <v>580</v>
      </c>
      <c r="F177" s="74" t="s">
        <v>246</v>
      </c>
      <c r="G177" t="s">
        <v>580</v>
      </c>
      <c r="H177" t="s">
        <v>580</v>
      </c>
    </row>
    <row r="178" spans="1:8" ht="15">
      <c r="A178" t="s">
        <v>291</v>
      </c>
      <c r="B178" t="s">
        <v>581</v>
      </c>
      <c r="F178" s="74" t="s">
        <v>291</v>
      </c>
      <c r="G178" t="s">
        <v>581</v>
      </c>
      <c r="H178" t="s">
        <v>581</v>
      </c>
    </row>
    <row r="179" spans="1:8" ht="15">
      <c r="A179" s="11" t="s">
        <v>14</v>
      </c>
      <c r="B179" t="s">
        <v>582</v>
      </c>
      <c r="F179" s="76" t="s">
        <v>14</v>
      </c>
      <c r="G179" t="s">
        <v>582</v>
      </c>
      <c r="H179" t="s">
        <v>582</v>
      </c>
    </row>
    <row r="180" spans="1:8" ht="15">
      <c r="A180" t="s">
        <v>247</v>
      </c>
      <c r="B180" t="s">
        <v>583</v>
      </c>
      <c r="F180" s="74" t="s">
        <v>247</v>
      </c>
      <c r="G180" t="s">
        <v>583</v>
      </c>
      <c r="H180" t="s">
        <v>583</v>
      </c>
    </row>
    <row r="181" spans="1:8" ht="15">
      <c r="A181" s="19" t="s">
        <v>891</v>
      </c>
      <c r="B181" t="s">
        <v>584</v>
      </c>
      <c r="F181" s="79" t="s">
        <v>891</v>
      </c>
      <c r="G181" t="s">
        <v>584</v>
      </c>
      <c r="H181" t="s">
        <v>584</v>
      </c>
    </row>
    <row r="182" spans="1:8" ht="15">
      <c r="A182" t="s">
        <v>113</v>
      </c>
      <c r="B182" t="s">
        <v>585</v>
      </c>
      <c r="F182" s="74" t="s">
        <v>113</v>
      </c>
      <c r="G182" t="s">
        <v>585</v>
      </c>
      <c r="H182" t="s">
        <v>585</v>
      </c>
    </row>
    <row r="183" spans="1:8" ht="15">
      <c r="A183" t="s">
        <v>248</v>
      </c>
      <c r="B183" t="s">
        <v>586</v>
      </c>
      <c r="F183" s="74" t="s">
        <v>248</v>
      </c>
      <c r="G183" t="s">
        <v>586</v>
      </c>
      <c r="H183" t="s">
        <v>586</v>
      </c>
    </row>
    <row r="184" spans="1:8" ht="15">
      <c r="A184" t="s">
        <v>140</v>
      </c>
      <c r="B184" t="s">
        <v>587</v>
      </c>
      <c r="F184" s="74" t="s">
        <v>140</v>
      </c>
      <c r="G184" t="s">
        <v>587</v>
      </c>
      <c r="H184" t="s">
        <v>587</v>
      </c>
    </row>
    <row r="185" spans="1:8" ht="15">
      <c r="A185" t="s">
        <v>249</v>
      </c>
      <c r="B185" t="s">
        <v>588</v>
      </c>
      <c r="F185" s="74" t="s">
        <v>249</v>
      </c>
      <c r="G185" t="s">
        <v>588</v>
      </c>
      <c r="H185" t="s">
        <v>588</v>
      </c>
    </row>
    <row r="186" spans="1:8" ht="15">
      <c r="A186" t="s">
        <v>213</v>
      </c>
      <c r="B186" t="s">
        <v>589</v>
      </c>
      <c r="F186" s="75" t="s">
        <v>213</v>
      </c>
      <c r="G186" t="s">
        <v>589</v>
      </c>
      <c r="H186" t="s">
        <v>589</v>
      </c>
    </row>
    <row r="187" spans="1:8" ht="15">
      <c r="A187" t="s">
        <v>114</v>
      </c>
      <c r="B187" t="s">
        <v>590</v>
      </c>
      <c r="F187" s="74" t="s">
        <v>114</v>
      </c>
      <c r="G187" t="s">
        <v>590</v>
      </c>
      <c r="H187" t="s">
        <v>590</v>
      </c>
    </row>
    <row r="188" spans="1:8" ht="15">
      <c r="A188" t="s">
        <v>250</v>
      </c>
      <c r="B188" t="s">
        <v>591</v>
      </c>
      <c r="F188" s="74" t="s">
        <v>250</v>
      </c>
      <c r="G188" t="s">
        <v>591</v>
      </c>
      <c r="H188" t="s">
        <v>591</v>
      </c>
    </row>
    <row r="189" spans="1:8" ht="15">
      <c r="A189" t="s">
        <v>292</v>
      </c>
      <c r="B189" t="s">
        <v>592</v>
      </c>
      <c r="F189" s="74" t="s">
        <v>292</v>
      </c>
      <c r="G189" t="s">
        <v>592</v>
      </c>
      <c r="H189" t="s">
        <v>592</v>
      </c>
    </row>
    <row r="190" spans="1:8" ht="15">
      <c r="A190" t="s">
        <v>62</v>
      </c>
      <c r="B190" t="s">
        <v>593</v>
      </c>
      <c r="F190" s="84" t="s">
        <v>62</v>
      </c>
      <c r="G190" t="s">
        <v>593</v>
      </c>
      <c r="H190" t="s">
        <v>593</v>
      </c>
    </row>
    <row r="191" spans="1:8" ht="15">
      <c r="A191" t="s">
        <v>293</v>
      </c>
      <c r="B191" t="s">
        <v>594</v>
      </c>
      <c r="F191" s="74" t="s">
        <v>293</v>
      </c>
      <c r="G191" t="s">
        <v>594</v>
      </c>
      <c r="H191" t="s">
        <v>594</v>
      </c>
    </row>
    <row r="192" spans="1:8" ht="15">
      <c r="A192" t="s">
        <v>294</v>
      </c>
      <c r="B192" t="s">
        <v>595</v>
      </c>
      <c r="F192" s="74" t="s">
        <v>294</v>
      </c>
      <c r="G192" t="s">
        <v>595</v>
      </c>
      <c r="H192" t="s">
        <v>595</v>
      </c>
    </row>
    <row r="193" spans="1:8" ht="15">
      <c r="A193" t="s">
        <v>251</v>
      </c>
      <c r="B193" t="s">
        <v>596</v>
      </c>
      <c r="F193" s="74" t="s">
        <v>251</v>
      </c>
      <c r="G193" t="s">
        <v>596</v>
      </c>
      <c r="H193" t="s">
        <v>596</v>
      </c>
    </row>
    <row r="194" spans="1:8" ht="15">
      <c r="A194" t="s">
        <v>169</v>
      </c>
      <c r="B194" t="s">
        <v>597</v>
      </c>
      <c r="F194" s="74" t="s">
        <v>169</v>
      </c>
      <c r="G194" t="s">
        <v>597</v>
      </c>
      <c r="H194" t="s">
        <v>597</v>
      </c>
    </row>
    <row r="195" spans="1:8" ht="15">
      <c r="A195" s="11" t="s">
        <v>214</v>
      </c>
      <c r="B195" t="s">
        <v>598</v>
      </c>
      <c r="F195" s="87" t="s">
        <v>947</v>
      </c>
      <c r="G195" t="s">
        <v>598</v>
      </c>
      <c r="H195" t="s">
        <v>598</v>
      </c>
    </row>
    <row r="196" spans="1:8" ht="15">
      <c r="A196" t="s">
        <v>141</v>
      </c>
      <c r="B196" t="s">
        <v>599</v>
      </c>
      <c r="F196" s="75" t="s">
        <v>141</v>
      </c>
      <c r="G196" t="s">
        <v>599</v>
      </c>
      <c r="H196" t="s">
        <v>599</v>
      </c>
    </row>
    <row r="197" spans="1:8" ht="15">
      <c r="A197" t="s">
        <v>600</v>
      </c>
      <c r="B197" t="s">
        <v>601</v>
      </c>
      <c r="F197" s="82" t="s">
        <v>600</v>
      </c>
      <c r="G197" t="s">
        <v>955</v>
      </c>
      <c r="H197" t="s">
        <v>937</v>
      </c>
    </row>
    <row r="198" spans="1:8" ht="15">
      <c r="A198" t="s">
        <v>252</v>
      </c>
      <c r="B198" t="s">
        <v>602</v>
      </c>
      <c r="F198" s="74" t="s">
        <v>252</v>
      </c>
      <c r="G198" t="s">
        <v>602</v>
      </c>
      <c r="H198" t="s">
        <v>602</v>
      </c>
    </row>
    <row r="199" spans="1:8" ht="15">
      <c r="A199" t="s">
        <v>142</v>
      </c>
      <c r="B199" t="s">
        <v>603</v>
      </c>
      <c r="F199" s="74" t="s">
        <v>142</v>
      </c>
      <c r="G199" t="s">
        <v>603</v>
      </c>
      <c r="H199" t="s">
        <v>603</v>
      </c>
    </row>
    <row r="200" spans="1:8" ht="15">
      <c r="A200" t="s">
        <v>295</v>
      </c>
      <c r="B200" t="s">
        <v>604</v>
      </c>
      <c r="F200" s="74" t="s">
        <v>295</v>
      </c>
      <c r="G200" t="s">
        <v>604</v>
      </c>
      <c r="H200" t="s">
        <v>604</v>
      </c>
    </row>
    <row r="201" spans="1:8" ht="15">
      <c r="A201" t="s">
        <v>253</v>
      </c>
      <c r="B201" t="s">
        <v>605</v>
      </c>
      <c r="F201" s="74" t="s">
        <v>253</v>
      </c>
      <c r="G201" t="s">
        <v>605</v>
      </c>
      <c r="H201" t="s">
        <v>605</v>
      </c>
    </row>
    <row r="202" spans="1:8" ht="15">
      <c r="A202" t="s">
        <v>606</v>
      </c>
      <c r="B202" t="s">
        <v>607</v>
      </c>
      <c r="F202" s="78" t="s">
        <v>606</v>
      </c>
      <c r="G202" t="s">
        <v>607</v>
      </c>
      <c r="H202" t="s">
        <v>607</v>
      </c>
    </row>
    <row r="203" spans="1:8" ht="15.75" thickBot="1">
      <c r="A203" t="s">
        <v>84</v>
      </c>
      <c r="B203" t="s">
        <v>608</v>
      </c>
      <c r="F203" s="89" t="s">
        <v>84</v>
      </c>
      <c r="G203" t="s">
        <v>608</v>
      </c>
      <c r="H203" t="s">
        <v>608</v>
      </c>
    </row>
    <row r="204" spans="1:8" ht="15.75" thickTop="1">
      <c r="A204" s="11" t="s">
        <v>37</v>
      </c>
      <c r="B204" t="s">
        <v>609</v>
      </c>
      <c r="F204" s="74" t="s">
        <v>37</v>
      </c>
      <c r="G204" t="s">
        <v>609</v>
      </c>
      <c r="H204" t="s">
        <v>609</v>
      </c>
    </row>
    <row r="205" spans="1:8" ht="15">
      <c r="A205" t="s">
        <v>215</v>
      </c>
      <c r="B205" t="s">
        <v>610</v>
      </c>
      <c r="F205" s="74" t="s">
        <v>215</v>
      </c>
      <c r="G205" t="s">
        <v>610</v>
      </c>
      <c r="H205" t="s">
        <v>610</v>
      </c>
    </row>
    <row r="206" spans="1:8" ht="15">
      <c r="A206" s="11" t="s">
        <v>15</v>
      </c>
      <c r="B206" t="s">
        <v>611</v>
      </c>
      <c r="F206" s="74" t="s">
        <v>15</v>
      </c>
      <c r="G206" t="s">
        <v>611</v>
      </c>
      <c r="H206" t="s">
        <v>611</v>
      </c>
    </row>
    <row r="207" spans="1:8" ht="15">
      <c r="A207" t="s">
        <v>296</v>
      </c>
      <c r="B207" t="s">
        <v>612</v>
      </c>
      <c r="F207" s="74" t="s">
        <v>296</v>
      </c>
      <c r="G207" t="s">
        <v>612</v>
      </c>
      <c r="H207" t="s">
        <v>612</v>
      </c>
    </row>
    <row r="208" spans="1:8" ht="15">
      <c r="A208" t="s">
        <v>347</v>
      </c>
      <c r="B208" t="s">
        <v>613</v>
      </c>
      <c r="F208" s="72" t="s">
        <v>347</v>
      </c>
      <c r="G208" t="s">
        <v>613</v>
      </c>
      <c r="H208" t="s">
        <v>613</v>
      </c>
    </row>
    <row r="209" spans="1:8" ht="15">
      <c r="A209" t="s">
        <v>254</v>
      </c>
      <c r="B209" t="s">
        <v>614</v>
      </c>
      <c r="F209" s="88" t="s">
        <v>254</v>
      </c>
      <c r="G209" t="s">
        <v>614</v>
      </c>
      <c r="H209" t="s">
        <v>614</v>
      </c>
    </row>
    <row r="210" spans="1:8" ht="15">
      <c r="A210" t="s">
        <v>348</v>
      </c>
      <c r="B210" t="s">
        <v>615</v>
      </c>
      <c r="F210" s="74" t="s">
        <v>348</v>
      </c>
      <c r="G210" t="s">
        <v>615</v>
      </c>
      <c r="H210" t="s">
        <v>615</v>
      </c>
    </row>
    <row r="211" spans="1:8" ht="15">
      <c r="A211" t="s">
        <v>255</v>
      </c>
      <c r="B211" t="s">
        <v>616</v>
      </c>
      <c r="F211" s="74" t="s">
        <v>255</v>
      </c>
      <c r="G211" t="s">
        <v>616</v>
      </c>
      <c r="H211" t="s">
        <v>616</v>
      </c>
    </row>
    <row r="212" spans="1:8" ht="15">
      <c r="A212" t="s">
        <v>349</v>
      </c>
      <c r="B212" t="s">
        <v>617</v>
      </c>
      <c r="F212" s="74" t="s">
        <v>349</v>
      </c>
      <c r="G212" t="s">
        <v>617</v>
      </c>
      <c r="H212" t="s">
        <v>617</v>
      </c>
    </row>
    <row r="213" spans="1:8" ht="15">
      <c r="A213" t="s">
        <v>143</v>
      </c>
      <c r="B213" t="s">
        <v>618</v>
      </c>
      <c r="F213" s="74" t="s">
        <v>143</v>
      </c>
      <c r="G213" t="s">
        <v>618</v>
      </c>
      <c r="H213" t="s">
        <v>618</v>
      </c>
    </row>
    <row r="214" spans="1:8" ht="15">
      <c r="A214" s="18" t="s">
        <v>898</v>
      </c>
      <c r="B214" t="s">
        <v>619</v>
      </c>
      <c r="F214" s="78" t="s">
        <v>898</v>
      </c>
      <c r="G214" t="s">
        <v>619</v>
      </c>
      <c r="H214" t="s">
        <v>619</v>
      </c>
    </row>
    <row r="215" spans="1:8" ht="15">
      <c r="A215" s="18" t="s">
        <v>893</v>
      </c>
      <c r="B215" t="s">
        <v>620</v>
      </c>
      <c r="F215" s="78" t="s">
        <v>893</v>
      </c>
      <c r="G215" t="s">
        <v>620</v>
      </c>
      <c r="H215" t="s">
        <v>620</v>
      </c>
    </row>
    <row r="216" spans="1:8" ht="15">
      <c r="A216" t="s">
        <v>256</v>
      </c>
      <c r="B216" t="s">
        <v>621</v>
      </c>
      <c r="F216" s="74" t="s">
        <v>256</v>
      </c>
      <c r="G216" t="s">
        <v>621</v>
      </c>
      <c r="H216" t="s">
        <v>621</v>
      </c>
    </row>
    <row r="217" spans="1:8" ht="15">
      <c r="A217" t="s">
        <v>115</v>
      </c>
      <c r="B217" t="s">
        <v>622</v>
      </c>
      <c r="F217" s="75" t="s">
        <v>115</v>
      </c>
      <c r="G217" t="s">
        <v>622</v>
      </c>
      <c r="H217" t="s">
        <v>622</v>
      </c>
    </row>
    <row r="218" spans="1:8" ht="15">
      <c r="A218" t="s">
        <v>85</v>
      </c>
      <c r="B218" t="s">
        <v>623</v>
      </c>
      <c r="F218" s="74" t="s">
        <v>85</v>
      </c>
      <c r="G218" t="s">
        <v>623</v>
      </c>
      <c r="H218" t="s">
        <v>623</v>
      </c>
    </row>
    <row r="219" spans="1:8" ht="15">
      <c r="A219" t="s">
        <v>257</v>
      </c>
      <c r="B219" t="s">
        <v>624</v>
      </c>
      <c r="F219" s="74" t="s">
        <v>257</v>
      </c>
      <c r="G219" t="s">
        <v>624</v>
      </c>
      <c r="H219" t="s">
        <v>624</v>
      </c>
    </row>
    <row r="220" spans="1:8" ht="15">
      <c r="A220" t="s">
        <v>86</v>
      </c>
      <c r="B220" t="s">
        <v>625</v>
      </c>
      <c r="F220" s="74" t="s">
        <v>86</v>
      </c>
      <c r="G220" t="s">
        <v>625</v>
      </c>
      <c r="H220" t="s">
        <v>625</v>
      </c>
    </row>
    <row r="221" spans="1:8" ht="15">
      <c r="A221" t="s">
        <v>626</v>
      </c>
      <c r="B221" t="s">
        <v>627</v>
      </c>
      <c r="F221" s="74" t="s">
        <v>626</v>
      </c>
      <c r="G221" t="s">
        <v>627</v>
      </c>
      <c r="H221" t="s">
        <v>627</v>
      </c>
    </row>
    <row r="222" spans="1:8" ht="15">
      <c r="A222" t="s">
        <v>116</v>
      </c>
      <c r="B222" t="s">
        <v>628</v>
      </c>
      <c r="F222" s="75" t="s">
        <v>116</v>
      </c>
      <c r="G222" t="s">
        <v>628</v>
      </c>
      <c r="H222" t="s">
        <v>628</v>
      </c>
    </row>
    <row r="223" spans="1:8" ht="15">
      <c r="A223" t="s">
        <v>144</v>
      </c>
      <c r="B223" t="s">
        <v>629</v>
      </c>
      <c r="F223" s="74" t="s">
        <v>144</v>
      </c>
      <c r="G223" t="s">
        <v>629</v>
      </c>
      <c r="H223" t="s">
        <v>629</v>
      </c>
    </row>
    <row r="224" spans="1:8" ht="15">
      <c r="A224" t="s">
        <v>297</v>
      </c>
      <c r="B224" t="s">
        <v>630</v>
      </c>
      <c r="F224" s="74" t="s">
        <v>297</v>
      </c>
      <c r="G224" t="s">
        <v>630</v>
      </c>
      <c r="H224" t="s">
        <v>630</v>
      </c>
    </row>
    <row r="225" spans="1:8" ht="15">
      <c r="A225" t="s">
        <v>258</v>
      </c>
      <c r="B225" t="s">
        <v>631</v>
      </c>
      <c r="F225" s="74" t="s">
        <v>258</v>
      </c>
      <c r="G225" t="s">
        <v>631</v>
      </c>
      <c r="H225" t="s">
        <v>631</v>
      </c>
    </row>
    <row r="226" spans="1:8" ht="15">
      <c r="A226" t="s">
        <v>170</v>
      </c>
      <c r="B226" t="s">
        <v>632</v>
      </c>
      <c r="F226" s="74" t="s">
        <v>170</v>
      </c>
      <c r="G226" t="s">
        <v>632</v>
      </c>
      <c r="H226" t="s">
        <v>632</v>
      </c>
    </row>
    <row r="227" spans="1:8" ht="15">
      <c r="A227" t="s">
        <v>633</v>
      </c>
      <c r="B227" t="s">
        <v>634</v>
      </c>
      <c r="F227" s="74" t="s">
        <v>633</v>
      </c>
      <c r="G227" t="s">
        <v>634</v>
      </c>
      <c r="H227" t="s">
        <v>634</v>
      </c>
    </row>
    <row r="228" spans="1:8" ht="15">
      <c r="A228" t="s">
        <v>145</v>
      </c>
      <c r="B228" t="s">
        <v>635</v>
      </c>
      <c r="F228" s="75" t="s">
        <v>145</v>
      </c>
      <c r="G228" t="s">
        <v>635</v>
      </c>
      <c r="H228" t="s">
        <v>635</v>
      </c>
    </row>
    <row r="229" spans="1:8" ht="15">
      <c r="A229" t="s">
        <v>636</v>
      </c>
      <c r="B229" t="s">
        <v>637</v>
      </c>
      <c r="F229" s="74" t="s">
        <v>636</v>
      </c>
      <c r="G229" t="s">
        <v>637</v>
      </c>
      <c r="H229" t="s">
        <v>637</v>
      </c>
    </row>
    <row r="230" spans="1:8" ht="15">
      <c r="A230" t="s">
        <v>87</v>
      </c>
      <c r="B230" t="s">
        <v>638</v>
      </c>
      <c r="F230" s="74" t="s">
        <v>87</v>
      </c>
      <c r="G230" t="s">
        <v>638</v>
      </c>
      <c r="H230" t="s">
        <v>638</v>
      </c>
    </row>
    <row r="231" spans="1:8" ht="15">
      <c r="A231" t="s">
        <v>216</v>
      </c>
      <c r="B231" t="s">
        <v>639</v>
      </c>
      <c r="F231" s="74" t="s">
        <v>216</v>
      </c>
      <c r="G231" t="s">
        <v>639</v>
      </c>
      <c r="H231" t="s">
        <v>639</v>
      </c>
    </row>
    <row r="232" spans="1:8" ht="15">
      <c r="A232" t="s">
        <v>88</v>
      </c>
      <c r="B232" t="s">
        <v>640</v>
      </c>
      <c r="F232" s="74" t="s">
        <v>88</v>
      </c>
      <c r="G232" t="s">
        <v>640</v>
      </c>
      <c r="H232" t="s">
        <v>640</v>
      </c>
    </row>
    <row r="233" spans="1:8" ht="15">
      <c r="A233" t="s">
        <v>641</v>
      </c>
      <c r="B233" t="s">
        <v>642</v>
      </c>
      <c r="F233" s="74" t="s">
        <v>641</v>
      </c>
      <c r="G233" t="s">
        <v>642</v>
      </c>
      <c r="H233" t="s">
        <v>642</v>
      </c>
    </row>
    <row r="234" spans="1:8" ht="15">
      <c r="A234" t="s">
        <v>298</v>
      </c>
      <c r="B234" t="s">
        <v>643</v>
      </c>
      <c r="F234" s="74" t="s">
        <v>298</v>
      </c>
      <c r="G234" t="s">
        <v>643</v>
      </c>
      <c r="H234" t="s">
        <v>643</v>
      </c>
    </row>
    <row r="235" spans="1:8" ht="15">
      <c r="A235" t="s">
        <v>217</v>
      </c>
      <c r="B235" t="s">
        <v>644</v>
      </c>
      <c r="F235" s="74" t="s">
        <v>217</v>
      </c>
      <c r="G235" t="s">
        <v>644</v>
      </c>
      <c r="H235" t="s">
        <v>644</v>
      </c>
    </row>
    <row r="236" spans="1:8" ht="15">
      <c r="A236" t="s">
        <v>171</v>
      </c>
      <c r="B236" t="s">
        <v>645</v>
      </c>
      <c r="F236" s="74" t="s">
        <v>171</v>
      </c>
      <c r="G236" t="s">
        <v>645</v>
      </c>
      <c r="H236" t="s">
        <v>645</v>
      </c>
    </row>
    <row r="237" spans="1:8" ht="15">
      <c r="A237" t="s">
        <v>89</v>
      </c>
      <c r="B237" t="s">
        <v>646</v>
      </c>
      <c r="F237" s="75" t="s">
        <v>89</v>
      </c>
      <c r="G237" t="s">
        <v>646</v>
      </c>
      <c r="H237" t="s">
        <v>646</v>
      </c>
    </row>
    <row r="238" spans="1:8" ht="15.75" thickBot="1">
      <c r="A238" t="s">
        <v>146</v>
      </c>
      <c r="B238" t="s">
        <v>647</v>
      </c>
      <c r="F238" s="89" t="s">
        <v>146</v>
      </c>
      <c r="G238" t="s">
        <v>647</v>
      </c>
      <c r="H238" t="s">
        <v>647</v>
      </c>
    </row>
    <row r="239" spans="1:8" ht="15.75" thickTop="1">
      <c r="A239" t="s">
        <v>648</v>
      </c>
      <c r="B239" t="s">
        <v>649</v>
      </c>
      <c r="F239" s="78" t="s">
        <v>648</v>
      </c>
      <c r="G239" t="s">
        <v>649</v>
      </c>
      <c r="H239" t="s">
        <v>649</v>
      </c>
    </row>
    <row r="240" spans="1:8" ht="15">
      <c r="A240" t="s">
        <v>147</v>
      </c>
      <c r="B240" t="s">
        <v>650</v>
      </c>
      <c r="F240" s="74" t="s">
        <v>147</v>
      </c>
      <c r="G240" t="s">
        <v>650</v>
      </c>
      <c r="H240" t="s">
        <v>650</v>
      </c>
    </row>
    <row r="241" spans="1:8" ht="15">
      <c r="A241" t="s">
        <v>350</v>
      </c>
      <c r="B241" t="s">
        <v>651</v>
      </c>
      <c r="F241" s="74" t="s">
        <v>350</v>
      </c>
      <c r="G241" t="s">
        <v>651</v>
      </c>
      <c r="H241" t="s">
        <v>651</v>
      </c>
    </row>
    <row r="242" spans="1:8" ht="15">
      <c r="A242" s="9" t="s">
        <v>16</v>
      </c>
      <c r="B242" t="s">
        <v>652</v>
      </c>
      <c r="F242" s="72" t="s">
        <v>16</v>
      </c>
      <c r="G242" t="s">
        <v>652</v>
      </c>
      <c r="H242" t="s">
        <v>652</v>
      </c>
    </row>
    <row r="243" spans="1:8" ht="15">
      <c r="A243" t="s">
        <v>259</v>
      </c>
      <c r="B243" t="s">
        <v>653</v>
      </c>
      <c r="F243" s="74" t="s">
        <v>259</v>
      </c>
      <c r="G243" t="s">
        <v>653</v>
      </c>
      <c r="H243" t="s">
        <v>653</v>
      </c>
    </row>
    <row r="244" spans="1:8" ht="15">
      <c r="A244" t="s">
        <v>218</v>
      </c>
      <c r="B244" t="s">
        <v>654</v>
      </c>
      <c r="F244" s="74" t="s">
        <v>218</v>
      </c>
      <c r="G244" t="s">
        <v>654</v>
      </c>
      <c r="H244" t="s">
        <v>654</v>
      </c>
    </row>
    <row r="245" spans="1:8" ht="15">
      <c r="A245" t="s">
        <v>351</v>
      </c>
      <c r="B245" t="s">
        <v>655</v>
      </c>
      <c r="F245" s="74" t="s">
        <v>351</v>
      </c>
      <c r="G245" t="s">
        <v>655</v>
      </c>
      <c r="H245" t="s">
        <v>655</v>
      </c>
    </row>
    <row r="246" spans="1:8" ht="15">
      <c r="A246" t="s">
        <v>219</v>
      </c>
      <c r="B246" t="s">
        <v>656</v>
      </c>
      <c r="F246" s="74" t="s">
        <v>219</v>
      </c>
      <c r="G246" t="s">
        <v>656</v>
      </c>
      <c r="H246" t="s">
        <v>656</v>
      </c>
    </row>
    <row r="247" spans="1:8" ht="15">
      <c r="A247" t="s">
        <v>299</v>
      </c>
      <c r="B247" t="s">
        <v>657</v>
      </c>
      <c r="F247" s="74" t="s">
        <v>299</v>
      </c>
      <c r="G247" t="s">
        <v>657</v>
      </c>
      <c r="H247" t="s">
        <v>657</v>
      </c>
    </row>
    <row r="248" spans="1:8" ht="15">
      <c r="A248" t="s">
        <v>658</v>
      </c>
      <c r="B248" t="s">
        <v>659</v>
      </c>
      <c r="F248" s="85" t="s">
        <v>658</v>
      </c>
      <c r="G248" t="s">
        <v>659</v>
      </c>
      <c r="H248" t="s">
        <v>659</v>
      </c>
    </row>
    <row r="249" spans="1:8" ht="15">
      <c r="A249" s="11" t="s">
        <v>38</v>
      </c>
      <c r="B249" t="s">
        <v>660</v>
      </c>
      <c r="F249" s="74" t="s">
        <v>38</v>
      </c>
      <c r="G249" t="s">
        <v>660</v>
      </c>
      <c r="H249" t="s">
        <v>660</v>
      </c>
    </row>
    <row r="250" spans="1:8" ht="15">
      <c r="A250" t="s">
        <v>300</v>
      </c>
      <c r="B250" t="s">
        <v>661</v>
      </c>
      <c r="F250" s="74" t="s">
        <v>300</v>
      </c>
      <c r="G250" t="s">
        <v>661</v>
      </c>
      <c r="H250" t="s">
        <v>661</v>
      </c>
    </row>
    <row r="251" spans="1:8" ht="15">
      <c r="A251" t="s">
        <v>301</v>
      </c>
      <c r="B251" t="s">
        <v>662</v>
      </c>
      <c r="F251" s="74" t="s">
        <v>301</v>
      </c>
      <c r="G251" t="s">
        <v>662</v>
      </c>
      <c r="H251" t="s">
        <v>662</v>
      </c>
    </row>
    <row r="252" spans="1:8" ht="15">
      <c r="A252" s="11" t="s">
        <v>17</v>
      </c>
      <c r="B252" t="s">
        <v>663</v>
      </c>
      <c r="F252" s="74" t="s">
        <v>17</v>
      </c>
      <c r="G252" t="s">
        <v>663</v>
      </c>
      <c r="H252" t="s">
        <v>663</v>
      </c>
    </row>
    <row r="253" spans="1:8" ht="15">
      <c r="A253" s="12" t="s">
        <v>39</v>
      </c>
      <c r="B253" t="s">
        <v>664</v>
      </c>
      <c r="F253" s="80" t="s">
        <v>39</v>
      </c>
      <c r="G253" t="s">
        <v>938</v>
      </c>
      <c r="H253" t="s">
        <v>938</v>
      </c>
    </row>
    <row r="254" spans="1:8" ht="15">
      <c r="A254" t="s">
        <v>665</v>
      </c>
      <c r="B254" t="s">
        <v>666</v>
      </c>
      <c r="F254" s="74" t="s">
        <v>665</v>
      </c>
      <c r="G254" t="s">
        <v>666</v>
      </c>
      <c r="H254" t="s">
        <v>666</v>
      </c>
    </row>
    <row r="255" spans="1:8" ht="15">
      <c r="A255" s="18" t="s">
        <v>884</v>
      </c>
      <c r="B255" t="s">
        <v>667</v>
      </c>
      <c r="F255" s="78" t="s">
        <v>884</v>
      </c>
      <c r="G255" t="s">
        <v>667</v>
      </c>
      <c r="H255" t="s">
        <v>667</v>
      </c>
    </row>
    <row r="256" spans="1:8" ht="15">
      <c r="A256" t="s">
        <v>302</v>
      </c>
      <c r="B256" t="s">
        <v>668</v>
      </c>
      <c r="F256" s="75" t="s">
        <v>302</v>
      </c>
      <c r="G256" t="s">
        <v>668</v>
      </c>
      <c r="H256" t="s">
        <v>668</v>
      </c>
    </row>
    <row r="257" spans="1:8" ht="15">
      <c r="A257" t="s">
        <v>148</v>
      </c>
      <c r="B257" t="s">
        <v>669</v>
      </c>
      <c r="F257" s="74" t="s">
        <v>148</v>
      </c>
      <c r="G257" t="s">
        <v>669</v>
      </c>
      <c r="H257" t="s">
        <v>669</v>
      </c>
    </row>
    <row r="258" spans="1:8" ht="15">
      <c r="A258" t="s">
        <v>63</v>
      </c>
      <c r="B258" t="s">
        <v>670</v>
      </c>
      <c r="F258" s="74" t="s">
        <v>63</v>
      </c>
      <c r="G258" t="s">
        <v>670</v>
      </c>
      <c r="H258" t="s">
        <v>670</v>
      </c>
    </row>
    <row r="259" spans="1:8" ht="15">
      <c r="A259" t="s">
        <v>172</v>
      </c>
      <c r="B259" t="s">
        <v>671</v>
      </c>
      <c r="F259" s="74" t="s">
        <v>172</v>
      </c>
      <c r="G259" t="s">
        <v>671</v>
      </c>
      <c r="H259" t="s">
        <v>671</v>
      </c>
    </row>
    <row r="260" spans="1:8" ht="15">
      <c r="A260" t="s">
        <v>260</v>
      </c>
      <c r="B260" t="s">
        <v>672</v>
      </c>
      <c r="F260" s="74" t="s">
        <v>260</v>
      </c>
      <c r="G260" t="s">
        <v>672</v>
      </c>
      <c r="H260" t="s">
        <v>672</v>
      </c>
    </row>
    <row r="261" spans="1:8" ht="15">
      <c r="A261" s="16" t="s">
        <v>18</v>
      </c>
      <c r="B261" t="s">
        <v>673</v>
      </c>
      <c r="F261" s="75" t="s">
        <v>18</v>
      </c>
      <c r="G261" t="s">
        <v>673</v>
      </c>
      <c r="H261" t="s">
        <v>673</v>
      </c>
    </row>
    <row r="262" spans="1:8" ht="15">
      <c r="A262" t="s">
        <v>674</v>
      </c>
      <c r="B262" t="s">
        <v>675</v>
      </c>
      <c r="F262" s="74" t="s">
        <v>674</v>
      </c>
      <c r="G262" t="s">
        <v>675</v>
      </c>
      <c r="H262" t="s">
        <v>675</v>
      </c>
    </row>
    <row r="263" spans="1:8" ht="15">
      <c r="A263" t="s">
        <v>676</v>
      </c>
      <c r="B263" t="s">
        <v>677</v>
      </c>
      <c r="F263" s="74" t="s">
        <v>676</v>
      </c>
      <c r="G263" t="s">
        <v>677</v>
      </c>
      <c r="H263" t="s">
        <v>677</v>
      </c>
    </row>
    <row r="264" spans="1:8" ht="15">
      <c r="A264" s="12" t="s">
        <v>40</v>
      </c>
      <c r="B264" t="s">
        <v>678</v>
      </c>
      <c r="F264" s="80" t="s">
        <v>40</v>
      </c>
      <c r="G264" t="s">
        <v>678</v>
      </c>
      <c r="H264" t="s">
        <v>939</v>
      </c>
    </row>
    <row r="265" spans="1:8" ht="15">
      <c r="A265" t="s">
        <v>352</v>
      </c>
      <c r="B265" t="s">
        <v>679</v>
      </c>
      <c r="F265" s="74" t="s">
        <v>352</v>
      </c>
      <c r="G265" t="s">
        <v>679</v>
      </c>
      <c r="H265" t="s">
        <v>679</v>
      </c>
    </row>
    <row r="266" spans="1:8" ht="15">
      <c r="A266" t="s">
        <v>353</v>
      </c>
      <c r="B266" t="s">
        <v>680</v>
      </c>
      <c r="F266" s="74" t="s">
        <v>353</v>
      </c>
      <c r="G266" t="s">
        <v>680</v>
      </c>
      <c r="H266" t="s">
        <v>680</v>
      </c>
    </row>
    <row r="267" spans="1:8" ht="15">
      <c r="A267" t="s">
        <v>354</v>
      </c>
      <c r="B267" t="s">
        <v>681</v>
      </c>
      <c r="F267" s="74" t="s">
        <v>354</v>
      </c>
      <c r="G267" t="s">
        <v>681</v>
      </c>
      <c r="H267" t="s">
        <v>681</v>
      </c>
    </row>
    <row r="268" spans="1:8" ht="15">
      <c r="A268" t="s">
        <v>682</v>
      </c>
      <c r="B268" t="s">
        <v>683</v>
      </c>
      <c r="F268" s="74" t="s">
        <v>682</v>
      </c>
      <c r="G268" t="s">
        <v>683</v>
      </c>
      <c r="H268" t="s">
        <v>683</v>
      </c>
    </row>
    <row r="269" spans="1:8" ht="15">
      <c r="A269" t="s">
        <v>149</v>
      </c>
      <c r="B269" t="s">
        <v>684</v>
      </c>
      <c r="F269" s="74" t="s">
        <v>149</v>
      </c>
      <c r="G269" t="s">
        <v>684</v>
      </c>
      <c r="H269" t="s">
        <v>684</v>
      </c>
    </row>
    <row r="270" spans="1:8" ht="15">
      <c r="A270" t="s">
        <v>685</v>
      </c>
      <c r="B270" t="s">
        <v>686</v>
      </c>
      <c r="F270" s="79" t="s">
        <v>685</v>
      </c>
      <c r="G270" t="s">
        <v>686</v>
      </c>
      <c r="H270" t="s">
        <v>686</v>
      </c>
    </row>
    <row r="271" spans="1:8" ht="15">
      <c r="A271" t="s">
        <v>220</v>
      </c>
      <c r="B271" t="s">
        <v>687</v>
      </c>
      <c r="F271" s="74" t="s">
        <v>220</v>
      </c>
      <c r="G271" t="s">
        <v>687</v>
      </c>
      <c r="H271" t="s">
        <v>687</v>
      </c>
    </row>
    <row r="272" spans="1:8" ht="15">
      <c r="A272" t="s">
        <v>150</v>
      </c>
      <c r="B272" t="s">
        <v>688</v>
      </c>
      <c r="F272" s="74" t="s">
        <v>150</v>
      </c>
      <c r="G272" t="s">
        <v>688</v>
      </c>
      <c r="H272" t="s">
        <v>688</v>
      </c>
    </row>
    <row r="273" spans="1:8" ht="15">
      <c r="A273" s="11" t="s">
        <v>41</v>
      </c>
      <c r="B273" t="s">
        <v>689</v>
      </c>
      <c r="F273" s="74" t="s">
        <v>41</v>
      </c>
      <c r="G273" t="s">
        <v>689</v>
      </c>
      <c r="H273" t="s">
        <v>689</v>
      </c>
    </row>
    <row r="274" spans="1:8" ht="15">
      <c r="A274" s="19" t="s">
        <v>894</v>
      </c>
      <c r="B274" t="s">
        <v>690</v>
      </c>
      <c r="F274" s="79" t="s">
        <v>894</v>
      </c>
      <c r="G274" t="s">
        <v>690</v>
      </c>
      <c r="H274" t="s">
        <v>690</v>
      </c>
    </row>
    <row r="275" spans="1:8" ht="15">
      <c r="A275" t="s">
        <v>221</v>
      </c>
      <c r="B275" t="s">
        <v>691</v>
      </c>
      <c r="F275" s="74" t="s">
        <v>221</v>
      </c>
      <c r="G275" t="s">
        <v>691</v>
      </c>
      <c r="H275" t="s">
        <v>691</v>
      </c>
    </row>
    <row r="276" spans="1:8" ht="15">
      <c r="A276" t="s">
        <v>173</v>
      </c>
      <c r="B276" t="s">
        <v>692</v>
      </c>
      <c r="F276" s="74" t="s">
        <v>173</v>
      </c>
      <c r="G276" t="s">
        <v>692</v>
      </c>
      <c r="H276" t="s">
        <v>692</v>
      </c>
    </row>
    <row r="277" spans="1:8" ht="15">
      <c r="A277" t="s">
        <v>355</v>
      </c>
      <c r="B277" t="s">
        <v>693</v>
      </c>
      <c r="F277" s="74" t="s">
        <v>355</v>
      </c>
      <c r="G277" t="s">
        <v>693</v>
      </c>
      <c r="H277" t="s">
        <v>693</v>
      </c>
    </row>
    <row r="278" spans="1:8" ht="15">
      <c r="A278" t="s">
        <v>64</v>
      </c>
      <c r="B278" t="s">
        <v>694</v>
      </c>
      <c r="F278" s="74" t="s">
        <v>64</v>
      </c>
      <c r="G278" t="s">
        <v>694</v>
      </c>
      <c r="H278" t="s">
        <v>694</v>
      </c>
    </row>
    <row r="279" spans="1:8" ht="15">
      <c r="A279" t="s">
        <v>174</v>
      </c>
      <c r="B279" t="s">
        <v>695</v>
      </c>
      <c r="F279" s="74" t="s">
        <v>174</v>
      </c>
      <c r="G279" t="s">
        <v>695</v>
      </c>
      <c r="H279" t="s">
        <v>695</v>
      </c>
    </row>
    <row r="280" spans="1:8" ht="15">
      <c r="A280" t="s">
        <v>151</v>
      </c>
      <c r="B280" t="s">
        <v>696</v>
      </c>
      <c r="F280" s="74" t="s">
        <v>151</v>
      </c>
      <c r="G280" t="s">
        <v>696</v>
      </c>
      <c r="H280" t="s">
        <v>696</v>
      </c>
    </row>
    <row r="281" spans="1:8" ht="15">
      <c r="A281" t="s">
        <v>356</v>
      </c>
      <c r="B281" t="s">
        <v>697</v>
      </c>
      <c r="F281" s="74" t="s">
        <v>356</v>
      </c>
      <c r="G281" t="s">
        <v>697</v>
      </c>
      <c r="H281" t="s">
        <v>697</v>
      </c>
    </row>
    <row r="282" spans="1:8" ht="15">
      <c r="A282" t="s">
        <v>152</v>
      </c>
      <c r="B282" t="s">
        <v>698</v>
      </c>
      <c r="F282" s="74" t="s">
        <v>152</v>
      </c>
      <c r="G282" t="s">
        <v>698</v>
      </c>
      <c r="H282" t="s">
        <v>698</v>
      </c>
    </row>
    <row r="283" spans="1:8" ht="15">
      <c r="A283" t="s">
        <v>222</v>
      </c>
      <c r="B283" t="s">
        <v>699</v>
      </c>
      <c r="F283" s="74" t="s">
        <v>222</v>
      </c>
      <c r="G283" t="s">
        <v>699</v>
      </c>
      <c r="H283" t="s">
        <v>699</v>
      </c>
    </row>
    <row r="284" spans="1:8" ht="15">
      <c r="A284" t="s">
        <v>153</v>
      </c>
      <c r="B284" t="s">
        <v>700</v>
      </c>
      <c r="F284" s="74" t="s">
        <v>153</v>
      </c>
      <c r="G284" t="s">
        <v>700</v>
      </c>
      <c r="H284" t="s">
        <v>700</v>
      </c>
    </row>
    <row r="285" spans="1:8" ht="15">
      <c r="A285" t="s">
        <v>175</v>
      </c>
      <c r="B285" t="s">
        <v>701</v>
      </c>
      <c r="F285" s="74" t="s">
        <v>175</v>
      </c>
      <c r="G285" t="s">
        <v>701</v>
      </c>
      <c r="H285" t="s">
        <v>701</v>
      </c>
    </row>
    <row r="286" spans="1:8" ht="15">
      <c r="A286" t="s">
        <v>154</v>
      </c>
      <c r="B286" t="s">
        <v>702</v>
      </c>
      <c r="F286" s="74" t="s">
        <v>154</v>
      </c>
      <c r="G286" t="s">
        <v>702</v>
      </c>
      <c r="H286" t="s">
        <v>702</v>
      </c>
    </row>
    <row r="287" spans="1:8" ht="15.75" thickBot="1">
      <c r="A287" t="s">
        <v>90</v>
      </c>
      <c r="B287" t="s">
        <v>703</v>
      </c>
      <c r="F287" s="89" t="s">
        <v>90</v>
      </c>
      <c r="G287" t="s">
        <v>703</v>
      </c>
      <c r="H287" t="s">
        <v>703</v>
      </c>
    </row>
    <row r="288" spans="1:8" ht="15.75" thickTop="1">
      <c r="A288" t="s">
        <v>704</v>
      </c>
      <c r="B288" t="s">
        <v>705</v>
      </c>
      <c r="F288" s="74" t="s">
        <v>704</v>
      </c>
      <c r="G288" t="s">
        <v>705</v>
      </c>
      <c r="H288" t="s">
        <v>705</v>
      </c>
    </row>
    <row r="289" spans="1:8" ht="15">
      <c r="A289" s="11" t="s">
        <v>42</v>
      </c>
      <c r="B289" t="s">
        <v>706</v>
      </c>
      <c r="F289" s="74" t="s">
        <v>42</v>
      </c>
      <c r="G289" t="s">
        <v>706</v>
      </c>
      <c r="H289" t="s">
        <v>706</v>
      </c>
    </row>
    <row r="290" spans="1:8" ht="15">
      <c r="A290" t="s">
        <v>176</v>
      </c>
      <c r="B290" t="s">
        <v>707</v>
      </c>
      <c r="F290" s="74" t="s">
        <v>176</v>
      </c>
      <c r="G290" t="s">
        <v>707</v>
      </c>
      <c r="H290" t="s">
        <v>707</v>
      </c>
    </row>
    <row r="291" spans="1:8" ht="15">
      <c r="A291" t="s">
        <v>303</v>
      </c>
      <c r="B291" t="s">
        <v>708</v>
      </c>
      <c r="F291" s="74" t="s">
        <v>303</v>
      </c>
      <c r="G291" t="s">
        <v>708</v>
      </c>
      <c r="H291" t="s">
        <v>708</v>
      </c>
    </row>
    <row r="292" spans="1:8" ht="15">
      <c r="A292" s="11" t="s">
        <v>19</v>
      </c>
      <c r="B292" t="s">
        <v>709</v>
      </c>
      <c r="F292" s="74" t="s">
        <v>19</v>
      </c>
      <c r="G292" t="s">
        <v>709</v>
      </c>
      <c r="H292" t="s">
        <v>709</v>
      </c>
    </row>
    <row r="293" spans="1:8" ht="15">
      <c r="A293" t="s">
        <v>91</v>
      </c>
      <c r="B293" t="s">
        <v>710</v>
      </c>
      <c r="F293" s="74" t="s">
        <v>91</v>
      </c>
      <c r="G293" t="s">
        <v>710</v>
      </c>
      <c r="H293" t="s">
        <v>710</v>
      </c>
    </row>
    <row r="294" spans="1:8" ht="15">
      <c r="A294" t="s">
        <v>357</v>
      </c>
      <c r="B294" t="s">
        <v>711</v>
      </c>
      <c r="F294" s="74" t="s">
        <v>357</v>
      </c>
      <c r="G294" t="s">
        <v>711</v>
      </c>
      <c r="H294" t="s">
        <v>711</v>
      </c>
    </row>
    <row r="295" spans="1:8" ht="15">
      <c r="A295" s="11" t="s">
        <v>43</v>
      </c>
      <c r="B295" t="s">
        <v>712</v>
      </c>
      <c r="F295" s="74" t="s">
        <v>940</v>
      </c>
      <c r="G295" t="s">
        <v>712</v>
      </c>
      <c r="H295" t="s">
        <v>712</v>
      </c>
    </row>
    <row r="296" spans="1:8" ht="15">
      <c r="A296" t="s">
        <v>713</v>
      </c>
      <c r="B296" t="s">
        <v>714</v>
      </c>
      <c r="F296" s="78" t="s">
        <v>713</v>
      </c>
      <c r="G296" t="s">
        <v>714</v>
      </c>
      <c r="H296" t="s">
        <v>714</v>
      </c>
    </row>
    <row r="297" spans="1:8" ht="15">
      <c r="A297" t="s">
        <v>358</v>
      </c>
      <c r="B297" t="s">
        <v>715</v>
      </c>
      <c r="F297" s="74" t="s">
        <v>358</v>
      </c>
      <c r="G297" t="s">
        <v>715</v>
      </c>
      <c r="H297" t="s">
        <v>715</v>
      </c>
    </row>
    <row r="298" spans="1:8" ht="15">
      <c r="A298" t="s">
        <v>359</v>
      </c>
      <c r="B298" t="s">
        <v>716</v>
      </c>
      <c r="F298" s="74" t="s">
        <v>359</v>
      </c>
      <c r="G298" t="s">
        <v>716</v>
      </c>
      <c r="H298" t="s">
        <v>716</v>
      </c>
    </row>
    <row r="299" spans="1:8" ht="15">
      <c r="A299" t="s">
        <v>304</v>
      </c>
      <c r="B299" t="s">
        <v>717</v>
      </c>
      <c r="F299" s="74" t="s">
        <v>304</v>
      </c>
      <c r="G299" t="s">
        <v>717</v>
      </c>
      <c r="H299" t="s">
        <v>717</v>
      </c>
    </row>
    <row r="300" spans="1:8" ht="15">
      <c r="A300" s="11" t="s">
        <v>20</v>
      </c>
      <c r="B300" t="s">
        <v>718</v>
      </c>
      <c r="F300" s="74" t="s">
        <v>20</v>
      </c>
      <c r="G300" t="s">
        <v>718</v>
      </c>
      <c r="H300" t="s">
        <v>718</v>
      </c>
    </row>
    <row r="301" spans="1:8" ht="15">
      <c r="A301" t="s">
        <v>92</v>
      </c>
      <c r="B301" t="s">
        <v>719</v>
      </c>
      <c r="F301" s="74" t="s">
        <v>92</v>
      </c>
      <c r="G301" t="s">
        <v>719</v>
      </c>
      <c r="H301" t="s">
        <v>719</v>
      </c>
    </row>
    <row r="302" spans="1:8" ht="15">
      <c r="A302" t="s">
        <v>360</v>
      </c>
      <c r="B302" t="s">
        <v>720</v>
      </c>
      <c r="F302" s="74" t="s">
        <v>360</v>
      </c>
      <c r="G302" t="s">
        <v>720</v>
      </c>
      <c r="H302" t="s">
        <v>720</v>
      </c>
    </row>
    <row r="303" spans="1:8" ht="15">
      <c r="A303" t="s">
        <v>305</v>
      </c>
      <c r="B303" t="s">
        <v>721</v>
      </c>
      <c r="F303" s="74" t="s">
        <v>305</v>
      </c>
      <c r="G303" t="s">
        <v>721</v>
      </c>
      <c r="H303" t="s">
        <v>721</v>
      </c>
    </row>
    <row r="304" spans="1:8" ht="15">
      <c r="A304" t="s">
        <v>261</v>
      </c>
      <c r="B304" t="s">
        <v>722</v>
      </c>
      <c r="F304" s="74" t="s">
        <v>261</v>
      </c>
      <c r="G304" t="s">
        <v>722</v>
      </c>
      <c r="H304" t="s">
        <v>722</v>
      </c>
    </row>
    <row r="305" spans="1:8" ht="15">
      <c r="A305" t="s">
        <v>65</v>
      </c>
      <c r="B305" t="s">
        <v>723</v>
      </c>
      <c r="F305" s="84" t="s">
        <v>65</v>
      </c>
      <c r="G305" t="s">
        <v>723</v>
      </c>
      <c r="H305" t="s">
        <v>723</v>
      </c>
    </row>
    <row r="306" spans="1:8" ht="15">
      <c r="A306" t="s">
        <v>177</v>
      </c>
      <c r="B306" t="s">
        <v>724</v>
      </c>
      <c r="F306" s="74" t="s">
        <v>177</v>
      </c>
      <c r="G306" t="s">
        <v>724</v>
      </c>
      <c r="H306" t="s">
        <v>724</v>
      </c>
    </row>
    <row r="307" spans="1:8" ht="15">
      <c r="A307" t="s">
        <v>306</v>
      </c>
      <c r="B307" t="s">
        <v>725</v>
      </c>
      <c r="F307" s="74" t="s">
        <v>306</v>
      </c>
      <c r="G307" t="s">
        <v>725</v>
      </c>
      <c r="H307" t="s">
        <v>725</v>
      </c>
    </row>
    <row r="308" spans="1:8" ht="15">
      <c r="A308" s="11" t="s">
        <v>44</v>
      </c>
      <c r="B308" t="s">
        <v>726</v>
      </c>
      <c r="F308" s="74" t="s">
        <v>44</v>
      </c>
      <c r="G308" t="s">
        <v>726</v>
      </c>
      <c r="H308" t="s">
        <v>726</v>
      </c>
    </row>
    <row r="309" spans="1:8" ht="15">
      <c r="A309" t="s">
        <v>361</v>
      </c>
      <c r="B309" t="s">
        <v>727</v>
      </c>
      <c r="F309" s="74" t="s">
        <v>361</v>
      </c>
      <c r="G309" t="s">
        <v>727</v>
      </c>
      <c r="H309" t="s">
        <v>727</v>
      </c>
    </row>
    <row r="310" spans="1:8" ht="15">
      <c r="A310" s="9" t="s">
        <v>21</v>
      </c>
      <c r="B310" t="s">
        <v>728</v>
      </c>
      <c r="F310" s="72" t="s">
        <v>21</v>
      </c>
      <c r="G310" t="s">
        <v>728</v>
      </c>
      <c r="H310" t="s">
        <v>728</v>
      </c>
    </row>
    <row r="311" spans="1:8" ht="15">
      <c r="A311" t="s">
        <v>93</v>
      </c>
      <c r="B311" t="s">
        <v>729</v>
      </c>
      <c r="F311" s="74" t="s">
        <v>93</v>
      </c>
      <c r="G311" t="s">
        <v>729</v>
      </c>
      <c r="H311" t="s">
        <v>729</v>
      </c>
    </row>
    <row r="312" spans="1:8" ht="15">
      <c r="A312" t="s">
        <v>262</v>
      </c>
      <c r="B312" t="s">
        <v>730</v>
      </c>
      <c r="F312" s="74" t="s">
        <v>262</v>
      </c>
      <c r="G312" t="s">
        <v>730</v>
      </c>
      <c r="H312" t="s">
        <v>730</v>
      </c>
    </row>
    <row r="313" spans="1:8" ht="15">
      <c r="A313" t="s">
        <v>117</v>
      </c>
      <c r="B313" t="s">
        <v>731</v>
      </c>
      <c r="F313" s="74" t="s">
        <v>117</v>
      </c>
      <c r="G313" t="s">
        <v>731</v>
      </c>
      <c r="H313" t="s">
        <v>731</v>
      </c>
    </row>
    <row r="314" spans="1:8" ht="15">
      <c r="A314" t="s">
        <v>94</v>
      </c>
      <c r="B314" t="s">
        <v>732</v>
      </c>
      <c r="F314" s="74" t="s">
        <v>94</v>
      </c>
      <c r="G314" t="s">
        <v>732</v>
      </c>
      <c r="H314" t="s">
        <v>732</v>
      </c>
    </row>
    <row r="315" spans="1:8" ht="15">
      <c r="A315" t="s">
        <v>223</v>
      </c>
      <c r="B315" t="s">
        <v>733</v>
      </c>
      <c r="F315" s="74" t="s">
        <v>223</v>
      </c>
      <c r="G315" t="s">
        <v>733</v>
      </c>
      <c r="H315" t="s">
        <v>733</v>
      </c>
    </row>
    <row r="316" spans="1:8" ht="15">
      <c r="A316" t="s">
        <v>95</v>
      </c>
      <c r="B316" t="s">
        <v>734</v>
      </c>
      <c r="F316" s="74" t="s">
        <v>95</v>
      </c>
      <c r="G316" t="s">
        <v>734</v>
      </c>
      <c r="H316" t="s">
        <v>734</v>
      </c>
    </row>
    <row r="317" spans="1:8" ht="15">
      <c r="A317" t="s">
        <v>307</v>
      </c>
      <c r="B317" t="s">
        <v>735</v>
      </c>
      <c r="F317" s="74" t="s">
        <v>307</v>
      </c>
      <c r="G317" t="s">
        <v>735</v>
      </c>
      <c r="H317" t="s">
        <v>735</v>
      </c>
    </row>
    <row r="318" spans="1:8" ht="15">
      <c r="A318" t="s">
        <v>118</v>
      </c>
      <c r="B318" t="s">
        <v>736</v>
      </c>
      <c r="F318" s="75" t="s">
        <v>118</v>
      </c>
      <c r="G318" t="s">
        <v>736</v>
      </c>
      <c r="H318" t="s">
        <v>736</v>
      </c>
    </row>
    <row r="319" spans="1:8" ht="15">
      <c r="A319" t="s">
        <v>178</v>
      </c>
      <c r="B319" t="s">
        <v>737</v>
      </c>
      <c r="F319" s="74" t="s">
        <v>178</v>
      </c>
      <c r="G319" t="s">
        <v>737</v>
      </c>
      <c r="H319" t="s">
        <v>737</v>
      </c>
    </row>
    <row r="320" spans="1:8" ht="15">
      <c r="A320" t="s">
        <v>308</v>
      </c>
      <c r="B320" t="s">
        <v>738</v>
      </c>
      <c r="F320" s="74" t="s">
        <v>308</v>
      </c>
      <c r="G320" t="s">
        <v>738</v>
      </c>
      <c r="H320" t="s">
        <v>738</v>
      </c>
    </row>
    <row r="321" spans="1:8" ht="15.75" thickBot="1">
      <c r="A321" t="s">
        <v>155</v>
      </c>
      <c r="B321" t="s">
        <v>739</v>
      </c>
      <c r="F321" s="89" t="s">
        <v>155</v>
      </c>
      <c r="G321" t="s">
        <v>739</v>
      </c>
      <c r="H321" t="s">
        <v>739</v>
      </c>
    </row>
    <row r="322" spans="1:8" ht="15.75" thickTop="1">
      <c r="A322" t="s">
        <v>309</v>
      </c>
      <c r="B322" t="s">
        <v>740</v>
      </c>
      <c r="F322" s="72" t="s">
        <v>309</v>
      </c>
      <c r="G322" t="s">
        <v>740</v>
      </c>
      <c r="H322" t="s">
        <v>740</v>
      </c>
    </row>
    <row r="323" spans="1:8" ht="15">
      <c r="A323" t="s">
        <v>156</v>
      </c>
      <c r="B323" t="s">
        <v>741</v>
      </c>
      <c r="F323" s="74" t="s">
        <v>156</v>
      </c>
      <c r="G323" t="s">
        <v>741</v>
      </c>
      <c r="H323" t="s">
        <v>741</v>
      </c>
    </row>
    <row r="324" spans="1:8" ht="15">
      <c r="A324" t="s">
        <v>119</v>
      </c>
      <c r="B324" t="s">
        <v>742</v>
      </c>
      <c r="F324" s="74" t="s">
        <v>119</v>
      </c>
      <c r="G324" t="s">
        <v>742</v>
      </c>
      <c r="H324" t="s">
        <v>742</v>
      </c>
    </row>
    <row r="325" spans="1:8" ht="15">
      <c r="A325" t="s">
        <v>96</v>
      </c>
      <c r="B325" t="s">
        <v>743</v>
      </c>
      <c r="F325" s="74" t="s">
        <v>96</v>
      </c>
      <c r="G325" t="s">
        <v>743</v>
      </c>
      <c r="H325" t="s">
        <v>743</v>
      </c>
    </row>
    <row r="326" spans="1:8" ht="15">
      <c r="A326" t="s">
        <v>362</v>
      </c>
      <c r="B326" t="s">
        <v>744</v>
      </c>
      <c r="F326" s="74" t="s">
        <v>362</v>
      </c>
      <c r="G326" t="s">
        <v>744</v>
      </c>
      <c r="H326" t="s">
        <v>744</v>
      </c>
    </row>
    <row r="327" spans="1:8" ht="15">
      <c r="A327" t="s">
        <v>179</v>
      </c>
      <c r="B327" t="s">
        <v>745</v>
      </c>
      <c r="F327" s="74" t="s">
        <v>179</v>
      </c>
      <c r="G327" t="s">
        <v>745</v>
      </c>
      <c r="H327" t="s">
        <v>745</v>
      </c>
    </row>
    <row r="328" spans="1:8" ht="15">
      <c r="A328" t="s">
        <v>120</v>
      </c>
      <c r="B328" t="s">
        <v>746</v>
      </c>
      <c r="F328" s="74" t="s">
        <v>120</v>
      </c>
      <c r="G328" t="s">
        <v>746</v>
      </c>
      <c r="H328" t="s">
        <v>746</v>
      </c>
    </row>
    <row r="329" spans="1:8" ht="15">
      <c r="A329" s="11" t="s">
        <v>45</v>
      </c>
      <c r="B329" t="s">
        <v>747</v>
      </c>
      <c r="F329" s="74" t="s">
        <v>45</v>
      </c>
      <c r="G329" t="s">
        <v>747</v>
      </c>
      <c r="H329" t="s">
        <v>747</v>
      </c>
    </row>
    <row r="330" spans="1:8" ht="15">
      <c r="A330" t="s">
        <v>66</v>
      </c>
      <c r="B330" t="s">
        <v>748</v>
      </c>
      <c r="F330" s="74" t="s">
        <v>66</v>
      </c>
      <c r="G330" t="s">
        <v>748</v>
      </c>
      <c r="H330" t="s">
        <v>748</v>
      </c>
    </row>
    <row r="331" spans="1:8" ht="15">
      <c r="A331" t="s">
        <v>363</v>
      </c>
      <c r="B331" t="s">
        <v>749</v>
      </c>
      <c r="F331" s="74" t="s">
        <v>363</v>
      </c>
      <c r="G331" t="s">
        <v>749</v>
      </c>
      <c r="H331" t="s">
        <v>749</v>
      </c>
    </row>
    <row r="332" spans="1:8" ht="15">
      <c r="A332" t="s">
        <v>97</v>
      </c>
      <c r="B332" t="s">
        <v>750</v>
      </c>
      <c r="F332" s="75" t="s">
        <v>97</v>
      </c>
      <c r="G332" t="s">
        <v>750</v>
      </c>
      <c r="H332" t="s">
        <v>750</v>
      </c>
    </row>
    <row r="333" spans="1:8" ht="15">
      <c r="A333" t="s">
        <v>121</v>
      </c>
      <c r="B333" t="s">
        <v>751</v>
      </c>
      <c r="F333" s="74" t="s">
        <v>121</v>
      </c>
      <c r="G333" t="s">
        <v>751</v>
      </c>
      <c r="H333" t="s">
        <v>751</v>
      </c>
    </row>
    <row r="334" spans="1:8" ht="15">
      <c r="A334" t="s">
        <v>310</v>
      </c>
      <c r="B334" t="s">
        <v>752</v>
      </c>
      <c r="F334" s="74" t="s">
        <v>310</v>
      </c>
      <c r="G334" t="s">
        <v>752</v>
      </c>
      <c r="H334" t="s">
        <v>752</v>
      </c>
    </row>
    <row r="335" spans="1:8" ht="15">
      <c r="A335" t="s">
        <v>122</v>
      </c>
      <c r="B335" t="s">
        <v>753</v>
      </c>
      <c r="F335" s="75" t="s">
        <v>122</v>
      </c>
      <c r="G335" t="s">
        <v>753</v>
      </c>
      <c r="H335" t="s">
        <v>753</v>
      </c>
    </row>
    <row r="336" spans="1:8" ht="15">
      <c r="A336" t="s">
        <v>311</v>
      </c>
      <c r="B336" t="s">
        <v>754</v>
      </c>
      <c r="F336" s="74" t="s">
        <v>311</v>
      </c>
      <c r="G336" t="s">
        <v>754</v>
      </c>
      <c r="H336" t="s">
        <v>754</v>
      </c>
    </row>
    <row r="337" spans="1:8" ht="15">
      <c r="A337" s="11" t="s">
        <v>46</v>
      </c>
      <c r="B337" t="s">
        <v>755</v>
      </c>
      <c r="F337" s="74" t="s">
        <v>46</v>
      </c>
      <c r="G337" t="s">
        <v>755</v>
      </c>
      <c r="H337" t="s">
        <v>755</v>
      </c>
    </row>
    <row r="338" spans="1:8" ht="15">
      <c r="A338" t="s">
        <v>180</v>
      </c>
      <c r="B338" t="s">
        <v>756</v>
      </c>
      <c r="F338" s="74" t="s">
        <v>180</v>
      </c>
      <c r="G338" t="s">
        <v>756</v>
      </c>
      <c r="H338" t="s">
        <v>756</v>
      </c>
    </row>
    <row r="339" spans="1:8" ht="15">
      <c r="A339" t="s">
        <v>312</v>
      </c>
      <c r="B339" t="s">
        <v>757</v>
      </c>
      <c r="F339" s="74" t="s">
        <v>312</v>
      </c>
      <c r="G339" t="s">
        <v>757</v>
      </c>
      <c r="H339" t="s">
        <v>757</v>
      </c>
    </row>
    <row r="340" spans="1:8" ht="15">
      <c r="A340" t="s">
        <v>181</v>
      </c>
      <c r="B340" t="s">
        <v>758</v>
      </c>
      <c r="F340" s="74" t="s">
        <v>181</v>
      </c>
      <c r="G340" t="s">
        <v>758</v>
      </c>
      <c r="H340" t="s">
        <v>758</v>
      </c>
    </row>
    <row r="341" spans="1:8" ht="15">
      <c r="A341" s="11" t="s">
        <v>47</v>
      </c>
      <c r="B341" t="s">
        <v>759</v>
      </c>
      <c r="F341" s="74" t="s">
        <v>47</v>
      </c>
      <c r="G341" t="s">
        <v>759</v>
      </c>
      <c r="H341" t="s">
        <v>759</v>
      </c>
    </row>
    <row r="342" spans="1:8" ht="15">
      <c r="A342" t="s">
        <v>224</v>
      </c>
      <c r="B342" t="s">
        <v>760</v>
      </c>
      <c r="F342" s="72" t="s">
        <v>224</v>
      </c>
      <c r="G342" t="s">
        <v>760</v>
      </c>
      <c r="H342" t="s">
        <v>760</v>
      </c>
    </row>
    <row r="343" spans="1:8" ht="15">
      <c r="A343" t="s">
        <v>313</v>
      </c>
      <c r="B343" t="s">
        <v>761</v>
      </c>
      <c r="F343" s="72" t="s">
        <v>313</v>
      </c>
      <c r="G343" t="s">
        <v>761</v>
      </c>
      <c r="H343" t="s">
        <v>761</v>
      </c>
    </row>
    <row r="344" spans="1:8" ht="15">
      <c r="A344" t="s">
        <v>225</v>
      </c>
      <c r="B344" t="s">
        <v>762</v>
      </c>
      <c r="F344" s="74" t="s">
        <v>225</v>
      </c>
      <c r="G344" t="s">
        <v>762</v>
      </c>
      <c r="H344" t="s">
        <v>762</v>
      </c>
    </row>
    <row r="345" spans="1:8" ht="15">
      <c r="A345" t="s">
        <v>157</v>
      </c>
      <c r="B345" t="s">
        <v>763</v>
      </c>
      <c r="F345" s="74" t="s">
        <v>157</v>
      </c>
      <c r="G345" t="s">
        <v>763</v>
      </c>
      <c r="H345" t="s">
        <v>763</v>
      </c>
    </row>
    <row r="346" spans="1:8" ht="15">
      <c r="A346" t="s">
        <v>764</v>
      </c>
      <c r="B346" t="s">
        <v>765</v>
      </c>
      <c r="F346" s="79" t="s">
        <v>764</v>
      </c>
      <c r="G346" t="s">
        <v>765</v>
      </c>
      <c r="H346" t="s">
        <v>765</v>
      </c>
    </row>
    <row r="347" spans="1:8" ht="15">
      <c r="A347" t="s">
        <v>364</v>
      </c>
      <c r="B347" t="s">
        <v>766</v>
      </c>
      <c r="F347" s="74" t="s">
        <v>364</v>
      </c>
      <c r="G347" t="s">
        <v>766</v>
      </c>
      <c r="H347" t="s">
        <v>766</v>
      </c>
    </row>
    <row r="348" spans="1:8" ht="15">
      <c r="A348" t="s">
        <v>767</v>
      </c>
      <c r="B348" t="s">
        <v>768</v>
      </c>
      <c r="F348" s="78" t="s">
        <v>767</v>
      </c>
      <c r="G348" t="s">
        <v>768</v>
      </c>
      <c r="H348" t="s">
        <v>768</v>
      </c>
    </row>
    <row r="349" spans="1:8" ht="15">
      <c r="A349" t="s">
        <v>158</v>
      </c>
      <c r="B349" t="s">
        <v>769</v>
      </c>
      <c r="F349" s="74" t="s">
        <v>158</v>
      </c>
      <c r="G349" t="s">
        <v>769</v>
      </c>
      <c r="H349" t="s">
        <v>769</v>
      </c>
    </row>
    <row r="350" spans="1:8" ht="15">
      <c r="A350" t="s">
        <v>98</v>
      </c>
      <c r="B350" t="s">
        <v>770</v>
      </c>
      <c r="F350" s="74" t="s">
        <v>98</v>
      </c>
      <c r="G350" t="s">
        <v>770</v>
      </c>
      <c r="H350" t="s">
        <v>770</v>
      </c>
    </row>
    <row r="351" spans="1:8" ht="15">
      <c r="A351" s="11" t="s">
        <v>48</v>
      </c>
      <c r="B351" t="s">
        <v>771</v>
      </c>
      <c r="F351" s="74" t="s">
        <v>48</v>
      </c>
      <c r="G351" t="s">
        <v>771</v>
      </c>
      <c r="H351" t="s">
        <v>771</v>
      </c>
    </row>
    <row r="352" spans="1:8" ht="15">
      <c r="A352" t="s">
        <v>226</v>
      </c>
      <c r="B352" t="s">
        <v>772</v>
      </c>
      <c r="F352" s="74" t="s">
        <v>226</v>
      </c>
      <c r="G352" t="s">
        <v>772</v>
      </c>
      <c r="H352" t="s">
        <v>772</v>
      </c>
    </row>
    <row r="353" spans="1:8" ht="15">
      <c r="A353" t="s">
        <v>159</v>
      </c>
      <c r="B353" t="s">
        <v>773</v>
      </c>
      <c r="F353" s="74" t="s">
        <v>159</v>
      </c>
      <c r="G353" t="s">
        <v>773</v>
      </c>
      <c r="H353" t="s">
        <v>773</v>
      </c>
    </row>
    <row r="354" spans="1:8" ht="15">
      <c r="A354" t="s">
        <v>314</v>
      </c>
      <c r="B354" t="s">
        <v>774</v>
      </c>
      <c r="F354" s="74" t="s">
        <v>314</v>
      </c>
      <c r="G354" t="s">
        <v>774</v>
      </c>
      <c r="H354" t="s">
        <v>774</v>
      </c>
    </row>
    <row r="355" spans="1:8" ht="15">
      <c r="A355" t="s">
        <v>99</v>
      </c>
      <c r="B355" t="s">
        <v>775</v>
      </c>
      <c r="F355" s="74" t="s">
        <v>99</v>
      </c>
      <c r="G355" t="s">
        <v>775</v>
      </c>
      <c r="H355" t="s">
        <v>775</v>
      </c>
    </row>
    <row r="356" spans="1:8" ht="15">
      <c r="A356" t="s">
        <v>182</v>
      </c>
      <c r="B356" t="s">
        <v>776</v>
      </c>
      <c r="F356" s="74" t="s">
        <v>182</v>
      </c>
      <c r="G356" t="s">
        <v>776</v>
      </c>
      <c r="H356" t="s">
        <v>776</v>
      </c>
    </row>
    <row r="357" spans="1:8" ht="15">
      <c r="A357" t="s">
        <v>365</v>
      </c>
      <c r="B357" t="s">
        <v>777</v>
      </c>
      <c r="F357" s="74" t="s">
        <v>365</v>
      </c>
      <c r="G357" t="s">
        <v>777</v>
      </c>
      <c r="H357" t="s">
        <v>777</v>
      </c>
    </row>
    <row r="358" spans="1:8" ht="15">
      <c r="A358" t="s">
        <v>183</v>
      </c>
      <c r="B358" t="s">
        <v>778</v>
      </c>
      <c r="F358" s="74" t="s">
        <v>183</v>
      </c>
      <c r="G358" t="s">
        <v>778</v>
      </c>
      <c r="H358" t="s">
        <v>778</v>
      </c>
    </row>
    <row r="359" spans="1:8" ht="15">
      <c r="A359" t="s">
        <v>67</v>
      </c>
      <c r="B359" t="s">
        <v>779</v>
      </c>
      <c r="F359" s="74" t="s">
        <v>67</v>
      </c>
      <c r="G359" t="s">
        <v>779</v>
      </c>
      <c r="H359" t="s">
        <v>779</v>
      </c>
    </row>
    <row r="360" spans="1:8" ht="15">
      <c r="A360" t="s">
        <v>315</v>
      </c>
      <c r="B360" t="s">
        <v>780</v>
      </c>
      <c r="F360" s="74" t="s">
        <v>315</v>
      </c>
      <c r="G360" t="s">
        <v>780</v>
      </c>
      <c r="H360" t="s">
        <v>780</v>
      </c>
    </row>
    <row r="361" spans="1:8" ht="15">
      <c r="A361" t="s">
        <v>227</v>
      </c>
      <c r="B361" t="s">
        <v>781</v>
      </c>
      <c r="F361" s="74" t="s">
        <v>227</v>
      </c>
      <c r="G361" t="s">
        <v>781</v>
      </c>
      <c r="H361" t="s">
        <v>781</v>
      </c>
    </row>
    <row r="362" spans="1:8" ht="15">
      <c r="A362" t="s">
        <v>263</v>
      </c>
      <c r="B362" t="s">
        <v>782</v>
      </c>
      <c r="F362" s="74" t="s">
        <v>263</v>
      </c>
      <c r="G362" t="s">
        <v>782</v>
      </c>
      <c r="H362" t="s">
        <v>782</v>
      </c>
    </row>
    <row r="363" spans="1:8" ht="15">
      <c r="A363" t="s">
        <v>316</v>
      </c>
      <c r="B363" t="s">
        <v>783</v>
      </c>
      <c r="F363" s="72" t="s">
        <v>316</v>
      </c>
      <c r="G363" t="s">
        <v>783</v>
      </c>
      <c r="H363" t="s">
        <v>783</v>
      </c>
    </row>
    <row r="364" spans="1:8" ht="15">
      <c r="A364" s="11" t="s">
        <v>228</v>
      </c>
      <c r="B364" t="s">
        <v>784</v>
      </c>
      <c r="F364" s="74" t="s">
        <v>228</v>
      </c>
      <c r="G364" t="s">
        <v>784</v>
      </c>
      <c r="H364" t="s">
        <v>784</v>
      </c>
    </row>
    <row r="365" spans="1:8" ht="15">
      <c r="A365" s="11" t="s">
        <v>229</v>
      </c>
      <c r="B365" t="s">
        <v>785</v>
      </c>
      <c r="F365" s="74" t="s">
        <v>229</v>
      </c>
      <c r="G365" t="s">
        <v>785</v>
      </c>
      <c r="H365" t="s">
        <v>785</v>
      </c>
    </row>
    <row r="366" spans="1:8" ht="15">
      <c r="A366" t="s">
        <v>100</v>
      </c>
      <c r="B366" t="s">
        <v>786</v>
      </c>
      <c r="F366" s="75" t="s">
        <v>100</v>
      </c>
      <c r="G366" t="s">
        <v>786</v>
      </c>
      <c r="H366" t="s">
        <v>786</v>
      </c>
    </row>
    <row r="367" spans="1:8" ht="15">
      <c r="A367" t="s">
        <v>184</v>
      </c>
      <c r="B367" t="s">
        <v>787</v>
      </c>
      <c r="F367" s="74" t="s">
        <v>184</v>
      </c>
      <c r="G367" t="s">
        <v>787</v>
      </c>
      <c r="H367" t="s">
        <v>787</v>
      </c>
    </row>
    <row r="368" spans="1:8" ht="15">
      <c r="A368" t="s">
        <v>185</v>
      </c>
      <c r="B368" t="s">
        <v>788</v>
      </c>
      <c r="F368" s="74" t="s">
        <v>185</v>
      </c>
      <c r="G368" t="s">
        <v>788</v>
      </c>
      <c r="H368" t="s">
        <v>788</v>
      </c>
    </row>
    <row r="369" spans="1:8" ht="15">
      <c r="A369" t="s">
        <v>230</v>
      </c>
      <c r="B369" t="s">
        <v>789</v>
      </c>
      <c r="F369" s="74" t="s">
        <v>230</v>
      </c>
      <c r="G369" t="s">
        <v>789</v>
      </c>
      <c r="H369" t="s">
        <v>789</v>
      </c>
    </row>
    <row r="370" spans="1:8" ht="15">
      <c r="A370" s="11" t="s">
        <v>49</v>
      </c>
      <c r="B370" t="s">
        <v>790</v>
      </c>
      <c r="F370" s="74" t="s">
        <v>49</v>
      </c>
      <c r="G370" t="s">
        <v>790</v>
      </c>
      <c r="H370" t="s">
        <v>790</v>
      </c>
    </row>
    <row r="371" spans="1:8" ht="15">
      <c r="A371" t="s">
        <v>101</v>
      </c>
      <c r="B371" t="s">
        <v>791</v>
      </c>
      <c r="F371" s="74" t="s">
        <v>101</v>
      </c>
      <c r="G371" t="s">
        <v>791</v>
      </c>
      <c r="H371" t="s">
        <v>791</v>
      </c>
    </row>
    <row r="372" spans="1:8" ht="15">
      <c r="A372" s="22" t="s">
        <v>887</v>
      </c>
      <c r="B372" t="s">
        <v>792</v>
      </c>
      <c r="F372" s="86" t="s">
        <v>887</v>
      </c>
      <c r="G372" t="s">
        <v>792</v>
      </c>
      <c r="H372" t="s">
        <v>792</v>
      </c>
    </row>
    <row r="373" spans="1:8" ht="15">
      <c r="A373" t="s">
        <v>186</v>
      </c>
      <c r="B373" t="s">
        <v>793</v>
      </c>
      <c r="F373" s="75" t="s">
        <v>186</v>
      </c>
      <c r="G373" t="s">
        <v>793</v>
      </c>
      <c r="H373" t="s">
        <v>793</v>
      </c>
    </row>
    <row r="374" spans="1:8" ht="15">
      <c r="A374" t="s">
        <v>794</v>
      </c>
      <c r="B374" t="s">
        <v>795</v>
      </c>
      <c r="F374" s="74" t="s">
        <v>794</v>
      </c>
      <c r="G374" t="s">
        <v>795</v>
      </c>
      <c r="H374" t="s">
        <v>795</v>
      </c>
    </row>
    <row r="375" spans="1:8" ht="15">
      <c r="A375" t="s">
        <v>187</v>
      </c>
      <c r="B375" t="s">
        <v>796</v>
      </c>
      <c r="F375" s="74" t="s">
        <v>187</v>
      </c>
      <c r="G375" t="s">
        <v>796</v>
      </c>
      <c r="H375" t="s">
        <v>796</v>
      </c>
    </row>
    <row r="376" spans="1:8" ht="15">
      <c r="A376" t="s">
        <v>366</v>
      </c>
      <c r="B376" t="s">
        <v>797</v>
      </c>
      <c r="F376" s="74" t="s">
        <v>366</v>
      </c>
      <c r="G376" t="s">
        <v>797</v>
      </c>
      <c r="H376" t="s">
        <v>797</v>
      </c>
    </row>
    <row r="377" spans="1:8" ht="15">
      <c r="A377" t="s">
        <v>231</v>
      </c>
      <c r="B377" t="s">
        <v>798</v>
      </c>
      <c r="F377" s="74" t="s">
        <v>231</v>
      </c>
      <c r="G377" t="s">
        <v>798</v>
      </c>
      <c r="H377" t="s">
        <v>798</v>
      </c>
    </row>
    <row r="378" spans="1:8" ht="15.75" thickBot="1">
      <c r="A378" t="s">
        <v>68</v>
      </c>
      <c r="B378" t="s">
        <v>799</v>
      </c>
      <c r="F378" s="89" t="s">
        <v>68</v>
      </c>
      <c r="G378" t="s">
        <v>799</v>
      </c>
      <c r="H378" t="s">
        <v>799</v>
      </c>
    </row>
    <row r="379" spans="1:8" ht="15.75" thickTop="1">
      <c r="A379" t="s">
        <v>317</v>
      </c>
      <c r="B379" t="s">
        <v>800</v>
      </c>
      <c r="F379" s="74" t="s">
        <v>317</v>
      </c>
      <c r="G379" t="s">
        <v>800</v>
      </c>
      <c r="H379" t="s">
        <v>800</v>
      </c>
    </row>
    <row r="380" spans="1:8" ht="15">
      <c r="A380" t="s">
        <v>264</v>
      </c>
      <c r="B380" t="s">
        <v>801</v>
      </c>
      <c r="F380" s="74" t="s">
        <v>264</v>
      </c>
      <c r="G380" t="s">
        <v>801</v>
      </c>
      <c r="H380" t="s">
        <v>801</v>
      </c>
    </row>
    <row r="381" spans="1:8" ht="15">
      <c r="A381" t="s">
        <v>318</v>
      </c>
      <c r="B381" t="s">
        <v>802</v>
      </c>
      <c r="F381" s="75" t="s">
        <v>318</v>
      </c>
      <c r="G381" t="s">
        <v>802</v>
      </c>
      <c r="H381" t="s">
        <v>802</v>
      </c>
    </row>
    <row r="382" spans="1:8" ht="15">
      <c r="A382" s="11" t="s">
        <v>22</v>
      </c>
      <c r="B382" t="s">
        <v>803</v>
      </c>
      <c r="F382" s="74" t="s">
        <v>22</v>
      </c>
      <c r="G382" t="s">
        <v>803</v>
      </c>
      <c r="H382" t="s">
        <v>803</v>
      </c>
    </row>
    <row r="383" spans="1:8" ht="15">
      <c r="A383" t="s">
        <v>367</v>
      </c>
      <c r="B383" t="s">
        <v>804</v>
      </c>
      <c r="F383" s="74" t="s">
        <v>367</v>
      </c>
      <c r="G383" t="s">
        <v>804</v>
      </c>
      <c r="H383" t="s">
        <v>804</v>
      </c>
    </row>
    <row r="384" spans="1:8" ht="15">
      <c r="A384" t="s">
        <v>102</v>
      </c>
      <c r="B384" t="s">
        <v>805</v>
      </c>
      <c r="F384" s="74" t="s">
        <v>102</v>
      </c>
      <c r="G384" t="s">
        <v>805</v>
      </c>
      <c r="H384" t="s">
        <v>805</v>
      </c>
    </row>
    <row r="385" spans="1:8" ht="15">
      <c r="A385" t="s">
        <v>188</v>
      </c>
      <c r="B385" t="s">
        <v>806</v>
      </c>
      <c r="F385" s="74" t="s">
        <v>188</v>
      </c>
      <c r="G385" t="s">
        <v>806</v>
      </c>
      <c r="H385" t="s">
        <v>806</v>
      </c>
    </row>
    <row r="386" spans="1:8" ht="15">
      <c r="A386" t="s">
        <v>319</v>
      </c>
      <c r="B386" t="s">
        <v>807</v>
      </c>
      <c r="F386" s="74" t="s">
        <v>319</v>
      </c>
      <c r="G386" t="s">
        <v>807</v>
      </c>
      <c r="H386" t="s">
        <v>807</v>
      </c>
    </row>
    <row r="387" spans="1:8" ht="15">
      <c r="A387" t="s">
        <v>368</v>
      </c>
      <c r="B387" t="s">
        <v>808</v>
      </c>
      <c r="F387" s="74" t="s">
        <v>368</v>
      </c>
      <c r="G387" t="s">
        <v>808</v>
      </c>
      <c r="H387" t="s">
        <v>808</v>
      </c>
    </row>
    <row r="388" spans="1:8" ht="15">
      <c r="A388" t="s">
        <v>69</v>
      </c>
      <c r="B388" t="s">
        <v>809</v>
      </c>
      <c r="F388" s="74" t="s">
        <v>69</v>
      </c>
      <c r="G388" t="s">
        <v>809</v>
      </c>
      <c r="H388" t="s">
        <v>809</v>
      </c>
    </row>
    <row r="389" spans="1:8" ht="15">
      <c r="A389" t="s">
        <v>369</v>
      </c>
      <c r="B389" t="s">
        <v>810</v>
      </c>
      <c r="F389" s="74" t="s">
        <v>369</v>
      </c>
      <c r="G389" t="s">
        <v>810</v>
      </c>
      <c r="H389" t="s">
        <v>810</v>
      </c>
    </row>
    <row r="390" spans="1:8" ht="15">
      <c r="A390" t="s">
        <v>189</v>
      </c>
      <c r="B390" t="s">
        <v>811</v>
      </c>
      <c r="F390" s="74" t="s">
        <v>189</v>
      </c>
      <c r="G390" t="s">
        <v>811</v>
      </c>
      <c r="H390" t="s">
        <v>811</v>
      </c>
    </row>
    <row r="391" spans="1:8" ht="15">
      <c r="A391" t="s">
        <v>232</v>
      </c>
      <c r="B391" t="s">
        <v>812</v>
      </c>
      <c r="F391" s="74" t="s">
        <v>232</v>
      </c>
      <c r="G391" t="s">
        <v>812</v>
      </c>
      <c r="H391" t="s">
        <v>812</v>
      </c>
    </row>
    <row r="392" spans="1:8" ht="15">
      <c r="A392" t="s">
        <v>320</v>
      </c>
      <c r="B392" t="s">
        <v>813</v>
      </c>
      <c r="F392" s="72" t="s">
        <v>320</v>
      </c>
      <c r="G392" t="s">
        <v>813</v>
      </c>
      <c r="H392" t="s">
        <v>813</v>
      </c>
    </row>
    <row r="393" spans="1:8" ht="15">
      <c r="A393" t="s">
        <v>370</v>
      </c>
      <c r="B393" t="s">
        <v>814</v>
      </c>
      <c r="F393" s="74" t="s">
        <v>370</v>
      </c>
      <c r="G393" t="s">
        <v>814</v>
      </c>
      <c r="H393" t="s">
        <v>814</v>
      </c>
    </row>
    <row r="394" spans="1:8" ht="15">
      <c r="A394" t="s">
        <v>321</v>
      </c>
      <c r="B394" t="s">
        <v>815</v>
      </c>
      <c r="F394" s="74" t="s">
        <v>321</v>
      </c>
      <c r="G394" t="s">
        <v>815</v>
      </c>
      <c r="H394" t="s">
        <v>815</v>
      </c>
    </row>
    <row r="395" spans="1:8" ht="15">
      <c r="A395" t="s">
        <v>233</v>
      </c>
      <c r="B395" t="s">
        <v>816</v>
      </c>
      <c r="F395" s="74" t="s">
        <v>233</v>
      </c>
      <c r="G395" t="s">
        <v>816</v>
      </c>
      <c r="H395" t="s">
        <v>816</v>
      </c>
    </row>
    <row r="396" spans="1:8" ht="15">
      <c r="A396" s="18" t="s">
        <v>899</v>
      </c>
      <c r="B396" t="s">
        <v>817</v>
      </c>
      <c r="F396" s="78" t="s">
        <v>899</v>
      </c>
      <c r="G396" t="s">
        <v>817</v>
      </c>
      <c r="H396" t="s">
        <v>817</v>
      </c>
    </row>
    <row r="397" spans="1:8" ht="15">
      <c r="A397" t="s">
        <v>322</v>
      </c>
      <c r="B397" t="s">
        <v>818</v>
      </c>
      <c r="F397" s="75" t="s">
        <v>322</v>
      </c>
      <c r="G397" t="s">
        <v>818</v>
      </c>
      <c r="H397" t="s">
        <v>818</v>
      </c>
    </row>
    <row r="398" spans="1:8" ht="15">
      <c r="A398" t="s">
        <v>371</v>
      </c>
      <c r="B398" t="s">
        <v>819</v>
      </c>
      <c r="F398" s="74" t="s">
        <v>371</v>
      </c>
      <c r="G398" t="s">
        <v>819</v>
      </c>
      <c r="H398" t="s">
        <v>819</v>
      </c>
    </row>
    <row r="399" spans="1:8" ht="15">
      <c r="A399" s="11" t="s">
        <v>23</v>
      </c>
      <c r="B399" t="s">
        <v>820</v>
      </c>
      <c r="F399" s="74" t="s">
        <v>23</v>
      </c>
      <c r="G399" t="s">
        <v>828</v>
      </c>
      <c r="H399" t="s">
        <v>828</v>
      </c>
    </row>
    <row r="400" spans="1:8" ht="15">
      <c r="A400" t="s">
        <v>372</v>
      </c>
      <c r="B400" t="s">
        <v>821</v>
      </c>
      <c r="F400" s="74" t="s">
        <v>372</v>
      </c>
      <c r="G400" t="s">
        <v>821</v>
      </c>
      <c r="H400" t="s">
        <v>821</v>
      </c>
    </row>
    <row r="401" spans="1:8" ht="15">
      <c r="A401" t="s">
        <v>265</v>
      </c>
      <c r="B401" t="s">
        <v>822</v>
      </c>
      <c r="F401" s="74" t="s">
        <v>265</v>
      </c>
      <c r="G401" t="s">
        <v>822</v>
      </c>
      <c r="H401" t="s">
        <v>822</v>
      </c>
    </row>
    <row r="402" spans="1:8" ht="15">
      <c r="A402" t="s">
        <v>103</v>
      </c>
      <c r="B402" t="s">
        <v>823</v>
      </c>
      <c r="F402" s="74" t="s">
        <v>103</v>
      </c>
      <c r="G402" t="s">
        <v>823</v>
      </c>
      <c r="H402" t="s">
        <v>823</v>
      </c>
    </row>
    <row r="403" spans="1:8" ht="15">
      <c r="A403" t="s">
        <v>323</v>
      </c>
      <c r="B403" t="s">
        <v>824</v>
      </c>
      <c r="F403" s="74" t="s">
        <v>323</v>
      </c>
      <c r="G403" t="s">
        <v>824</v>
      </c>
      <c r="H403" t="s">
        <v>824</v>
      </c>
    </row>
    <row r="404" spans="1:8" ht="15">
      <c r="A404" t="s">
        <v>70</v>
      </c>
      <c r="B404" t="s">
        <v>825</v>
      </c>
      <c r="F404" s="83" t="s">
        <v>70</v>
      </c>
      <c r="G404" t="s">
        <v>825</v>
      </c>
      <c r="H404" t="s">
        <v>825</v>
      </c>
    </row>
    <row r="405" spans="1:8" ht="15">
      <c r="A405" t="s">
        <v>234</v>
      </c>
      <c r="B405" t="s">
        <v>826</v>
      </c>
      <c r="F405" s="74" t="s">
        <v>234</v>
      </c>
      <c r="G405" t="s">
        <v>826</v>
      </c>
      <c r="H405" t="s">
        <v>826</v>
      </c>
    </row>
    <row r="406" spans="1:8" ht="15">
      <c r="A406" t="s">
        <v>827</v>
      </c>
      <c r="B406" t="s">
        <v>828</v>
      </c>
      <c r="F406" s="79" t="s">
        <v>827</v>
      </c>
      <c r="G406" t="s">
        <v>820</v>
      </c>
      <c r="H406" t="s">
        <v>820</v>
      </c>
    </row>
    <row r="407" spans="1:8" ht="15">
      <c r="A407" s="18" t="s">
        <v>900</v>
      </c>
      <c r="B407" t="s">
        <v>829</v>
      </c>
      <c r="F407" s="78" t="s">
        <v>900</v>
      </c>
      <c r="G407" t="s">
        <v>829</v>
      </c>
      <c r="H407" t="s">
        <v>829</v>
      </c>
    </row>
    <row r="408" spans="1:8" ht="15">
      <c r="A408" s="20" t="s">
        <v>892</v>
      </c>
      <c r="B408" t="s">
        <v>830</v>
      </c>
      <c r="F408" s="81" t="s">
        <v>892</v>
      </c>
      <c r="G408" t="s">
        <v>830</v>
      </c>
      <c r="H408" t="s">
        <v>830</v>
      </c>
    </row>
    <row r="409" spans="1:8" ht="15">
      <c r="A409" t="s">
        <v>123</v>
      </c>
      <c r="B409" t="s">
        <v>831</v>
      </c>
      <c r="F409" s="75" t="s">
        <v>123</v>
      </c>
      <c r="G409" t="s">
        <v>831</v>
      </c>
      <c r="H409" t="s">
        <v>831</v>
      </c>
    </row>
    <row r="410" spans="1:8" ht="15">
      <c r="A410" t="s">
        <v>190</v>
      </c>
      <c r="B410" t="s">
        <v>832</v>
      </c>
      <c r="F410" s="74" t="s">
        <v>190</v>
      </c>
      <c r="G410" t="s">
        <v>832</v>
      </c>
      <c r="H410" t="s">
        <v>832</v>
      </c>
    </row>
    <row r="411" spans="1:8" ht="15">
      <c r="A411" t="s">
        <v>266</v>
      </c>
      <c r="B411" t="s">
        <v>833</v>
      </c>
      <c r="F411" s="74" t="s">
        <v>266</v>
      </c>
      <c r="G411" t="s">
        <v>833</v>
      </c>
      <c r="H411" t="s">
        <v>833</v>
      </c>
    </row>
    <row r="412" spans="1:8" ht="15">
      <c r="A412" t="s">
        <v>267</v>
      </c>
      <c r="B412" t="s">
        <v>834</v>
      </c>
      <c r="F412" s="74" t="s">
        <v>267</v>
      </c>
      <c r="G412" t="s">
        <v>834</v>
      </c>
      <c r="H412" t="s">
        <v>834</v>
      </c>
    </row>
    <row r="413" spans="1:8" ht="15">
      <c r="A413" t="s">
        <v>71</v>
      </c>
      <c r="B413" t="s">
        <v>835</v>
      </c>
      <c r="F413" s="83" t="s">
        <v>71</v>
      </c>
      <c r="G413" t="s">
        <v>835</v>
      </c>
      <c r="H413" t="s">
        <v>835</v>
      </c>
    </row>
    <row r="414" spans="1:8" ht="15">
      <c r="A414" t="s">
        <v>104</v>
      </c>
      <c r="B414" t="s">
        <v>836</v>
      </c>
      <c r="F414" s="74" t="s">
        <v>104</v>
      </c>
      <c r="G414" t="s">
        <v>836</v>
      </c>
      <c r="H414" t="s">
        <v>836</v>
      </c>
    </row>
    <row r="415" spans="1:8" ht="15">
      <c r="A415" t="s">
        <v>191</v>
      </c>
      <c r="B415" t="s">
        <v>837</v>
      </c>
      <c r="F415" s="74" t="s">
        <v>191</v>
      </c>
      <c r="G415" t="s">
        <v>837</v>
      </c>
      <c r="H415" t="s">
        <v>837</v>
      </c>
    </row>
    <row r="416" spans="1:8" ht="15">
      <c r="A416" t="s">
        <v>235</v>
      </c>
      <c r="B416" t="s">
        <v>838</v>
      </c>
      <c r="F416" s="74" t="s">
        <v>235</v>
      </c>
      <c r="G416" t="s">
        <v>838</v>
      </c>
      <c r="H416" t="s">
        <v>838</v>
      </c>
    </row>
    <row r="417" spans="1:8" ht="15">
      <c r="A417" t="s">
        <v>236</v>
      </c>
      <c r="B417" t="s">
        <v>839</v>
      </c>
      <c r="F417" s="74" t="s">
        <v>236</v>
      </c>
      <c r="G417" t="s">
        <v>839</v>
      </c>
      <c r="H417" t="s">
        <v>839</v>
      </c>
    </row>
    <row r="418" spans="1:8" ht="15">
      <c r="A418" t="s">
        <v>324</v>
      </c>
      <c r="B418" t="s">
        <v>840</v>
      </c>
      <c r="F418" s="74" t="s">
        <v>324</v>
      </c>
      <c r="G418" t="s">
        <v>840</v>
      </c>
      <c r="H418" t="s">
        <v>840</v>
      </c>
    </row>
    <row r="419" spans="1:8" ht="15">
      <c r="A419" t="s">
        <v>325</v>
      </c>
      <c r="B419" t="s">
        <v>841</v>
      </c>
      <c r="F419" s="74" t="s">
        <v>325</v>
      </c>
      <c r="G419" t="s">
        <v>841</v>
      </c>
      <c r="H419" t="s">
        <v>841</v>
      </c>
    </row>
    <row r="420" spans="1:8" ht="15">
      <c r="A420" t="s">
        <v>72</v>
      </c>
      <c r="B420" t="s">
        <v>842</v>
      </c>
      <c r="F420" s="74" t="s">
        <v>72</v>
      </c>
      <c r="G420" t="s">
        <v>842</v>
      </c>
      <c r="H420" t="s">
        <v>842</v>
      </c>
    </row>
    <row r="421" spans="1:8" ht="15">
      <c r="A421" t="s">
        <v>160</v>
      </c>
      <c r="B421" t="s">
        <v>843</v>
      </c>
      <c r="F421" s="74" t="s">
        <v>160</v>
      </c>
      <c r="G421" t="s">
        <v>843</v>
      </c>
      <c r="H421" t="s">
        <v>843</v>
      </c>
    </row>
    <row r="422" spans="1:8" ht="15">
      <c r="A422" t="s">
        <v>237</v>
      </c>
      <c r="B422" t="s">
        <v>844</v>
      </c>
      <c r="F422" s="74" t="s">
        <v>237</v>
      </c>
      <c r="G422" t="s">
        <v>844</v>
      </c>
      <c r="H422" t="s">
        <v>844</v>
      </c>
    </row>
    <row r="423" spans="1:8" ht="15">
      <c r="A423" t="s">
        <v>326</v>
      </c>
      <c r="B423" t="s">
        <v>845</v>
      </c>
      <c r="F423" s="75" t="s">
        <v>326</v>
      </c>
      <c r="G423" t="s">
        <v>845</v>
      </c>
      <c r="H423" t="s">
        <v>845</v>
      </c>
    </row>
    <row r="424" spans="1:8" ht="15">
      <c r="A424" t="s">
        <v>373</v>
      </c>
      <c r="B424" t="s">
        <v>846</v>
      </c>
      <c r="F424" s="74" t="s">
        <v>373</v>
      </c>
      <c r="G424" t="s">
        <v>846</v>
      </c>
      <c r="H424" t="s">
        <v>846</v>
      </c>
    </row>
    <row r="425" spans="1:8" ht="15">
      <c r="A425" t="s">
        <v>374</v>
      </c>
      <c r="B425" t="s">
        <v>847</v>
      </c>
      <c r="F425" s="74" t="s">
        <v>374</v>
      </c>
      <c r="G425" t="s">
        <v>847</v>
      </c>
      <c r="H425" t="s">
        <v>847</v>
      </c>
    </row>
    <row r="426" spans="1:8" ht="15">
      <c r="A426" s="11" t="s">
        <v>50</v>
      </c>
      <c r="B426" t="s">
        <v>848</v>
      </c>
      <c r="F426" s="74" t="s">
        <v>50</v>
      </c>
      <c r="G426" t="s">
        <v>848</v>
      </c>
      <c r="H426" t="s">
        <v>848</v>
      </c>
    </row>
    <row r="427" spans="1:8" ht="15">
      <c r="A427" t="s">
        <v>849</v>
      </c>
      <c r="B427" t="s">
        <v>850</v>
      </c>
      <c r="F427" s="81" t="s">
        <v>849</v>
      </c>
      <c r="G427" t="s">
        <v>850</v>
      </c>
      <c r="H427" t="s">
        <v>850</v>
      </c>
    </row>
    <row r="428" spans="1:8" ht="15">
      <c r="A428" t="s">
        <v>161</v>
      </c>
      <c r="B428" t="s">
        <v>851</v>
      </c>
      <c r="F428" s="74" t="s">
        <v>161</v>
      </c>
      <c r="G428" t="s">
        <v>851</v>
      </c>
      <c r="H428" t="s">
        <v>851</v>
      </c>
    </row>
    <row r="429" spans="1:8" ht="15">
      <c r="A429" s="11" t="s">
        <v>51</v>
      </c>
      <c r="B429" t="s">
        <v>852</v>
      </c>
      <c r="F429" s="74" t="s">
        <v>51</v>
      </c>
      <c r="G429" t="s">
        <v>852</v>
      </c>
      <c r="H429" t="s">
        <v>852</v>
      </c>
    </row>
    <row r="430" spans="1:8" ht="15">
      <c r="A430" t="s">
        <v>327</v>
      </c>
      <c r="B430" t="s">
        <v>853</v>
      </c>
      <c r="F430" s="74" t="s">
        <v>327</v>
      </c>
      <c r="G430" t="s">
        <v>853</v>
      </c>
      <c r="H430" t="s">
        <v>853</v>
      </c>
    </row>
    <row r="431" spans="1:8" ht="15">
      <c r="A431" t="s">
        <v>375</v>
      </c>
      <c r="B431" t="s">
        <v>854</v>
      </c>
      <c r="F431" s="74" t="s">
        <v>375</v>
      </c>
      <c r="G431" t="s">
        <v>854</v>
      </c>
      <c r="H431" t="s">
        <v>854</v>
      </c>
    </row>
    <row r="432" spans="1:8" ht="15">
      <c r="A432" t="s">
        <v>376</v>
      </c>
      <c r="B432" t="s">
        <v>855</v>
      </c>
      <c r="F432" s="75" t="s">
        <v>376</v>
      </c>
      <c r="G432" t="s">
        <v>855</v>
      </c>
      <c r="H432" t="s">
        <v>855</v>
      </c>
    </row>
    <row r="433" spans="1:8" ht="15">
      <c r="A433" t="s">
        <v>268</v>
      </c>
      <c r="B433" t="s">
        <v>856</v>
      </c>
      <c r="F433" s="74" t="s">
        <v>268</v>
      </c>
      <c r="G433" t="s">
        <v>856</v>
      </c>
      <c r="H433" t="s">
        <v>856</v>
      </c>
    </row>
    <row r="434" spans="1:8" ht="15">
      <c r="A434" t="s">
        <v>377</v>
      </c>
      <c r="B434" t="s">
        <v>857</v>
      </c>
      <c r="F434" s="75" t="s">
        <v>377</v>
      </c>
      <c r="G434" t="s">
        <v>857</v>
      </c>
      <c r="H434" t="s">
        <v>857</v>
      </c>
    </row>
    <row r="435" spans="1:8" ht="15">
      <c r="A435" t="s">
        <v>105</v>
      </c>
      <c r="B435" t="s">
        <v>858</v>
      </c>
      <c r="F435" s="74" t="s">
        <v>105</v>
      </c>
      <c r="G435" t="s">
        <v>858</v>
      </c>
      <c r="H435" t="s">
        <v>858</v>
      </c>
    </row>
    <row r="436" spans="1:8" ht="15">
      <c r="A436" t="s">
        <v>328</v>
      </c>
      <c r="B436" t="s">
        <v>859</v>
      </c>
      <c r="F436" s="72" t="s">
        <v>328</v>
      </c>
      <c r="G436" t="s">
        <v>859</v>
      </c>
      <c r="H436" t="s">
        <v>859</v>
      </c>
    </row>
    <row r="437" spans="1:8" ht="15">
      <c r="A437" t="s">
        <v>329</v>
      </c>
      <c r="B437" t="s">
        <v>860</v>
      </c>
      <c r="F437" s="74" t="s">
        <v>329</v>
      </c>
      <c r="G437" t="s">
        <v>860</v>
      </c>
      <c r="H437" t="s">
        <v>860</v>
      </c>
    </row>
    <row r="438" spans="1:8" ht="15">
      <c r="A438" t="s">
        <v>106</v>
      </c>
      <c r="B438" t="s">
        <v>861</v>
      </c>
      <c r="F438" s="74" t="s">
        <v>106</v>
      </c>
      <c r="G438" t="s">
        <v>861</v>
      </c>
      <c r="H438" t="s">
        <v>861</v>
      </c>
    </row>
    <row r="439" spans="1:8" ht="15">
      <c r="A439" t="s">
        <v>330</v>
      </c>
      <c r="B439" t="s">
        <v>862</v>
      </c>
      <c r="F439" s="74" t="s">
        <v>330</v>
      </c>
      <c r="G439" t="s">
        <v>862</v>
      </c>
      <c r="H439" t="s">
        <v>862</v>
      </c>
    </row>
    <row r="440" spans="1:8" ht="15">
      <c r="A440" t="s">
        <v>331</v>
      </c>
      <c r="B440" t="s">
        <v>863</v>
      </c>
      <c r="F440" s="74" t="s">
        <v>331</v>
      </c>
      <c r="G440" t="s">
        <v>863</v>
      </c>
      <c r="H440" t="s">
        <v>863</v>
      </c>
    </row>
    <row r="441" spans="1:8" ht="15">
      <c r="A441" t="s">
        <v>192</v>
      </c>
      <c r="B441" t="s">
        <v>864</v>
      </c>
      <c r="F441" s="74" t="s">
        <v>192</v>
      </c>
      <c r="G441" t="s">
        <v>864</v>
      </c>
      <c r="H441" t="s">
        <v>864</v>
      </c>
    </row>
    <row r="442" spans="1:8" ht="15">
      <c r="A442" t="s">
        <v>193</v>
      </c>
      <c r="B442" t="s">
        <v>865</v>
      </c>
      <c r="F442" s="74" t="s">
        <v>193</v>
      </c>
      <c r="G442" t="s">
        <v>865</v>
      </c>
      <c r="H442" t="s">
        <v>865</v>
      </c>
    </row>
    <row r="443" spans="1:8" ht="15">
      <c r="A443" t="s">
        <v>332</v>
      </c>
      <c r="B443" t="s">
        <v>866</v>
      </c>
      <c r="F443" s="74" t="s">
        <v>332</v>
      </c>
      <c r="G443" t="s">
        <v>866</v>
      </c>
      <c r="H443" t="s">
        <v>866</v>
      </c>
    </row>
    <row r="444" spans="1:8" ht="15">
      <c r="A444" s="11" t="s">
        <v>24</v>
      </c>
      <c r="B444" t="s">
        <v>867</v>
      </c>
      <c r="F444" s="74" t="s">
        <v>24</v>
      </c>
      <c r="G444" t="s">
        <v>867</v>
      </c>
      <c r="H444" t="s">
        <v>867</v>
      </c>
    </row>
    <row r="445" spans="1:8" ht="15">
      <c r="A445" t="s">
        <v>194</v>
      </c>
      <c r="B445" t="s">
        <v>868</v>
      </c>
      <c r="F445" s="74" t="s">
        <v>194</v>
      </c>
      <c r="G445" t="s">
        <v>868</v>
      </c>
      <c r="H445" t="s">
        <v>868</v>
      </c>
    </row>
    <row r="446" spans="1:8" ht="15">
      <c r="A446" t="s">
        <v>333</v>
      </c>
      <c r="B446" t="s">
        <v>869</v>
      </c>
      <c r="F446" s="72" t="s">
        <v>333</v>
      </c>
      <c r="G446" t="s">
        <v>869</v>
      </c>
      <c r="H446" t="s">
        <v>869</v>
      </c>
    </row>
    <row r="447" spans="1:8" ht="15">
      <c r="A447" t="s">
        <v>107</v>
      </c>
      <c r="B447" t="s">
        <v>870</v>
      </c>
      <c r="F447" s="74" t="s">
        <v>107</v>
      </c>
      <c r="G447" t="s">
        <v>870</v>
      </c>
      <c r="H447" t="s">
        <v>870</v>
      </c>
    </row>
    <row r="448" spans="1:8" ht="15">
      <c r="A448" t="s">
        <v>195</v>
      </c>
      <c r="B448" t="s">
        <v>871</v>
      </c>
      <c r="F448" s="74" t="s">
        <v>195</v>
      </c>
      <c r="G448" t="s">
        <v>871</v>
      </c>
      <c r="H448" t="s">
        <v>871</v>
      </c>
    </row>
    <row r="449" spans="1:8" ht="15">
      <c r="A449" t="s">
        <v>124</v>
      </c>
      <c r="B449" t="s">
        <v>872</v>
      </c>
      <c r="F449" s="74" t="s">
        <v>124</v>
      </c>
      <c r="G449" t="s">
        <v>872</v>
      </c>
      <c r="H449" t="s">
        <v>872</v>
      </c>
    </row>
    <row r="450" spans="1:6" ht="15">
      <c r="A450" s="21" t="s">
        <v>902</v>
      </c>
      <c r="B450" t="s">
        <v>903</v>
      </c>
      <c r="F450" s="74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A1:L3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22.5546875" style="54" customWidth="1"/>
    <col min="2" max="2" width="2.5546875" style="54" customWidth="1"/>
    <col min="3" max="3" width="8.88671875" style="54" customWidth="1"/>
    <col min="4" max="4" width="1.77734375" style="54" customWidth="1"/>
    <col min="5" max="16384" width="8.88671875" style="54" customWidth="1"/>
  </cols>
  <sheetData>
    <row r="1" spans="1:12" ht="15">
      <c r="A1" s="51" t="s">
        <v>1099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">
      <c r="A3" s="55" t="s">
        <v>1052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55" t="s">
        <v>904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">
      <c r="A5" s="55" t="s">
        <v>1115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">
      <c r="A6" s="55" t="s">
        <v>905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">
      <c r="A7" s="55" t="s">
        <v>906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5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>
      <c r="A9" s="55" t="s">
        <v>1116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5">
      <c r="A10" s="55" t="s">
        <v>1117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15">
      <c r="A11" s="56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25.5">
      <c r="A12" s="57" t="s">
        <v>907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5">
      <c r="A13" s="57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5">
      <c r="A14" s="5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5">
      <c r="A15" s="5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5">
      <c r="A16" s="56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5">
      <c r="A17" s="56" t="s">
        <v>908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5">
      <c r="A18" s="56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5">
      <c r="A19" s="56" t="s">
        <v>909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5">
      <c r="A20" s="56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5">
      <c r="A21" s="56" t="s">
        <v>910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5">
      <c r="A22" s="56" t="s">
        <v>911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5">
      <c r="A27" s="58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5">
      <c r="A30" s="53"/>
      <c r="B30" s="53"/>
      <c r="C30" s="53"/>
      <c r="D30" s="53"/>
      <c r="E30" s="53"/>
      <c r="F30" s="53"/>
      <c r="G30" s="53"/>
      <c r="H30" s="53"/>
      <c r="I30" s="53"/>
      <c r="J30" s="56" t="s">
        <v>1119</v>
      </c>
      <c r="K30" s="53"/>
      <c r="L30" s="53"/>
    </row>
    <row r="31" ht="15">
      <c r="J31" s="62" t="s">
        <v>1137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3:L5"/>
  <sheetViews>
    <sheetView zoomScale="80" zoomScaleNormal="80" zoomScalePageLayoutView="0" workbookViewId="0" topLeftCell="A1">
      <selection activeCell="U48" sqref="U48"/>
    </sheetView>
  </sheetViews>
  <sheetFormatPr defaultColWidth="8.88671875" defaultRowHeight="15"/>
  <cols>
    <col min="1" max="1" width="16.5546875" style="0" customWidth="1"/>
    <col min="2" max="2" width="29.21484375" style="0" customWidth="1"/>
    <col min="3" max="3" width="4.3359375" style="0" customWidth="1"/>
    <col min="4" max="4" width="9.77734375" style="0" customWidth="1"/>
    <col min="5" max="5" width="9.5546875" style="0" customWidth="1"/>
    <col min="6" max="6" width="13.3359375" style="0" customWidth="1"/>
    <col min="7" max="7" width="12.77734375" style="0" customWidth="1"/>
    <col min="8" max="8" width="9.3359375" style="0" customWidth="1"/>
    <col min="9" max="9" width="9.5546875" style="0" customWidth="1"/>
    <col min="10" max="10" width="1.66796875" style="0" customWidth="1"/>
    <col min="11" max="11" width="8.99609375" style="0" customWidth="1"/>
    <col min="12" max="12" width="10.77734375" style="0" bestFit="1" customWidth="1"/>
  </cols>
  <sheetData>
    <row r="3" spans="1:12" ht="15.75">
      <c r="A3" s="65" t="s">
        <v>1109</v>
      </c>
      <c r="B3" s="48"/>
      <c r="C3" s="45"/>
      <c r="D3" s="1"/>
      <c r="E3" s="1"/>
      <c r="F3" s="2"/>
      <c r="G3" s="2"/>
      <c r="H3" s="3"/>
      <c r="I3" s="4"/>
      <c r="J3" s="5"/>
      <c r="K3" s="5"/>
      <c r="L3" s="6"/>
    </row>
    <row r="4" spans="1:12" ht="15.75" thickBot="1">
      <c r="A4" s="14"/>
      <c r="B4" s="23"/>
      <c r="C4" s="46"/>
      <c r="D4" s="420" t="s">
        <v>0</v>
      </c>
      <c r="E4" s="420"/>
      <c r="F4" s="417" t="s">
        <v>1</v>
      </c>
      <c r="G4" s="417"/>
      <c r="H4" s="418" t="s">
        <v>2</v>
      </c>
      <c r="I4" s="418"/>
      <c r="J4" s="24"/>
      <c r="K4" s="419" t="s">
        <v>3</v>
      </c>
      <c r="L4" s="419"/>
    </row>
    <row r="5" spans="1:12" ht="53.25" customHeight="1" thickTop="1">
      <c r="A5" s="239" t="s">
        <v>1088</v>
      </c>
      <c r="B5" s="25" t="s">
        <v>1094</v>
      </c>
      <c r="C5" s="47"/>
      <c r="D5" s="26" t="s">
        <v>1107</v>
      </c>
      <c r="E5" s="26" t="s">
        <v>4</v>
      </c>
      <c r="F5" s="26" t="s">
        <v>1107</v>
      </c>
      <c r="G5" s="26" t="s">
        <v>4</v>
      </c>
      <c r="H5" s="27" t="s">
        <v>1107</v>
      </c>
      <c r="I5" s="28" t="s">
        <v>4</v>
      </c>
      <c r="J5" s="29"/>
      <c r="K5" s="30" t="s">
        <v>5</v>
      </c>
      <c r="L5" s="30" t="s">
        <v>6</v>
      </c>
    </row>
  </sheetData>
  <sheetProtection/>
  <mergeCells count="4">
    <mergeCell ref="D4:E4"/>
    <mergeCell ref="F4:G4"/>
    <mergeCell ref="H4:I4"/>
    <mergeCell ref="K4:L4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O431"/>
  <sheetViews>
    <sheetView zoomScale="75" zoomScaleNormal="75" zoomScalePageLayoutView="0" workbookViewId="0" topLeftCell="A1">
      <selection activeCell="R29" sqref="R29"/>
    </sheetView>
  </sheetViews>
  <sheetFormatPr defaultColWidth="8.88671875" defaultRowHeight="15"/>
  <cols>
    <col min="1" max="1" width="17.4453125" style="13" customWidth="1"/>
    <col min="2" max="2" width="30.77734375" style="13" customWidth="1"/>
    <col min="3" max="3" width="11.4453125" style="0" customWidth="1"/>
    <col min="5" max="6" width="12.77734375" style="0" customWidth="1"/>
    <col min="9" max="9" width="1.66796875" style="0" customWidth="1"/>
    <col min="10" max="10" width="12.5546875" style="0" customWidth="1"/>
    <col min="11" max="11" width="12.21484375" style="0" customWidth="1"/>
    <col min="12" max="12" width="2.6640625" style="0" customWidth="1"/>
    <col min="13" max="13" width="16.21484375" style="0" customWidth="1"/>
  </cols>
  <sheetData>
    <row r="3" spans="1:13" ht="15.75">
      <c r="A3" s="384" t="s">
        <v>1133</v>
      </c>
      <c r="B3" s="384"/>
      <c r="C3" s="384"/>
      <c r="D3" s="384"/>
      <c r="E3" s="384"/>
      <c r="F3" s="385"/>
      <c r="G3" s="335"/>
      <c r="H3" s="386"/>
      <c r="I3" s="335"/>
      <c r="J3" s="335"/>
      <c r="K3" s="387"/>
      <c r="L3" s="388"/>
      <c r="M3" s="329"/>
    </row>
    <row r="4" spans="1:13" ht="15.75" thickBot="1">
      <c r="A4" s="339"/>
      <c r="B4" s="339"/>
      <c r="C4" s="413" t="s">
        <v>879</v>
      </c>
      <c r="D4" s="413"/>
      <c r="E4" s="413" t="s">
        <v>1</v>
      </c>
      <c r="F4" s="413"/>
      <c r="G4" s="415" t="s">
        <v>2</v>
      </c>
      <c r="H4" s="415"/>
      <c r="I4" s="389"/>
      <c r="J4" s="421" t="s">
        <v>3</v>
      </c>
      <c r="K4" s="421"/>
      <c r="L4" s="388"/>
      <c r="M4" s="390" t="s">
        <v>1064</v>
      </c>
    </row>
    <row r="5" spans="1:13" ht="61.5" customHeight="1" thickTop="1">
      <c r="A5" s="342" t="s">
        <v>873</v>
      </c>
      <c r="B5" s="391" t="s">
        <v>966</v>
      </c>
      <c r="C5" s="344" t="s">
        <v>1107</v>
      </c>
      <c r="D5" s="345" t="s">
        <v>880</v>
      </c>
      <c r="E5" s="344" t="s">
        <v>1107</v>
      </c>
      <c r="F5" s="345" t="s">
        <v>880</v>
      </c>
      <c r="G5" s="346" t="s">
        <v>1107</v>
      </c>
      <c r="H5" s="347" t="s">
        <v>880</v>
      </c>
      <c r="I5" s="392"/>
      <c r="J5" s="393" t="s">
        <v>881</v>
      </c>
      <c r="K5" s="393" t="s">
        <v>1134</v>
      </c>
      <c r="L5" s="388"/>
      <c r="M5" s="394" t="s">
        <v>881</v>
      </c>
    </row>
    <row r="6" spans="1:15" ht="15">
      <c r="A6" s="395" t="s">
        <v>439</v>
      </c>
      <c r="B6" s="106" t="s">
        <v>933</v>
      </c>
      <c r="C6" s="396">
        <v>103.55963680000004</v>
      </c>
      <c r="D6" s="396">
        <v>31.519</v>
      </c>
      <c r="E6" s="396">
        <v>163.86695820000006</v>
      </c>
      <c r="F6" s="396">
        <v>2.187</v>
      </c>
      <c r="G6" s="396">
        <v>267.4265950000001</v>
      </c>
      <c r="H6" s="396">
        <v>33.705999999999996</v>
      </c>
      <c r="I6" s="396"/>
      <c r="J6" s="397">
        <v>3285.625711475619</v>
      </c>
      <c r="K6" s="397">
        <v>74927.73580246916</v>
      </c>
      <c r="L6" s="396"/>
      <c r="M6" s="397">
        <v>3344.7334409921855</v>
      </c>
      <c r="N6" s="312"/>
      <c r="O6" s="312"/>
    </row>
    <row r="7" spans="1:15" ht="15">
      <c r="A7" s="395" t="s">
        <v>451</v>
      </c>
      <c r="B7" s="106" t="s">
        <v>7</v>
      </c>
      <c r="C7" s="396">
        <v>216.38023209999994</v>
      </c>
      <c r="D7" s="396">
        <v>60.47</v>
      </c>
      <c r="E7" s="396">
        <v>438.8004942000001</v>
      </c>
      <c r="F7" s="396">
        <v>4.539</v>
      </c>
      <c r="G7" s="396">
        <v>655.1807263000001</v>
      </c>
      <c r="H7" s="396">
        <v>65.009</v>
      </c>
      <c r="I7" s="334"/>
      <c r="J7" s="397">
        <v>3578.307129154952</v>
      </c>
      <c r="K7" s="397">
        <v>96673.38493060147</v>
      </c>
      <c r="L7" s="388"/>
      <c r="M7" s="397">
        <v>3672.254163908829</v>
      </c>
      <c r="N7" s="312"/>
      <c r="O7" s="312"/>
    </row>
    <row r="8" spans="1:15" ht="15">
      <c r="A8" s="395" t="s">
        <v>463</v>
      </c>
      <c r="B8" s="106" t="s">
        <v>8</v>
      </c>
      <c r="C8" s="396">
        <v>264.27359239999987</v>
      </c>
      <c r="D8" s="396">
        <v>76.24</v>
      </c>
      <c r="E8" s="396">
        <v>382.1955594000002</v>
      </c>
      <c r="F8" s="396">
        <v>4.924</v>
      </c>
      <c r="G8" s="396">
        <v>646.4691518000001</v>
      </c>
      <c r="H8" s="396">
        <v>81.164</v>
      </c>
      <c r="I8" s="334"/>
      <c r="J8" s="397">
        <v>3466.3377806925478</v>
      </c>
      <c r="K8" s="397">
        <v>77618.9194557271</v>
      </c>
      <c r="L8" s="388"/>
      <c r="M8" s="397">
        <v>3536.4735092602486</v>
      </c>
      <c r="N8" s="312"/>
      <c r="O8" s="312"/>
    </row>
    <row r="9" spans="1:15" ht="15">
      <c r="A9" s="395" t="s">
        <v>470</v>
      </c>
      <c r="B9" s="106" t="s">
        <v>9</v>
      </c>
      <c r="C9" s="396">
        <v>541.3298197000003</v>
      </c>
      <c r="D9" s="396">
        <v>147.609</v>
      </c>
      <c r="E9" s="396">
        <v>1155.9206818</v>
      </c>
      <c r="F9" s="396">
        <v>11.151</v>
      </c>
      <c r="G9" s="396">
        <v>1697.2505015000002</v>
      </c>
      <c r="H9" s="396">
        <v>158.76000000000002</v>
      </c>
      <c r="I9" s="334"/>
      <c r="J9" s="397">
        <v>3667.322586698645</v>
      </c>
      <c r="K9" s="397">
        <v>103660.71937942784</v>
      </c>
      <c r="L9" s="388"/>
      <c r="M9" s="397">
        <v>3891.5474731136437</v>
      </c>
      <c r="N9" s="312"/>
      <c r="O9" s="312"/>
    </row>
    <row r="10" spans="1:15" ht="15">
      <c r="A10" s="395" t="s">
        <v>472</v>
      </c>
      <c r="B10" s="106" t="s">
        <v>10</v>
      </c>
      <c r="C10" s="396">
        <v>318.33300500000007</v>
      </c>
      <c r="D10" s="396">
        <v>80.924</v>
      </c>
      <c r="E10" s="396">
        <v>567.9525116000001</v>
      </c>
      <c r="F10" s="396">
        <v>9.779</v>
      </c>
      <c r="G10" s="396">
        <v>886.2855166000002</v>
      </c>
      <c r="H10" s="396">
        <v>90.703</v>
      </c>
      <c r="I10" s="334"/>
      <c r="J10" s="397">
        <v>3933.7280040531864</v>
      </c>
      <c r="K10" s="397">
        <v>58078.79247366808</v>
      </c>
      <c r="L10" s="388"/>
      <c r="M10" s="397">
        <v>3908.8040888998044</v>
      </c>
      <c r="N10" s="312"/>
      <c r="O10" s="312"/>
    </row>
    <row r="11" spans="1:15" ht="15">
      <c r="A11" s="395" t="s">
        <v>480</v>
      </c>
      <c r="B11" s="106" t="s">
        <v>11</v>
      </c>
      <c r="C11" s="396">
        <v>169.82094550000008</v>
      </c>
      <c r="D11" s="396">
        <v>32.574</v>
      </c>
      <c r="E11" s="396">
        <v>199.5327079000001</v>
      </c>
      <c r="F11" s="396">
        <v>5.523</v>
      </c>
      <c r="G11" s="396">
        <v>369.3536534000002</v>
      </c>
      <c r="H11" s="396">
        <v>38.096999999999994</v>
      </c>
      <c r="I11" s="334"/>
      <c r="J11" s="397">
        <v>5213.389374961629</v>
      </c>
      <c r="K11" s="397">
        <v>36127.59512945865</v>
      </c>
      <c r="L11" s="388"/>
      <c r="M11" s="397">
        <v>5130.387163529806</v>
      </c>
      <c r="N11" s="312"/>
      <c r="O11" s="312"/>
    </row>
    <row r="12" spans="1:15" ht="15">
      <c r="A12" s="395" t="s">
        <v>499</v>
      </c>
      <c r="B12" s="106" t="s">
        <v>12</v>
      </c>
      <c r="C12" s="396">
        <v>222.43315670000004</v>
      </c>
      <c r="D12" s="396">
        <v>54.881</v>
      </c>
      <c r="E12" s="396">
        <v>209.18405759999996</v>
      </c>
      <c r="F12" s="396">
        <v>6.151</v>
      </c>
      <c r="G12" s="396">
        <v>431.6172143</v>
      </c>
      <c r="H12" s="396">
        <v>61.032</v>
      </c>
      <c r="I12" s="334"/>
      <c r="J12" s="397">
        <v>4053.0084491900666</v>
      </c>
      <c r="K12" s="397">
        <v>34008.13812388229</v>
      </c>
      <c r="L12" s="388"/>
      <c r="M12" s="397">
        <v>4355.200530613045</v>
      </c>
      <c r="N12" s="312"/>
      <c r="O12" s="312"/>
    </row>
    <row r="13" spans="1:15" ht="15">
      <c r="A13" s="395" t="s">
        <v>517</v>
      </c>
      <c r="B13" s="106" t="s">
        <v>13</v>
      </c>
      <c r="C13" s="396">
        <v>185.42313129999997</v>
      </c>
      <c r="D13" s="396">
        <v>42.806</v>
      </c>
      <c r="E13" s="396">
        <v>211.82345350000006</v>
      </c>
      <c r="F13" s="396">
        <v>4.653</v>
      </c>
      <c r="G13" s="396">
        <v>397.24658480000005</v>
      </c>
      <c r="H13" s="396">
        <v>47.458999999999996</v>
      </c>
      <c r="I13" s="334"/>
      <c r="J13" s="397">
        <v>4331.708902957528</v>
      </c>
      <c r="K13" s="397">
        <v>45524.06049860307</v>
      </c>
      <c r="L13" s="388"/>
      <c r="M13" s="397">
        <v>4249.120750263531</v>
      </c>
      <c r="N13" s="312"/>
      <c r="O13" s="312"/>
    </row>
    <row r="14" spans="1:15" ht="15">
      <c r="A14" s="395" t="s">
        <v>569</v>
      </c>
      <c r="B14" s="106" t="s">
        <v>883</v>
      </c>
      <c r="C14" s="396">
        <v>275.3623933</v>
      </c>
      <c r="D14" s="396">
        <v>63.929</v>
      </c>
      <c r="E14" s="396">
        <v>756.2094321999998</v>
      </c>
      <c r="F14" s="396">
        <v>5.057</v>
      </c>
      <c r="G14" s="396">
        <v>1031.5718254999997</v>
      </c>
      <c r="H14" s="396">
        <v>68.986</v>
      </c>
      <c r="I14" s="334"/>
      <c r="J14" s="397">
        <v>4307.3158238045335</v>
      </c>
      <c r="K14" s="397">
        <v>149537.16278425942</v>
      </c>
      <c r="L14" s="388"/>
      <c r="M14" s="397">
        <v>4256.053313034205</v>
      </c>
      <c r="N14" s="312"/>
      <c r="O14" s="312"/>
    </row>
    <row r="15" spans="1:15" ht="15">
      <c r="A15" s="395" t="s">
        <v>582</v>
      </c>
      <c r="B15" s="106" t="s">
        <v>14</v>
      </c>
      <c r="C15" s="396">
        <v>287.0254509</v>
      </c>
      <c r="D15" s="396">
        <v>60.387</v>
      </c>
      <c r="E15" s="396">
        <v>304.0212186</v>
      </c>
      <c r="F15" s="396">
        <v>8.499</v>
      </c>
      <c r="G15" s="396">
        <v>591.0466695</v>
      </c>
      <c r="H15" s="396">
        <v>68.886</v>
      </c>
      <c r="I15" s="334"/>
      <c r="J15" s="397">
        <v>4753.1000198718275</v>
      </c>
      <c r="K15" s="397">
        <v>35771.41058948112</v>
      </c>
      <c r="L15" s="388"/>
      <c r="M15" s="397">
        <v>5496.255426831604</v>
      </c>
      <c r="N15" s="312"/>
      <c r="O15" s="312"/>
    </row>
    <row r="16" spans="1:15" ht="15">
      <c r="A16" s="395" t="s">
        <v>611</v>
      </c>
      <c r="B16" s="106" t="s">
        <v>15</v>
      </c>
      <c r="C16" s="396">
        <v>165.71174780000004</v>
      </c>
      <c r="D16" s="396">
        <v>34.118</v>
      </c>
      <c r="E16" s="396">
        <v>152.89295149999998</v>
      </c>
      <c r="F16" s="396">
        <v>3.691</v>
      </c>
      <c r="G16" s="396">
        <v>318.6046993</v>
      </c>
      <c r="H16" s="396">
        <v>37.809000000000005</v>
      </c>
      <c r="I16" s="334"/>
      <c r="J16" s="397">
        <v>4857.018224983881</v>
      </c>
      <c r="K16" s="397">
        <v>41423.17840693578</v>
      </c>
      <c r="L16" s="388"/>
      <c r="M16" s="397">
        <v>5360.93131247776</v>
      </c>
      <c r="N16" s="312"/>
      <c r="O16" s="312"/>
    </row>
    <row r="17" spans="1:15" ht="15">
      <c r="A17" s="395" t="s">
        <v>652</v>
      </c>
      <c r="B17" s="106" t="s">
        <v>16</v>
      </c>
      <c r="C17" s="396">
        <v>88.05578729999998</v>
      </c>
      <c r="D17" s="396">
        <v>26.044</v>
      </c>
      <c r="E17" s="396">
        <v>138.66138320000002</v>
      </c>
      <c r="F17" s="396">
        <v>1.69</v>
      </c>
      <c r="G17" s="396">
        <v>226.7171705</v>
      </c>
      <c r="H17" s="396">
        <v>27.734</v>
      </c>
      <c r="I17" s="334"/>
      <c r="J17" s="397">
        <v>3381.0392911995077</v>
      </c>
      <c r="K17" s="397">
        <v>82048.15573964498</v>
      </c>
      <c r="L17" s="388"/>
      <c r="M17" s="397">
        <v>3652.4031399062583</v>
      </c>
      <c r="N17" s="312"/>
      <c r="O17" s="312"/>
    </row>
    <row r="18" spans="1:15" ht="15">
      <c r="A18" s="395" t="s">
        <v>663</v>
      </c>
      <c r="B18" s="106" t="s">
        <v>17</v>
      </c>
      <c r="C18" s="396">
        <v>169.22164469999998</v>
      </c>
      <c r="D18" s="396">
        <v>39.571</v>
      </c>
      <c r="E18" s="396">
        <v>227.10261290000008</v>
      </c>
      <c r="F18" s="396">
        <v>4.244</v>
      </c>
      <c r="G18" s="396">
        <v>396.32425760000007</v>
      </c>
      <c r="H18" s="396">
        <v>43.815</v>
      </c>
      <c r="I18" s="334"/>
      <c r="J18" s="397">
        <v>4276.405567208309</v>
      </c>
      <c r="K18" s="397">
        <v>53511.45450047128</v>
      </c>
      <c r="L18" s="388"/>
      <c r="M18" s="397">
        <v>4395.481563157485</v>
      </c>
      <c r="N18" s="312"/>
      <c r="O18" s="312"/>
    </row>
    <row r="19" spans="1:15" ht="15">
      <c r="A19" s="395" t="s">
        <v>1097</v>
      </c>
      <c r="B19" s="106" t="s">
        <v>884</v>
      </c>
      <c r="C19" s="396">
        <v>217.77838429999997</v>
      </c>
      <c r="D19" s="396">
        <v>63.655</v>
      </c>
      <c r="E19" s="396">
        <v>1058.9849605</v>
      </c>
      <c r="F19" s="396">
        <v>3.966</v>
      </c>
      <c r="G19" s="396">
        <v>1276.7633448</v>
      </c>
      <c r="H19" s="396">
        <v>67.621</v>
      </c>
      <c r="I19" s="334"/>
      <c r="J19" s="397">
        <v>3421.229821695075</v>
      </c>
      <c r="K19" s="397">
        <v>267015.8750630358</v>
      </c>
      <c r="L19" s="388"/>
      <c r="M19" s="397">
        <v>3468.084788597818</v>
      </c>
      <c r="N19" s="312"/>
      <c r="O19" s="312"/>
    </row>
    <row r="20" spans="1:15" ht="15">
      <c r="A20" s="395" t="s">
        <v>673</v>
      </c>
      <c r="B20" s="106" t="s">
        <v>18</v>
      </c>
      <c r="C20" s="396">
        <v>228.49094110000001</v>
      </c>
      <c r="D20" s="396">
        <v>62.5</v>
      </c>
      <c r="E20" s="396">
        <v>657.4829413000002</v>
      </c>
      <c r="F20" s="396">
        <v>4.214</v>
      </c>
      <c r="G20" s="396">
        <v>885.9738824000002</v>
      </c>
      <c r="H20" s="396">
        <v>66.714</v>
      </c>
      <c r="I20" s="334"/>
      <c r="J20" s="397">
        <v>3655.8550576000002</v>
      </c>
      <c r="K20" s="397">
        <v>156023.4791884196</v>
      </c>
      <c r="L20" s="388"/>
      <c r="M20" s="397">
        <v>3806.786529939023</v>
      </c>
      <c r="N20" s="312"/>
      <c r="O20" s="312"/>
    </row>
    <row r="21" spans="1:15" ht="15">
      <c r="A21" s="395" t="s">
        <v>709</v>
      </c>
      <c r="B21" s="106" t="s">
        <v>19</v>
      </c>
      <c r="C21" s="396">
        <v>247.92951870000002</v>
      </c>
      <c r="D21" s="396">
        <v>58.017</v>
      </c>
      <c r="E21" s="396">
        <v>962.1960697000004</v>
      </c>
      <c r="F21" s="396">
        <v>8.037</v>
      </c>
      <c r="G21" s="396">
        <v>1210.1255884000004</v>
      </c>
      <c r="H21" s="396">
        <v>66.054</v>
      </c>
      <c r="I21" s="334"/>
      <c r="J21" s="397">
        <v>4273.394327524691</v>
      </c>
      <c r="K21" s="397">
        <v>119720.80001244249</v>
      </c>
      <c r="L21" s="388"/>
      <c r="M21" s="397">
        <v>4704.902055184454</v>
      </c>
      <c r="N21" s="312"/>
      <c r="O21" s="312"/>
    </row>
    <row r="22" spans="1:15" ht="15">
      <c r="A22" s="395" t="s">
        <v>718</v>
      </c>
      <c r="B22" s="106" t="s">
        <v>20</v>
      </c>
      <c r="C22" s="396">
        <v>279.3544512999998</v>
      </c>
      <c r="D22" s="396">
        <v>60.089</v>
      </c>
      <c r="E22" s="396">
        <v>323.2165679000001</v>
      </c>
      <c r="F22" s="396">
        <v>11.001</v>
      </c>
      <c r="G22" s="396">
        <v>602.5710191999999</v>
      </c>
      <c r="H22" s="396">
        <v>71.09</v>
      </c>
      <c r="I22" s="334"/>
      <c r="J22" s="397">
        <v>4649.011487959524</v>
      </c>
      <c r="K22" s="397">
        <v>29380.653386055823</v>
      </c>
      <c r="L22" s="388"/>
      <c r="M22" s="397">
        <v>4669.526975344753</v>
      </c>
      <c r="N22" s="312"/>
      <c r="O22" s="312"/>
    </row>
    <row r="23" spans="1:15" ht="15">
      <c r="A23" s="395" t="s">
        <v>728</v>
      </c>
      <c r="B23" s="106" t="s">
        <v>21</v>
      </c>
      <c r="C23" s="396">
        <v>358.9612988999997</v>
      </c>
      <c r="D23" s="396">
        <v>105.448</v>
      </c>
      <c r="E23" s="396">
        <v>457.52395630000007</v>
      </c>
      <c r="F23" s="396">
        <v>6.818</v>
      </c>
      <c r="G23" s="396">
        <v>816.4852551999998</v>
      </c>
      <c r="H23" s="396">
        <v>112.26599999999999</v>
      </c>
      <c r="I23" s="334"/>
      <c r="J23" s="397">
        <v>3404.1546439951417</v>
      </c>
      <c r="K23" s="397">
        <v>67105.3030654151</v>
      </c>
      <c r="L23" s="388"/>
      <c r="M23" s="397">
        <v>3595.54563930485</v>
      </c>
      <c r="N23" s="312"/>
      <c r="O23" s="312"/>
    </row>
    <row r="24" spans="1:15" ht="15">
      <c r="A24" s="395" t="s">
        <v>803</v>
      </c>
      <c r="B24" s="106" t="s">
        <v>22</v>
      </c>
      <c r="C24" s="396">
        <v>391.3876457999997</v>
      </c>
      <c r="D24" s="396">
        <v>108.04</v>
      </c>
      <c r="E24" s="396">
        <v>604.8762509999998</v>
      </c>
      <c r="F24" s="396">
        <v>7.328</v>
      </c>
      <c r="G24" s="396">
        <v>996.2638967999994</v>
      </c>
      <c r="H24" s="396">
        <v>115.36800000000001</v>
      </c>
      <c r="I24" s="334"/>
      <c r="J24" s="397">
        <v>3622.61797297297</v>
      </c>
      <c r="K24" s="397">
        <v>82543.15652292572</v>
      </c>
      <c r="L24" s="388"/>
      <c r="M24" s="397">
        <v>3850.8761246015165</v>
      </c>
      <c r="N24" s="312"/>
      <c r="O24" s="312"/>
    </row>
    <row r="25" spans="1:15" ht="15">
      <c r="A25" s="395" t="s">
        <v>828</v>
      </c>
      <c r="B25" s="106" t="s">
        <v>23</v>
      </c>
      <c r="C25" s="396">
        <v>139.12248019999993</v>
      </c>
      <c r="D25" s="396">
        <v>39.466</v>
      </c>
      <c r="E25" s="396">
        <v>280.3428802000001</v>
      </c>
      <c r="F25" s="396">
        <v>2.659</v>
      </c>
      <c r="G25" s="396">
        <v>419.4653604</v>
      </c>
      <c r="H25" s="396">
        <v>42.125</v>
      </c>
      <c r="I25" s="334"/>
      <c r="J25" s="397">
        <v>3525.1223888917025</v>
      </c>
      <c r="K25" s="397">
        <v>105431.69620157959</v>
      </c>
      <c r="L25" s="388"/>
      <c r="M25" s="397">
        <v>3564.409833209498</v>
      </c>
      <c r="N25" s="312"/>
      <c r="O25" s="312"/>
    </row>
    <row r="26" spans="1:15" ht="15">
      <c r="A26" s="395" t="s">
        <v>820</v>
      </c>
      <c r="B26" s="106" t="s">
        <v>827</v>
      </c>
      <c r="C26" s="396">
        <v>215.09636859999986</v>
      </c>
      <c r="D26" s="396">
        <v>54.816</v>
      </c>
      <c r="E26" s="396">
        <v>357.01920979999994</v>
      </c>
      <c r="F26" s="396">
        <v>3.78</v>
      </c>
      <c r="G26" s="396">
        <v>572.1155783999998</v>
      </c>
      <c r="H26" s="396">
        <v>58.596000000000004</v>
      </c>
      <c r="I26" s="334"/>
      <c r="J26" s="397">
        <v>3923.970530502041</v>
      </c>
      <c r="K26" s="397">
        <v>94449.52640211639</v>
      </c>
      <c r="L26" s="388"/>
      <c r="M26" s="397">
        <v>4022.673385573486</v>
      </c>
      <c r="N26" s="312"/>
      <c r="O26" s="312"/>
    </row>
    <row r="27" spans="1:15" ht="15">
      <c r="A27" s="395" t="s">
        <v>867</v>
      </c>
      <c r="B27" s="106" t="s">
        <v>24</v>
      </c>
      <c r="C27" s="396">
        <v>236.5643367000001</v>
      </c>
      <c r="D27" s="396">
        <v>57.504</v>
      </c>
      <c r="E27" s="396">
        <v>788.4639002000001</v>
      </c>
      <c r="F27" s="396">
        <v>4.499</v>
      </c>
      <c r="G27" s="396">
        <v>1025.0282369000001</v>
      </c>
      <c r="H27" s="396">
        <v>62.003</v>
      </c>
      <c r="I27" s="334"/>
      <c r="J27" s="397">
        <v>4113.876194699501</v>
      </c>
      <c r="K27" s="397">
        <v>175253.14518781955</v>
      </c>
      <c r="L27" s="388"/>
      <c r="M27" s="397">
        <v>4088.6350731951834</v>
      </c>
      <c r="N27" s="312"/>
      <c r="O27" s="312"/>
    </row>
    <row r="28" spans="1:15" ht="16.5" thickBot="1">
      <c r="A28" s="398" t="s">
        <v>382</v>
      </c>
      <c r="B28" s="398" t="s">
        <v>934</v>
      </c>
      <c r="C28" s="399">
        <v>5321.615969099998</v>
      </c>
      <c r="D28" s="399">
        <v>1360.607</v>
      </c>
      <c r="E28" s="399">
        <v>10398.270759500001</v>
      </c>
      <c r="F28" s="399">
        <v>124.39</v>
      </c>
      <c r="G28" s="399">
        <v>15719.8867286</v>
      </c>
      <c r="H28" s="399">
        <v>1484.9969999999998</v>
      </c>
      <c r="I28" s="400"/>
      <c r="J28" s="401">
        <v>3911.207254629734</v>
      </c>
      <c r="K28" s="401">
        <v>83594.10530991238</v>
      </c>
      <c r="L28" s="402"/>
      <c r="M28" s="401">
        <v>4060.507584128846</v>
      </c>
      <c r="N28" s="312"/>
      <c r="O28" s="312"/>
    </row>
    <row r="29" spans="1:15" ht="15.75" thickTop="1">
      <c r="A29" s="395" t="s">
        <v>395</v>
      </c>
      <c r="B29" s="106" t="s">
        <v>25</v>
      </c>
      <c r="C29" s="396">
        <v>480.0893485000002</v>
      </c>
      <c r="D29" s="396">
        <v>124.302</v>
      </c>
      <c r="E29" s="396">
        <v>827.2205985999999</v>
      </c>
      <c r="F29" s="396">
        <v>7.98</v>
      </c>
      <c r="G29" s="396">
        <v>1307.3099471</v>
      </c>
      <c r="H29" s="396">
        <v>132.282</v>
      </c>
      <c r="I29" s="334"/>
      <c r="J29" s="397">
        <v>3862.281769400333</v>
      </c>
      <c r="K29" s="397">
        <v>103661.72914786966</v>
      </c>
      <c r="L29" s="388"/>
      <c r="M29" s="397">
        <v>4641.324740424217</v>
      </c>
      <c r="N29" s="312"/>
      <c r="O29" s="312"/>
    </row>
    <row r="30" spans="1:15" ht="15">
      <c r="A30" s="395" t="s">
        <v>396</v>
      </c>
      <c r="B30" s="106" t="s">
        <v>875</v>
      </c>
      <c r="C30" s="396">
        <v>631.9840958999999</v>
      </c>
      <c r="D30" s="396">
        <v>118.909</v>
      </c>
      <c r="E30" s="396">
        <v>714.7932071000001</v>
      </c>
      <c r="F30" s="396">
        <v>13.187</v>
      </c>
      <c r="G30" s="396">
        <v>1346.777303</v>
      </c>
      <c r="H30" s="396">
        <v>132.096</v>
      </c>
      <c r="I30" s="334"/>
      <c r="J30" s="397">
        <v>5314.855022748488</v>
      </c>
      <c r="K30" s="397">
        <v>54204.38364298174</v>
      </c>
      <c r="L30" s="388"/>
      <c r="M30" s="397">
        <v>6158.128504472551</v>
      </c>
      <c r="N30" s="312"/>
      <c r="O30" s="312"/>
    </row>
    <row r="31" spans="1:15" ht="15">
      <c r="A31" s="395" t="s">
        <v>401</v>
      </c>
      <c r="B31" s="106" t="s">
        <v>26</v>
      </c>
      <c r="C31" s="396">
        <v>284.2658430000002</v>
      </c>
      <c r="D31" s="396">
        <v>60.994</v>
      </c>
      <c r="E31" s="396">
        <v>297.1781394</v>
      </c>
      <c r="F31" s="396">
        <v>5.36</v>
      </c>
      <c r="G31" s="396">
        <v>581.4439824000002</v>
      </c>
      <c r="H31" s="396">
        <v>66.354</v>
      </c>
      <c r="I31" s="334"/>
      <c r="J31" s="397">
        <v>4660.554202052664</v>
      </c>
      <c r="K31" s="397">
        <v>55443.68272388061</v>
      </c>
      <c r="L31" s="388"/>
      <c r="M31" s="397">
        <v>5646.581312198323</v>
      </c>
      <c r="N31" s="312"/>
      <c r="O31" s="312"/>
    </row>
    <row r="32" spans="1:15" ht="15">
      <c r="A32" s="395" t="s">
        <v>979</v>
      </c>
      <c r="B32" s="106" t="s">
        <v>27</v>
      </c>
      <c r="C32" s="396">
        <v>306.6293310999998</v>
      </c>
      <c r="D32" s="396">
        <v>58.077</v>
      </c>
      <c r="E32" s="396">
        <v>232.27906170000006</v>
      </c>
      <c r="F32" s="396">
        <v>6.719</v>
      </c>
      <c r="G32" s="396">
        <v>538.9083927999998</v>
      </c>
      <c r="H32" s="396">
        <v>64.79599999999999</v>
      </c>
      <c r="I32" s="334"/>
      <c r="J32" s="397">
        <v>5279.703343836627</v>
      </c>
      <c r="K32" s="397">
        <v>34570.48097931241</v>
      </c>
      <c r="L32" s="388"/>
      <c r="M32" s="397">
        <v>7402.5718482931725</v>
      </c>
      <c r="N32" s="312"/>
      <c r="O32" s="312"/>
    </row>
    <row r="33" spans="1:15" ht="15">
      <c r="A33" s="395" t="s">
        <v>493</v>
      </c>
      <c r="B33" s="106" t="s">
        <v>28</v>
      </c>
      <c r="C33" s="396">
        <v>96.9107827</v>
      </c>
      <c r="D33" s="396">
        <v>24.87</v>
      </c>
      <c r="E33" s="396">
        <v>228.6162005</v>
      </c>
      <c r="F33" s="396">
        <v>1.393</v>
      </c>
      <c r="G33" s="396">
        <v>325.5269832</v>
      </c>
      <c r="H33" s="396">
        <v>26.263</v>
      </c>
      <c r="I33" s="334"/>
      <c r="J33" s="397">
        <v>3896.694117410535</v>
      </c>
      <c r="K33" s="397">
        <v>164117.87544867193</v>
      </c>
      <c r="L33" s="388"/>
      <c r="M33" s="397">
        <v>4219.56645186572</v>
      </c>
      <c r="N33" s="312"/>
      <c r="O33" s="312"/>
    </row>
    <row r="34" spans="1:15" ht="15">
      <c r="A34" s="395" t="s">
        <v>528</v>
      </c>
      <c r="B34" s="106" t="s">
        <v>936</v>
      </c>
      <c r="C34" s="396">
        <v>373.51251709999985</v>
      </c>
      <c r="D34" s="396">
        <v>81.125</v>
      </c>
      <c r="E34" s="396">
        <v>534.1679742000003</v>
      </c>
      <c r="F34" s="396">
        <v>10.459</v>
      </c>
      <c r="G34" s="396">
        <v>907.6804913000002</v>
      </c>
      <c r="H34" s="396">
        <v>91.584</v>
      </c>
      <c r="I34" s="334"/>
      <c r="J34" s="397">
        <v>4604.160457318951</v>
      </c>
      <c r="K34" s="397">
        <v>51072.56661248689</v>
      </c>
      <c r="L34" s="388"/>
      <c r="M34" s="397">
        <v>5479.856767066209</v>
      </c>
      <c r="N34" s="312"/>
      <c r="O34" s="312"/>
    </row>
    <row r="35" spans="1:15" ht="15">
      <c r="A35" s="395" t="s">
        <v>529</v>
      </c>
      <c r="B35" s="106" t="s">
        <v>30</v>
      </c>
      <c r="C35" s="396">
        <v>358.80599969999975</v>
      </c>
      <c r="D35" s="396">
        <v>88.542</v>
      </c>
      <c r="E35" s="396">
        <v>452.92250679999984</v>
      </c>
      <c r="F35" s="396">
        <v>5.161</v>
      </c>
      <c r="G35" s="396">
        <v>811.7285064999996</v>
      </c>
      <c r="H35" s="396">
        <v>93.703</v>
      </c>
      <c r="I35" s="334"/>
      <c r="J35" s="397">
        <v>4052.3819170563092</v>
      </c>
      <c r="K35" s="397">
        <v>87758.67211780659</v>
      </c>
      <c r="L35" s="388"/>
      <c r="M35" s="397">
        <v>5182.9606474258935</v>
      </c>
      <c r="N35" s="312"/>
      <c r="O35" s="312"/>
    </row>
    <row r="36" spans="1:15" ht="15">
      <c r="A36" s="395" t="s">
        <v>535</v>
      </c>
      <c r="B36" s="106" t="s">
        <v>31</v>
      </c>
      <c r="C36" s="396">
        <v>212.68861700000005</v>
      </c>
      <c r="D36" s="396">
        <v>57.224</v>
      </c>
      <c r="E36" s="396">
        <v>252.99080669999992</v>
      </c>
      <c r="F36" s="396">
        <v>4.434</v>
      </c>
      <c r="G36" s="396">
        <v>465.6794237</v>
      </c>
      <c r="H36" s="396">
        <v>61.657999999999994</v>
      </c>
      <c r="I36" s="334"/>
      <c r="J36" s="397">
        <v>3716.7729798685878</v>
      </c>
      <c r="K36" s="397">
        <v>57057.01549391067</v>
      </c>
      <c r="L36" s="388"/>
      <c r="M36" s="397">
        <v>3978.537140612433</v>
      </c>
      <c r="N36" s="312"/>
      <c r="O36" s="312"/>
    </row>
    <row r="37" spans="1:15" ht="15">
      <c r="A37" s="395" t="s">
        <v>539</v>
      </c>
      <c r="B37" s="106" t="s">
        <v>32</v>
      </c>
      <c r="C37" s="396">
        <v>198.30042669999997</v>
      </c>
      <c r="D37" s="396">
        <v>45.941</v>
      </c>
      <c r="E37" s="396">
        <v>169.14885259999997</v>
      </c>
      <c r="F37" s="396">
        <v>2.398</v>
      </c>
      <c r="G37" s="396">
        <v>367.44927929999994</v>
      </c>
      <c r="H37" s="396">
        <v>48.339000000000006</v>
      </c>
      <c r="I37" s="334"/>
      <c r="J37" s="397">
        <v>4316.415112862149</v>
      </c>
      <c r="K37" s="397">
        <v>70537.46980817347</v>
      </c>
      <c r="L37" s="388"/>
      <c r="M37" s="397">
        <v>4620.771914249097</v>
      </c>
      <c r="N37" s="312"/>
      <c r="O37" s="312"/>
    </row>
    <row r="38" spans="1:15" ht="15">
      <c r="A38" s="395" t="s">
        <v>543</v>
      </c>
      <c r="B38" s="106" t="s">
        <v>33</v>
      </c>
      <c r="C38" s="396">
        <v>198.88481699999983</v>
      </c>
      <c r="D38" s="396">
        <v>47.292</v>
      </c>
      <c r="E38" s="396">
        <v>266.67310639999977</v>
      </c>
      <c r="F38" s="396">
        <v>3.381</v>
      </c>
      <c r="G38" s="396">
        <v>465.5579233999996</v>
      </c>
      <c r="H38" s="396">
        <v>50.673</v>
      </c>
      <c r="I38" s="334"/>
      <c r="J38" s="397">
        <v>4205.464285714282</v>
      </c>
      <c r="K38" s="397">
        <v>78874.03324460212</v>
      </c>
      <c r="L38" s="388"/>
      <c r="M38" s="397">
        <v>4692.3396720537885</v>
      </c>
      <c r="N38" s="312"/>
      <c r="O38" s="312"/>
    </row>
    <row r="39" spans="1:15" ht="15">
      <c r="A39" s="395" t="s">
        <v>545</v>
      </c>
      <c r="B39" s="106" t="s">
        <v>34</v>
      </c>
      <c r="C39" s="396">
        <v>174.4050338</v>
      </c>
      <c r="D39" s="396">
        <v>39.146</v>
      </c>
      <c r="E39" s="396">
        <v>113.1906964</v>
      </c>
      <c r="F39" s="396">
        <v>1.712</v>
      </c>
      <c r="G39" s="396">
        <v>287.5957302</v>
      </c>
      <c r="H39" s="396">
        <v>40.858000000000004</v>
      </c>
      <c r="I39" s="334"/>
      <c r="J39" s="397">
        <v>4455.245332856486</v>
      </c>
      <c r="K39" s="397">
        <v>66116.0609813084</v>
      </c>
      <c r="L39" s="388"/>
      <c r="M39" s="397">
        <v>4871.785072208721</v>
      </c>
      <c r="N39" s="312"/>
      <c r="O39" s="312"/>
    </row>
    <row r="40" spans="1:15" ht="15">
      <c r="A40" s="395" t="s">
        <v>552</v>
      </c>
      <c r="B40" s="106" t="s">
        <v>35</v>
      </c>
      <c r="C40" s="396">
        <v>941.6842576000004</v>
      </c>
      <c r="D40" s="396">
        <v>255.162</v>
      </c>
      <c r="E40" s="396">
        <v>1700.5403907000002</v>
      </c>
      <c r="F40" s="396">
        <v>18.285</v>
      </c>
      <c r="G40" s="396">
        <v>2642.224648300001</v>
      </c>
      <c r="H40" s="396">
        <v>273.447</v>
      </c>
      <c r="I40" s="334"/>
      <c r="J40" s="397">
        <v>3690.534866476985</v>
      </c>
      <c r="K40" s="397">
        <v>93001.93550451192</v>
      </c>
      <c r="L40" s="388"/>
      <c r="M40" s="397">
        <v>4304.3700695695115</v>
      </c>
      <c r="N40" s="312"/>
      <c r="O40" s="312"/>
    </row>
    <row r="41" spans="1:15" ht="15">
      <c r="A41" s="395" t="s">
        <v>554</v>
      </c>
      <c r="B41" s="106" t="s">
        <v>553</v>
      </c>
      <c r="C41" s="396">
        <v>92.65291659999997</v>
      </c>
      <c r="D41" s="396">
        <v>18.349</v>
      </c>
      <c r="E41" s="396">
        <v>59.007488200000004</v>
      </c>
      <c r="F41" s="396">
        <v>1.935</v>
      </c>
      <c r="G41" s="396">
        <v>151.66040479999998</v>
      </c>
      <c r="H41" s="396">
        <v>20.284</v>
      </c>
      <c r="I41" s="334"/>
      <c r="J41" s="397">
        <v>5049.480440350971</v>
      </c>
      <c r="K41" s="397">
        <v>30494.825943152457</v>
      </c>
      <c r="L41" s="388"/>
      <c r="M41" s="397">
        <v>7790.542049945343</v>
      </c>
      <c r="N41" s="312"/>
      <c r="O41" s="312"/>
    </row>
    <row r="42" spans="1:15" ht="15">
      <c r="A42" s="395" t="s">
        <v>563</v>
      </c>
      <c r="B42" s="106" t="s">
        <v>885</v>
      </c>
      <c r="C42" s="396">
        <v>309.7701574</v>
      </c>
      <c r="D42" s="396">
        <v>76.278</v>
      </c>
      <c r="E42" s="396">
        <v>456.3913941000001</v>
      </c>
      <c r="F42" s="396">
        <v>4.556</v>
      </c>
      <c r="G42" s="396">
        <v>766.1615515000001</v>
      </c>
      <c r="H42" s="396">
        <v>80.834</v>
      </c>
      <c r="I42" s="334"/>
      <c r="J42" s="397">
        <v>4061.0681638218102</v>
      </c>
      <c r="K42" s="397">
        <v>100173.70370939423</v>
      </c>
      <c r="L42" s="388"/>
      <c r="M42" s="397">
        <v>4540.553147765417</v>
      </c>
      <c r="N42" s="312"/>
      <c r="O42" s="312"/>
    </row>
    <row r="43" spans="1:15" ht="15">
      <c r="A43" s="395" t="s">
        <v>568</v>
      </c>
      <c r="B43" s="106" t="s">
        <v>886</v>
      </c>
      <c r="C43" s="396">
        <v>682.5955713999999</v>
      </c>
      <c r="D43" s="396">
        <v>178.192</v>
      </c>
      <c r="E43" s="396">
        <v>939.8372504000005</v>
      </c>
      <c r="F43" s="396">
        <v>12.72</v>
      </c>
      <c r="G43" s="396">
        <v>1622.4328218000005</v>
      </c>
      <c r="H43" s="396">
        <v>190.912</v>
      </c>
      <c r="I43" s="334"/>
      <c r="J43" s="397">
        <v>3830.674617266768</v>
      </c>
      <c r="K43" s="397">
        <v>73886.57628930821</v>
      </c>
      <c r="L43" s="388"/>
      <c r="M43" s="397">
        <v>4256.326362457286</v>
      </c>
      <c r="N43" s="312"/>
      <c r="O43" s="312"/>
    </row>
    <row r="44" spans="1:15" ht="15">
      <c r="A44" s="395" t="s">
        <v>575</v>
      </c>
      <c r="B44" s="106" t="s">
        <v>36</v>
      </c>
      <c r="C44" s="396">
        <v>1157.3302913999992</v>
      </c>
      <c r="D44" s="396">
        <v>329.888</v>
      </c>
      <c r="E44" s="396">
        <v>1798.7506200999985</v>
      </c>
      <c r="F44" s="396">
        <v>23.382</v>
      </c>
      <c r="G44" s="396">
        <v>2956.0809114999975</v>
      </c>
      <c r="H44" s="396">
        <v>353.27</v>
      </c>
      <c r="I44" s="334"/>
      <c r="J44" s="397">
        <v>3508.2521686148</v>
      </c>
      <c r="K44" s="397">
        <v>76928.86066632446</v>
      </c>
      <c r="L44" s="388"/>
      <c r="M44" s="397">
        <v>4107.751714860703</v>
      </c>
      <c r="N44" s="312"/>
      <c r="O44" s="312"/>
    </row>
    <row r="45" spans="1:15" ht="15">
      <c r="A45" s="395" t="s">
        <v>980</v>
      </c>
      <c r="B45" s="106" t="s">
        <v>600</v>
      </c>
      <c r="C45" s="396">
        <v>738.1011768999998</v>
      </c>
      <c r="D45" s="396">
        <v>136.098</v>
      </c>
      <c r="E45" s="396">
        <v>891.7049212999997</v>
      </c>
      <c r="F45" s="396">
        <v>15.107</v>
      </c>
      <c r="G45" s="396">
        <v>1629.8060981999995</v>
      </c>
      <c r="H45" s="396">
        <v>151.205</v>
      </c>
      <c r="I45" s="334"/>
      <c r="J45" s="397">
        <v>5423.3065651221905</v>
      </c>
      <c r="K45" s="397">
        <v>59025.94302641158</v>
      </c>
      <c r="L45" s="388"/>
      <c r="M45" s="397">
        <v>7314.740222583393</v>
      </c>
      <c r="N45" s="312"/>
      <c r="O45" s="312"/>
    </row>
    <row r="46" spans="1:15" ht="15">
      <c r="A46" s="395" t="s">
        <v>609</v>
      </c>
      <c r="B46" s="106" t="s">
        <v>37</v>
      </c>
      <c r="C46" s="396">
        <v>172.0821463</v>
      </c>
      <c r="D46" s="396">
        <v>43.721</v>
      </c>
      <c r="E46" s="396">
        <v>184.9055821</v>
      </c>
      <c r="F46" s="396">
        <v>2.648</v>
      </c>
      <c r="G46" s="396">
        <v>356.98772840000004</v>
      </c>
      <c r="H46" s="396">
        <v>46.369</v>
      </c>
      <c r="I46" s="334"/>
      <c r="J46" s="397">
        <v>3935.9151506141216</v>
      </c>
      <c r="K46" s="397">
        <v>69828.39203172205</v>
      </c>
      <c r="L46" s="388"/>
      <c r="M46" s="397">
        <v>4702.340382565924</v>
      </c>
      <c r="N46" s="312"/>
      <c r="O46" s="312"/>
    </row>
    <row r="47" spans="1:15" ht="15">
      <c r="A47" s="395" t="s">
        <v>660</v>
      </c>
      <c r="B47" s="106" t="s">
        <v>38</v>
      </c>
      <c r="C47" s="396">
        <v>143.09714540000002</v>
      </c>
      <c r="D47" s="396">
        <v>36.501</v>
      </c>
      <c r="E47" s="396">
        <v>181.02447119999997</v>
      </c>
      <c r="F47" s="396">
        <v>2.521</v>
      </c>
      <c r="G47" s="396">
        <v>324.1216166</v>
      </c>
      <c r="H47" s="396">
        <v>39.022</v>
      </c>
      <c r="I47" s="334"/>
      <c r="J47" s="397">
        <v>3920.362329799184</v>
      </c>
      <c r="K47" s="397">
        <v>71806.61293137642</v>
      </c>
      <c r="L47" s="388"/>
      <c r="M47" s="397">
        <v>4109.6250832854685</v>
      </c>
      <c r="N47" s="312"/>
      <c r="O47" s="312"/>
    </row>
    <row r="48" spans="1:15" ht="15">
      <c r="A48" s="395" t="s">
        <v>938</v>
      </c>
      <c r="B48" s="106" t="s">
        <v>39</v>
      </c>
      <c r="C48" s="396">
        <v>208.079534</v>
      </c>
      <c r="D48" s="396">
        <v>45.601</v>
      </c>
      <c r="E48" s="396">
        <v>333.19306739999996</v>
      </c>
      <c r="F48" s="396">
        <v>4.493</v>
      </c>
      <c r="G48" s="396">
        <v>541.2726014</v>
      </c>
      <c r="H48" s="396">
        <v>50.094</v>
      </c>
      <c r="I48" s="334"/>
      <c r="J48" s="397">
        <v>4563.047608605075</v>
      </c>
      <c r="K48" s="397">
        <v>74158.26116180726</v>
      </c>
      <c r="L48" s="388"/>
      <c r="M48" s="397">
        <v>5341.673101607023</v>
      </c>
      <c r="N48" s="312"/>
      <c r="O48" s="312"/>
    </row>
    <row r="49" spans="1:15" ht="15">
      <c r="A49" s="395" t="s">
        <v>939</v>
      </c>
      <c r="B49" s="106" t="s">
        <v>40</v>
      </c>
      <c r="C49" s="396">
        <v>278.7329278999999</v>
      </c>
      <c r="D49" s="396">
        <v>71.609</v>
      </c>
      <c r="E49" s="396">
        <v>533.0041813</v>
      </c>
      <c r="F49" s="396">
        <v>4.956</v>
      </c>
      <c r="G49" s="396">
        <v>811.7371091999998</v>
      </c>
      <c r="H49" s="396">
        <v>76.565</v>
      </c>
      <c r="I49" s="334"/>
      <c r="J49" s="397">
        <v>3892.4287156642304</v>
      </c>
      <c r="K49" s="397">
        <v>107547.25207828895</v>
      </c>
      <c r="L49" s="388"/>
      <c r="M49" s="397">
        <v>4509.220045620731</v>
      </c>
      <c r="N49" s="312"/>
      <c r="O49" s="312"/>
    </row>
    <row r="50" spans="1:15" ht="15">
      <c r="A50" s="395" t="s">
        <v>689</v>
      </c>
      <c r="B50" s="106" t="s">
        <v>41</v>
      </c>
      <c r="C50" s="396">
        <v>603.8874169000001</v>
      </c>
      <c r="D50" s="396">
        <v>154.154</v>
      </c>
      <c r="E50" s="396">
        <v>913.4563412999994</v>
      </c>
      <c r="F50" s="396">
        <v>8.761</v>
      </c>
      <c r="G50" s="396">
        <v>1517.3437581999995</v>
      </c>
      <c r="H50" s="396">
        <v>162.915</v>
      </c>
      <c r="I50" s="334"/>
      <c r="J50" s="397">
        <v>3917.42943355346</v>
      </c>
      <c r="K50" s="397">
        <v>104263.93577217206</v>
      </c>
      <c r="L50" s="388"/>
      <c r="M50" s="397">
        <v>4196.693562711959</v>
      </c>
      <c r="N50" s="312"/>
      <c r="O50" s="312"/>
    </row>
    <row r="51" spans="1:15" ht="15">
      <c r="A51" s="395" t="s">
        <v>706</v>
      </c>
      <c r="B51" s="106" t="s">
        <v>42</v>
      </c>
      <c r="C51" s="396">
        <v>80.96108580000002</v>
      </c>
      <c r="D51" s="396">
        <v>13.432</v>
      </c>
      <c r="E51" s="396">
        <v>52.5935556</v>
      </c>
      <c r="F51" s="396">
        <v>2.225</v>
      </c>
      <c r="G51" s="396">
        <v>133.55464140000004</v>
      </c>
      <c r="H51" s="396">
        <v>15.657</v>
      </c>
      <c r="I51" s="334"/>
      <c r="J51" s="397">
        <v>6027.478097081598</v>
      </c>
      <c r="K51" s="397">
        <v>23637.553078651687</v>
      </c>
      <c r="L51" s="388"/>
      <c r="M51" s="397">
        <v>8794.382554855532</v>
      </c>
      <c r="N51" s="312"/>
      <c r="O51" s="312"/>
    </row>
    <row r="52" spans="1:15" ht="15">
      <c r="A52" s="395" t="s">
        <v>712</v>
      </c>
      <c r="B52" s="106" t="s">
        <v>940</v>
      </c>
      <c r="C52" s="396">
        <v>405.90053960000023</v>
      </c>
      <c r="D52" s="396">
        <v>79.386</v>
      </c>
      <c r="E52" s="396">
        <v>425.4909237</v>
      </c>
      <c r="F52" s="396">
        <v>8.181</v>
      </c>
      <c r="G52" s="396">
        <v>831.3914633000002</v>
      </c>
      <c r="H52" s="396">
        <v>87.567</v>
      </c>
      <c r="I52" s="334"/>
      <c r="J52" s="397">
        <v>5112.999012420329</v>
      </c>
      <c r="K52" s="397">
        <v>52009.64719471947</v>
      </c>
      <c r="L52" s="388"/>
      <c r="M52" s="397">
        <v>6278.0421876450055</v>
      </c>
      <c r="N52" s="312"/>
      <c r="O52" s="312"/>
    </row>
    <row r="53" spans="1:15" ht="15">
      <c r="A53" s="395" t="s">
        <v>726</v>
      </c>
      <c r="B53" s="106" t="s">
        <v>44</v>
      </c>
      <c r="C53" s="396">
        <v>340.3901622999998</v>
      </c>
      <c r="D53" s="396">
        <v>90.234</v>
      </c>
      <c r="E53" s="396">
        <v>533.5553507999999</v>
      </c>
      <c r="F53" s="396">
        <v>5.183</v>
      </c>
      <c r="G53" s="396">
        <v>873.9455130999997</v>
      </c>
      <c r="H53" s="396">
        <v>95.417</v>
      </c>
      <c r="I53" s="334"/>
      <c r="J53" s="397">
        <v>3772.3049216481572</v>
      </c>
      <c r="K53" s="397">
        <v>102943.34377773489</v>
      </c>
      <c r="L53" s="388"/>
      <c r="M53" s="397">
        <v>4307.318633108089</v>
      </c>
      <c r="N53" s="312"/>
      <c r="O53" s="312"/>
    </row>
    <row r="54" spans="1:15" ht="15">
      <c r="A54" s="395" t="s">
        <v>747</v>
      </c>
      <c r="B54" s="106" t="s">
        <v>45</v>
      </c>
      <c r="C54" s="396">
        <v>284.66340099999996</v>
      </c>
      <c r="D54" s="396">
        <v>64.273</v>
      </c>
      <c r="E54" s="396">
        <v>308.922731</v>
      </c>
      <c r="F54" s="396">
        <v>7.683</v>
      </c>
      <c r="G54" s="396">
        <v>593.5861319999999</v>
      </c>
      <c r="H54" s="396">
        <v>71.95599999999999</v>
      </c>
      <c r="I54" s="334"/>
      <c r="J54" s="397">
        <v>4428.973301386273</v>
      </c>
      <c r="K54" s="397">
        <v>40208.60744500846</v>
      </c>
      <c r="L54" s="388"/>
      <c r="M54" s="397">
        <v>5512.459353214561</v>
      </c>
      <c r="N54" s="312"/>
      <c r="O54" s="312"/>
    </row>
    <row r="55" spans="1:15" ht="15">
      <c r="A55" s="395" t="s">
        <v>755</v>
      </c>
      <c r="B55" s="106" t="s">
        <v>46</v>
      </c>
      <c r="C55" s="396">
        <v>101.54704409999995</v>
      </c>
      <c r="D55" s="396">
        <v>16.827</v>
      </c>
      <c r="E55" s="396">
        <v>95.02992329999998</v>
      </c>
      <c r="F55" s="396">
        <v>1.866</v>
      </c>
      <c r="G55" s="396">
        <v>196.57696739999994</v>
      </c>
      <c r="H55" s="396">
        <v>18.693</v>
      </c>
      <c r="I55" s="334"/>
      <c r="J55" s="397">
        <v>6034.768176145478</v>
      </c>
      <c r="K55" s="397">
        <v>50927.07572347266</v>
      </c>
      <c r="L55" s="388"/>
      <c r="M55" s="397">
        <v>10464.452194971142</v>
      </c>
      <c r="N55" s="312"/>
      <c r="O55" s="312"/>
    </row>
    <row r="56" spans="1:15" ht="15">
      <c r="A56" s="395" t="s">
        <v>759</v>
      </c>
      <c r="B56" s="106" t="s">
        <v>47</v>
      </c>
      <c r="C56" s="396">
        <v>230.88558830000008</v>
      </c>
      <c r="D56" s="396">
        <v>57.702</v>
      </c>
      <c r="E56" s="396">
        <v>308.4915625999999</v>
      </c>
      <c r="F56" s="396">
        <v>5.03</v>
      </c>
      <c r="G56" s="396">
        <v>539.3771509</v>
      </c>
      <c r="H56" s="396">
        <v>62.732</v>
      </c>
      <c r="I56" s="334"/>
      <c r="J56" s="397">
        <v>4001.3446379674892</v>
      </c>
      <c r="K56" s="397">
        <v>61330.33053677931</v>
      </c>
      <c r="L56" s="388"/>
      <c r="M56" s="397">
        <v>4504.645172178325</v>
      </c>
      <c r="N56" s="312"/>
      <c r="O56" s="312"/>
    </row>
    <row r="57" spans="1:15" ht="15">
      <c r="A57" s="395" t="s">
        <v>771</v>
      </c>
      <c r="B57" s="106" t="s">
        <v>48</v>
      </c>
      <c r="C57" s="396">
        <v>665.5636863999989</v>
      </c>
      <c r="D57" s="396">
        <v>151.667</v>
      </c>
      <c r="E57" s="396">
        <v>724.8647922999997</v>
      </c>
      <c r="F57" s="396">
        <v>9.872</v>
      </c>
      <c r="G57" s="396">
        <v>1390.4284786999988</v>
      </c>
      <c r="H57" s="396">
        <v>161.539</v>
      </c>
      <c r="I57" s="334"/>
      <c r="J57" s="397">
        <v>4388.322353577238</v>
      </c>
      <c r="K57" s="397">
        <v>73426.33633508912</v>
      </c>
      <c r="L57" s="388"/>
      <c r="M57" s="397">
        <v>4879.892706889844</v>
      </c>
      <c r="N57" s="312"/>
      <c r="O57" s="312"/>
    </row>
    <row r="58" spans="1:15" ht="15">
      <c r="A58" s="395" t="s">
        <v>790</v>
      </c>
      <c r="B58" s="106" t="s">
        <v>49</v>
      </c>
      <c r="C58" s="396">
        <v>206.21208439999992</v>
      </c>
      <c r="D58" s="396">
        <v>42.371</v>
      </c>
      <c r="E58" s="396">
        <v>303.9318205</v>
      </c>
      <c r="F58" s="396">
        <v>4.462</v>
      </c>
      <c r="G58" s="396">
        <v>510.14390489999994</v>
      </c>
      <c r="H58" s="396">
        <v>46.833</v>
      </c>
      <c r="I58" s="334"/>
      <c r="J58" s="397">
        <v>4866.821278704772</v>
      </c>
      <c r="K58" s="397">
        <v>68115.60298072614</v>
      </c>
      <c r="L58" s="388"/>
      <c r="M58" s="397">
        <v>5456.934144856967</v>
      </c>
      <c r="N58" s="312"/>
      <c r="O58" s="312"/>
    </row>
    <row r="59" spans="1:15" ht="15">
      <c r="A59" s="395" t="s">
        <v>848</v>
      </c>
      <c r="B59" s="106" t="s">
        <v>50</v>
      </c>
      <c r="C59" s="396">
        <v>171.30826029999994</v>
      </c>
      <c r="D59" s="396">
        <v>47.553</v>
      </c>
      <c r="E59" s="396">
        <v>238.2548806</v>
      </c>
      <c r="F59" s="396">
        <v>2.902</v>
      </c>
      <c r="G59" s="396">
        <v>409.56314089999995</v>
      </c>
      <c r="H59" s="396">
        <v>50.455</v>
      </c>
      <c r="I59" s="334"/>
      <c r="J59" s="397">
        <v>3602.470092318044</v>
      </c>
      <c r="K59" s="397">
        <v>82100.23452791179</v>
      </c>
      <c r="L59" s="388"/>
      <c r="M59" s="397">
        <v>4130.796467410961</v>
      </c>
      <c r="N59" s="312"/>
      <c r="O59" s="312"/>
    </row>
    <row r="60" spans="1:15" ht="15">
      <c r="A60" s="395" t="s">
        <v>852</v>
      </c>
      <c r="B60" s="106" t="s">
        <v>51</v>
      </c>
      <c r="C60" s="396">
        <v>302.9047991000001</v>
      </c>
      <c r="D60" s="396">
        <v>76.659</v>
      </c>
      <c r="E60" s="396">
        <v>559.7564785000004</v>
      </c>
      <c r="F60" s="396">
        <v>5.082</v>
      </c>
      <c r="G60" s="396">
        <v>862.6612776000005</v>
      </c>
      <c r="H60" s="396">
        <v>81.741</v>
      </c>
      <c r="I60" s="334"/>
      <c r="J60" s="397">
        <v>3951.3272949034044</v>
      </c>
      <c r="K60" s="397">
        <v>110144.91902794183</v>
      </c>
      <c r="L60" s="388"/>
      <c r="M60" s="397">
        <v>4174.024708897739</v>
      </c>
      <c r="N60" s="312"/>
      <c r="O60" s="312"/>
    </row>
    <row r="61" spans="1:15" ht="16.5" thickBot="1">
      <c r="A61" s="398" t="s">
        <v>383</v>
      </c>
      <c r="B61" s="398" t="s">
        <v>941</v>
      </c>
      <c r="C61" s="399">
        <v>11434.8270056</v>
      </c>
      <c r="D61" s="399">
        <v>2732.0789999999997</v>
      </c>
      <c r="E61" s="399">
        <v>15631.888877399997</v>
      </c>
      <c r="F61" s="399">
        <v>214.03399999999993</v>
      </c>
      <c r="G61" s="399">
        <v>27066.715883000004</v>
      </c>
      <c r="H61" s="399">
        <v>2946.113</v>
      </c>
      <c r="I61" s="400"/>
      <c r="J61" s="401">
        <v>4185.3939822384355</v>
      </c>
      <c r="K61" s="401">
        <v>73034.60607847352</v>
      </c>
      <c r="L61" s="402"/>
      <c r="M61" s="401">
        <v>4877.431930579466</v>
      </c>
      <c r="N61" s="312"/>
      <c r="O61" s="312"/>
    </row>
    <row r="62" spans="1:15" ht="15.75" thickTop="1">
      <c r="A62" s="395" t="s">
        <v>399</v>
      </c>
      <c r="B62" s="106" t="s">
        <v>52</v>
      </c>
      <c r="C62" s="396">
        <v>72.8079446</v>
      </c>
      <c r="D62" s="396">
        <v>16.873</v>
      </c>
      <c r="E62" s="396">
        <v>79.04707340000002</v>
      </c>
      <c r="F62" s="396">
        <v>1.896</v>
      </c>
      <c r="G62" s="396">
        <v>151.85501800000003</v>
      </c>
      <c r="H62" s="396">
        <v>18.769000000000002</v>
      </c>
      <c r="I62" s="334"/>
      <c r="J62" s="397">
        <v>4315.056279262727</v>
      </c>
      <c r="K62" s="397">
        <v>41691.49440928271</v>
      </c>
      <c r="L62" s="388"/>
      <c r="M62" s="397">
        <v>4853.862973333333</v>
      </c>
      <c r="N62" s="312"/>
      <c r="O62" s="312"/>
    </row>
    <row r="63" spans="1:15" ht="15">
      <c r="A63" s="395" t="s">
        <v>432</v>
      </c>
      <c r="B63" s="106" t="s">
        <v>53</v>
      </c>
      <c r="C63" s="396">
        <v>75.2668367</v>
      </c>
      <c r="D63" s="396">
        <v>16.149</v>
      </c>
      <c r="E63" s="396">
        <v>100.59929709999997</v>
      </c>
      <c r="F63" s="396">
        <v>2.314</v>
      </c>
      <c r="G63" s="396">
        <v>175.86613379999997</v>
      </c>
      <c r="H63" s="396">
        <v>18.463</v>
      </c>
      <c r="I63" s="334"/>
      <c r="J63" s="397">
        <v>4660.773837389313</v>
      </c>
      <c r="K63" s="397">
        <v>43474.19926534139</v>
      </c>
      <c r="L63" s="388"/>
      <c r="M63" s="397">
        <v>6272.236391666667</v>
      </c>
      <c r="N63" s="312"/>
      <c r="O63" s="312"/>
    </row>
    <row r="64" spans="1:15" ht="15">
      <c r="A64" s="395" t="s">
        <v>440</v>
      </c>
      <c r="B64" s="106" t="s">
        <v>54</v>
      </c>
      <c r="C64" s="396">
        <v>129.40147679999998</v>
      </c>
      <c r="D64" s="396">
        <v>37.151</v>
      </c>
      <c r="E64" s="396">
        <v>169.8448541</v>
      </c>
      <c r="F64" s="396">
        <v>2.015</v>
      </c>
      <c r="G64" s="396">
        <v>299.2463309</v>
      </c>
      <c r="H64" s="396">
        <v>39.166000000000004</v>
      </c>
      <c r="I64" s="334"/>
      <c r="J64" s="397">
        <v>3483.1223062636263</v>
      </c>
      <c r="K64" s="397">
        <v>84290.25017369726</v>
      </c>
      <c r="L64" s="388"/>
      <c r="M64" s="397">
        <v>3697.185051428571</v>
      </c>
      <c r="N64" s="312"/>
      <c r="O64" s="312"/>
    </row>
    <row r="65" spans="1:15" ht="15">
      <c r="A65" s="395" t="s">
        <v>476</v>
      </c>
      <c r="B65" s="106" t="s">
        <v>55</v>
      </c>
      <c r="C65" s="396">
        <v>99.53776670000002</v>
      </c>
      <c r="D65" s="396">
        <v>22.524</v>
      </c>
      <c r="E65" s="396">
        <v>93.45772300000002</v>
      </c>
      <c r="F65" s="396">
        <v>1.894</v>
      </c>
      <c r="G65" s="396">
        <v>192.99548970000004</v>
      </c>
      <c r="H65" s="396">
        <v>24.418</v>
      </c>
      <c r="I65" s="334"/>
      <c r="J65" s="397">
        <v>4419.186942816552</v>
      </c>
      <c r="K65" s="397">
        <v>49344.09873284055</v>
      </c>
      <c r="L65" s="388"/>
      <c r="M65" s="397">
        <v>4739.893652380953</v>
      </c>
      <c r="N65" s="312"/>
      <c r="O65" s="312"/>
    </row>
    <row r="66" spans="1:15" ht="15">
      <c r="A66" s="395" t="s">
        <v>487</v>
      </c>
      <c r="B66" s="106" t="s">
        <v>56</v>
      </c>
      <c r="C66" s="396">
        <v>85.5001246</v>
      </c>
      <c r="D66" s="396">
        <v>24.878</v>
      </c>
      <c r="E66" s="396">
        <v>62.19541230000002</v>
      </c>
      <c r="F66" s="396">
        <v>1.262</v>
      </c>
      <c r="G66" s="396">
        <v>147.69553690000004</v>
      </c>
      <c r="H66" s="396">
        <v>26.14</v>
      </c>
      <c r="I66" s="334"/>
      <c r="J66" s="397">
        <v>3436.776453091085</v>
      </c>
      <c r="K66" s="397">
        <v>49283.21101426309</v>
      </c>
      <c r="L66" s="388"/>
      <c r="M66" s="397">
        <v>3717.396721739131</v>
      </c>
      <c r="N66" s="312"/>
      <c r="O66" s="312"/>
    </row>
    <row r="67" spans="1:15" ht="15">
      <c r="A67" s="395" t="s">
        <v>514</v>
      </c>
      <c r="B67" s="106" t="s">
        <v>57</v>
      </c>
      <c r="C67" s="396">
        <v>180.63031510000002</v>
      </c>
      <c r="D67" s="396">
        <v>48.861</v>
      </c>
      <c r="E67" s="396">
        <v>292.30038870000016</v>
      </c>
      <c r="F67" s="396">
        <v>3.546</v>
      </c>
      <c r="G67" s="396">
        <v>472.9307038000002</v>
      </c>
      <c r="H67" s="396">
        <v>52.407</v>
      </c>
      <c r="I67" s="334"/>
      <c r="J67" s="397">
        <v>3696.8198583737544</v>
      </c>
      <c r="K67" s="397">
        <v>82431.01768189514</v>
      </c>
      <c r="L67" s="388"/>
      <c r="M67" s="397">
        <v>4105.234434090909</v>
      </c>
      <c r="N67" s="312"/>
      <c r="O67" s="312"/>
    </row>
    <row r="68" spans="1:15" ht="15">
      <c r="A68" s="395" t="s">
        <v>522</v>
      </c>
      <c r="B68" s="106" t="s">
        <v>58</v>
      </c>
      <c r="C68" s="396">
        <v>148.14949639999992</v>
      </c>
      <c r="D68" s="396">
        <v>42.308</v>
      </c>
      <c r="E68" s="396">
        <v>169.193747</v>
      </c>
      <c r="F68" s="396">
        <v>2.451</v>
      </c>
      <c r="G68" s="396">
        <v>317.3432433999999</v>
      </c>
      <c r="H68" s="396">
        <v>44.759</v>
      </c>
      <c r="I68" s="334"/>
      <c r="J68" s="397">
        <v>3501.689902618888</v>
      </c>
      <c r="K68" s="397">
        <v>69030.49653202774</v>
      </c>
      <c r="L68" s="388"/>
      <c r="M68" s="397">
        <v>3798.705035897434</v>
      </c>
      <c r="N68" s="312"/>
      <c r="O68" s="312"/>
    </row>
    <row r="69" spans="1:15" ht="15">
      <c r="A69" s="395" t="s">
        <v>532</v>
      </c>
      <c r="B69" s="106" t="s">
        <v>59</v>
      </c>
      <c r="C69" s="396">
        <v>137.2144239</v>
      </c>
      <c r="D69" s="396">
        <v>39.141</v>
      </c>
      <c r="E69" s="396">
        <v>262.7646636</v>
      </c>
      <c r="F69" s="396">
        <v>2.93</v>
      </c>
      <c r="G69" s="396">
        <v>399.9790875</v>
      </c>
      <c r="H69" s="396">
        <v>42.071</v>
      </c>
      <c r="I69" s="334"/>
      <c r="J69" s="397">
        <v>3505.64430903656</v>
      </c>
      <c r="K69" s="397">
        <v>89680.77255972696</v>
      </c>
      <c r="L69" s="388"/>
      <c r="M69" s="397">
        <v>3610.9058921052633</v>
      </c>
      <c r="N69" s="312"/>
      <c r="O69" s="312"/>
    </row>
    <row r="70" spans="1:15" ht="15">
      <c r="A70" s="395" t="s">
        <v>534</v>
      </c>
      <c r="B70" s="106" t="s">
        <v>60</v>
      </c>
      <c r="C70" s="396">
        <v>147.44177799999997</v>
      </c>
      <c r="D70" s="396">
        <v>43.605</v>
      </c>
      <c r="E70" s="396">
        <v>247.7823421</v>
      </c>
      <c r="F70" s="396">
        <v>2.347</v>
      </c>
      <c r="G70" s="396">
        <v>395.22412009999994</v>
      </c>
      <c r="H70" s="396">
        <v>45.952</v>
      </c>
      <c r="I70" s="334"/>
      <c r="J70" s="397">
        <v>3381.304391698199</v>
      </c>
      <c r="K70" s="397">
        <v>105574.06991904559</v>
      </c>
      <c r="L70" s="388"/>
      <c r="M70" s="397">
        <v>3686.0444499999994</v>
      </c>
      <c r="N70" s="312"/>
      <c r="O70" s="312"/>
    </row>
    <row r="71" spans="1:15" ht="15">
      <c r="A71" s="395" t="s">
        <v>573</v>
      </c>
      <c r="B71" s="106" t="s">
        <v>61</v>
      </c>
      <c r="C71" s="396">
        <v>319.86680380000007</v>
      </c>
      <c r="D71" s="396">
        <v>92.9</v>
      </c>
      <c r="E71" s="396">
        <v>572.8187762096002</v>
      </c>
      <c r="F71" s="396">
        <v>6.211</v>
      </c>
      <c r="G71" s="396">
        <v>892.6855800096002</v>
      </c>
      <c r="H71" s="396">
        <v>99.111</v>
      </c>
      <c r="I71" s="334"/>
      <c r="J71" s="397">
        <v>3443.13028848224</v>
      </c>
      <c r="K71" s="397">
        <v>92226.49753817424</v>
      </c>
      <c r="L71" s="388"/>
      <c r="M71" s="397">
        <v>3763.138868235295</v>
      </c>
      <c r="N71" s="312"/>
      <c r="O71" s="312"/>
    </row>
    <row r="72" spans="1:15" ht="15">
      <c r="A72" s="395" t="s">
        <v>593</v>
      </c>
      <c r="B72" s="106" t="s">
        <v>62</v>
      </c>
      <c r="C72" s="396">
        <v>145.80323939999994</v>
      </c>
      <c r="D72" s="396">
        <v>41.794</v>
      </c>
      <c r="E72" s="396">
        <v>336.35567180000004</v>
      </c>
      <c r="F72" s="396">
        <v>2.916</v>
      </c>
      <c r="G72" s="396">
        <v>482.1589112</v>
      </c>
      <c r="H72" s="396">
        <v>44.709999999999994</v>
      </c>
      <c r="I72" s="334"/>
      <c r="J72" s="397">
        <v>3488.616533473703</v>
      </c>
      <c r="K72" s="397">
        <v>115348.30994513031</v>
      </c>
      <c r="L72" s="388"/>
      <c r="M72" s="397">
        <v>3738.544599999999</v>
      </c>
      <c r="N72" s="312"/>
      <c r="O72" s="312"/>
    </row>
    <row r="73" spans="1:15" ht="15">
      <c r="A73" s="395" t="s">
        <v>659</v>
      </c>
      <c r="B73" s="106" t="s">
        <v>658</v>
      </c>
      <c r="C73" s="396">
        <v>213.3910223999999</v>
      </c>
      <c r="D73" s="396">
        <v>60.282</v>
      </c>
      <c r="E73" s="396">
        <v>404.36971780000005</v>
      </c>
      <c r="F73" s="396">
        <v>4.1</v>
      </c>
      <c r="G73" s="396">
        <v>617.7607402</v>
      </c>
      <c r="H73" s="396">
        <v>64.38199999999999</v>
      </c>
      <c r="I73" s="334"/>
      <c r="J73" s="397">
        <v>3539.8796058524917</v>
      </c>
      <c r="K73" s="397">
        <v>98626.76043902441</v>
      </c>
      <c r="L73" s="388"/>
      <c r="M73" s="397">
        <v>3679.155558620688</v>
      </c>
      <c r="N73" s="312"/>
      <c r="O73" s="312"/>
    </row>
    <row r="74" spans="1:15" ht="15">
      <c r="A74" s="395" t="s">
        <v>670</v>
      </c>
      <c r="B74" s="106" t="s">
        <v>63</v>
      </c>
      <c r="C74" s="396">
        <v>455.0307277000004</v>
      </c>
      <c r="D74" s="396">
        <v>124.867</v>
      </c>
      <c r="E74" s="396">
        <v>890.3393994999997</v>
      </c>
      <c r="F74" s="396">
        <v>9.689</v>
      </c>
      <c r="G74" s="396">
        <v>1345.3701272</v>
      </c>
      <c r="H74" s="396">
        <v>134.556</v>
      </c>
      <c r="I74" s="334"/>
      <c r="J74" s="397">
        <v>3644.1231686514484</v>
      </c>
      <c r="K74" s="397">
        <v>91891.7741252967</v>
      </c>
      <c r="L74" s="388"/>
      <c r="M74" s="397">
        <v>3823.7876277310957</v>
      </c>
      <c r="N74" s="312"/>
      <c r="O74" s="312"/>
    </row>
    <row r="75" spans="1:15" ht="15">
      <c r="A75" s="395" t="s">
        <v>694</v>
      </c>
      <c r="B75" s="106" t="s">
        <v>64</v>
      </c>
      <c r="C75" s="396">
        <v>326.82916240000003</v>
      </c>
      <c r="D75" s="396">
        <v>95.207</v>
      </c>
      <c r="E75" s="396">
        <v>493.3063253</v>
      </c>
      <c r="F75" s="396">
        <v>5.479</v>
      </c>
      <c r="G75" s="396">
        <v>820.1354877000001</v>
      </c>
      <c r="H75" s="396">
        <v>100.68599999999999</v>
      </c>
      <c r="I75" s="334"/>
      <c r="J75" s="397">
        <v>3432.8270232230825</v>
      </c>
      <c r="K75" s="397">
        <v>90035.83232341669</v>
      </c>
      <c r="L75" s="388"/>
      <c r="M75" s="397">
        <v>3672.2377797752815</v>
      </c>
      <c r="N75" s="312"/>
      <c r="O75" s="312"/>
    </row>
    <row r="76" spans="1:15" ht="15">
      <c r="A76" s="395" t="s">
        <v>723</v>
      </c>
      <c r="B76" s="106" t="s">
        <v>65</v>
      </c>
      <c r="C76" s="396">
        <v>223.34598279999997</v>
      </c>
      <c r="D76" s="396">
        <v>62.413</v>
      </c>
      <c r="E76" s="396">
        <v>784.225952</v>
      </c>
      <c r="F76" s="396">
        <v>3.656</v>
      </c>
      <c r="G76" s="396">
        <v>1007.5719348</v>
      </c>
      <c r="H76" s="396">
        <v>66.069</v>
      </c>
      <c r="I76" s="334"/>
      <c r="J76" s="397">
        <v>3578.5170204925253</v>
      </c>
      <c r="K76" s="397">
        <v>214503.8161925602</v>
      </c>
      <c r="L76" s="388"/>
      <c r="M76" s="397">
        <v>3850.7928068965516</v>
      </c>
      <c r="N76" s="312"/>
      <c r="O76" s="312"/>
    </row>
    <row r="77" spans="1:15" ht="15">
      <c r="A77" s="395" t="s">
        <v>748</v>
      </c>
      <c r="B77" s="106" t="s">
        <v>66</v>
      </c>
      <c r="C77" s="396">
        <v>139.44465730000002</v>
      </c>
      <c r="D77" s="396">
        <v>41.006</v>
      </c>
      <c r="E77" s="396">
        <v>283.98436060000006</v>
      </c>
      <c r="F77" s="396">
        <v>2.462</v>
      </c>
      <c r="G77" s="396">
        <v>423.4290179000001</v>
      </c>
      <c r="H77" s="396">
        <v>43.468</v>
      </c>
      <c r="I77" s="334"/>
      <c r="J77" s="397">
        <v>3400.591554894406</v>
      </c>
      <c r="K77" s="397">
        <v>115347.0189277011</v>
      </c>
      <c r="L77" s="388"/>
      <c r="M77" s="397">
        <v>3669.5962447368424</v>
      </c>
      <c r="N77" s="312"/>
      <c r="O77" s="312"/>
    </row>
    <row r="78" spans="1:15" ht="15">
      <c r="A78" s="395" t="s">
        <v>779</v>
      </c>
      <c r="B78" s="106" t="s">
        <v>67</v>
      </c>
      <c r="C78" s="396">
        <v>226.91154989999995</v>
      </c>
      <c r="D78" s="396">
        <v>69.565</v>
      </c>
      <c r="E78" s="396">
        <v>246.98353619999995</v>
      </c>
      <c r="F78" s="396">
        <v>3.97</v>
      </c>
      <c r="G78" s="396">
        <v>473.8950860999999</v>
      </c>
      <c r="H78" s="396">
        <v>73.535</v>
      </c>
      <c r="I78" s="334"/>
      <c r="J78" s="397">
        <v>3261.8637231366342</v>
      </c>
      <c r="K78" s="397">
        <v>62212.477632241804</v>
      </c>
      <c r="L78" s="388"/>
      <c r="M78" s="397">
        <v>3336.9345573529404</v>
      </c>
      <c r="N78" s="312"/>
      <c r="O78" s="312"/>
    </row>
    <row r="79" spans="1:15" ht="15">
      <c r="A79" s="395" t="s">
        <v>792</v>
      </c>
      <c r="B79" s="106" t="s">
        <v>887</v>
      </c>
      <c r="C79" s="396">
        <v>300.88445600000017</v>
      </c>
      <c r="D79" s="396">
        <v>82.573</v>
      </c>
      <c r="E79" s="396">
        <v>837.7788128000003</v>
      </c>
      <c r="F79" s="396">
        <v>5.147</v>
      </c>
      <c r="G79" s="396">
        <v>1138.6632688000004</v>
      </c>
      <c r="H79" s="396">
        <v>87.72</v>
      </c>
      <c r="I79" s="334"/>
      <c r="J79" s="397">
        <v>3643.860051106296</v>
      </c>
      <c r="K79" s="397">
        <v>162770.3152904605</v>
      </c>
      <c r="L79" s="388"/>
      <c r="M79" s="397">
        <v>3808.6640000000025</v>
      </c>
      <c r="N79" s="312"/>
      <c r="O79" s="312"/>
    </row>
    <row r="80" spans="1:15" ht="15">
      <c r="A80" s="395" t="s">
        <v>799</v>
      </c>
      <c r="B80" s="106" t="s">
        <v>68</v>
      </c>
      <c r="C80" s="396">
        <v>430.02237349999956</v>
      </c>
      <c r="D80" s="396">
        <v>125.192</v>
      </c>
      <c r="E80" s="396">
        <v>813.2372202</v>
      </c>
      <c r="F80" s="396">
        <v>7.636</v>
      </c>
      <c r="G80" s="396">
        <v>1243.2595936999996</v>
      </c>
      <c r="H80" s="396">
        <v>132.828</v>
      </c>
      <c r="I80" s="334"/>
      <c r="J80" s="397">
        <v>3434.9029770272828</v>
      </c>
      <c r="K80" s="397">
        <v>106500.42171293871</v>
      </c>
      <c r="L80" s="388"/>
      <c r="M80" s="397">
        <v>3553.903913223137</v>
      </c>
      <c r="N80" s="312"/>
      <c r="O80" s="312"/>
    </row>
    <row r="81" spans="1:15" ht="15">
      <c r="A81" s="395" t="s">
        <v>809</v>
      </c>
      <c r="B81" s="106" t="s">
        <v>69</v>
      </c>
      <c r="C81" s="396">
        <v>54.3328654</v>
      </c>
      <c r="D81" s="396">
        <v>12.207</v>
      </c>
      <c r="E81" s="396">
        <v>68.06576459999998</v>
      </c>
      <c r="F81" s="396">
        <v>1.388</v>
      </c>
      <c r="G81" s="396">
        <v>122.39862999999998</v>
      </c>
      <c r="H81" s="396">
        <v>13.595</v>
      </c>
      <c r="I81" s="334"/>
      <c r="J81" s="397">
        <v>4450.9597280249045</v>
      </c>
      <c r="K81" s="397">
        <v>49038.735302593646</v>
      </c>
      <c r="L81" s="388"/>
      <c r="M81" s="397">
        <v>4939.3514000000005</v>
      </c>
      <c r="N81" s="312"/>
      <c r="O81" s="312"/>
    </row>
    <row r="82" spans="1:15" ht="15">
      <c r="A82" s="395" t="s">
        <v>825</v>
      </c>
      <c r="B82" s="106" t="s">
        <v>70</v>
      </c>
      <c r="C82" s="396">
        <v>123.39372879999998</v>
      </c>
      <c r="D82" s="396">
        <v>27.738</v>
      </c>
      <c r="E82" s="396">
        <v>384.86564090000013</v>
      </c>
      <c r="F82" s="396">
        <v>3.262</v>
      </c>
      <c r="G82" s="396">
        <v>508.2593697000001</v>
      </c>
      <c r="H82" s="396">
        <v>31</v>
      </c>
      <c r="I82" s="334"/>
      <c r="J82" s="397">
        <v>4448.544552599322</v>
      </c>
      <c r="K82" s="397">
        <v>117984.56189454328</v>
      </c>
      <c r="L82" s="388"/>
      <c r="M82" s="397">
        <v>4745.912646153845</v>
      </c>
      <c r="N82" s="312"/>
      <c r="O82" s="312"/>
    </row>
    <row r="83" spans="1:15" ht="15">
      <c r="A83" s="395" t="s">
        <v>835</v>
      </c>
      <c r="B83" s="106" t="s">
        <v>71</v>
      </c>
      <c r="C83" s="396">
        <v>97.57519959999999</v>
      </c>
      <c r="D83" s="396">
        <v>29.167</v>
      </c>
      <c r="E83" s="396">
        <v>85.33831180000001</v>
      </c>
      <c r="F83" s="396">
        <v>1.597</v>
      </c>
      <c r="G83" s="396">
        <v>182.9135114</v>
      </c>
      <c r="H83" s="396">
        <v>30.764000000000003</v>
      </c>
      <c r="I83" s="334"/>
      <c r="J83" s="397">
        <v>3345.397181746494</v>
      </c>
      <c r="K83" s="397">
        <v>53436.638572323114</v>
      </c>
      <c r="L83" s="388"/>
      <c r="M83" s="397">
        <v>3613.8962814814813</v>
      </c>
      <c r="N83" s="312"/>
      <c r="O83" s="312"/>
    </row>
    <row r="84" spans="1:15" ht="15">
      <c r="A84" s="395" t="s">
        <v>842</v>
      </c>
      <c r="B84" s="106" t="s">
        <v>72</v>
      </c>
      <c r="C84" s="396">
        <v>108.30757269999994</v>
      </c>
      <c r="D84" s="396">
        <v>30.983</v>
      </c>
      <c r="E84" s="396">
        <v>114.08237940000001</v>
      </c>
      <c r="F84" s="396">
        <v>2.323</v>
      </c>
      <c r="G84" s="396">
        <v>222.38995209999996</v>
      </c>
      <c r="H84" s="396">
        <v>33.306</v>
      </c>
      <c r="I84" s="334"/>
      <c r="J84" s="397">
        <v>3495.709669818931</v>
      </c>
      <c r="K84" s="397">
        <v>49109.93517003875</v>
      </c>
      <c r="L84" s="388"/>
      <c r="M84" s="397">
        <v>3868.1275964285696</v>
      </c>
      <c r="N84" s="312"/>
      <c r="O84" s="312"/>
    </row>
    <row r="85" spans="1:15" ht="16.5" thickBot="1">
      <c r="A85" s="398" t="s">
        <v>384</v>
      </c>
      <c r="B85" s="398" t="s">
        <v>942</v>
      </c>
      <c r="C85" s="399">
        <v>4241.0895045</v>
      </c>
      <c r="D85" s="399">
        <v>1187.3839999999998</v>
      </c>
      <c r="E85" s="399">
        <v>7792.937370409601</v>
      </c>
      <c r="F85" s="399">
        <v>80.49099999999999</v>
      </c>
      <c r="G85" s="399">
        <v>12034.026874909601</v>
      </c>
      <c r="H85" s="399">
        <v>1267.8749999999998</v>
      </c>
      <c r="I85" s="400"/>
      <c r="J85" s="401">
        <v>3571.7927010133203</v>
      </c>
      <c r="K85" s="401">
        <v>96817.49972555443</v>
      </c>
      <c r="L85" s="402"/>
      <c r="M85" s="401">
        <v>3813.929410521582</v>
      </c>
      <c r="N85" s="312"/>
      <c r="O85" s="312"/>
    </row>
    <row r="86" spans="1:15" ht="15.75" thickTop="1">
      <c r="A86" s="395" t="s">
        <v>398</v>
      </c>
      <c r="B86" s="106" t="s">
        <v>73</v>
      </c>
      <c r="C86" s="396">
        <v>193.2363609000001</v>
      </c>
      <c r="D86" s="396">
        <v>44.562</v>
      </c>
      <c r="E86" s="396">
        <v>462.5725003</v>
      </c>
      <c r="F86" s="396">
        <v>5.332</v>
      </c>
      <c r="G86" s="396">
        <v>655.8088612000001</v>
      </c>
      <c r="H86" s="396">
        <v>49.894</v>
      </c>
      <c r="I86" s="334"/>
      <c r="J86" s="397">
        <v>4336.348478524305</v>
      </c>
      <c r="K86" s="397">
        <v>86754.03231432858</v>
      </c>
      <c r="L86" s="388"/>
      <c r="M86" s="397">
        <v>4713.081973170734</v>
      </c>
      <c r="N86" s="312"/>
      <c r="O86" s="312"/>
    </row>
    <row r="87" spans="1:15" ht="15">
      <c r="A87" s="395" t="s">
        <v>424</v>
      </c>
      <c r="B87" s="106" t="s">
        <v>888</v>
      </c>
      <c r="C87" s="396">
        <v>117.74515440000003</v>
      </c>
      <c r="D87" s="396">
        <v>32.664</v>
      </c>
      <c r="E87" s="396">
        <v>213.08017270000002</v>
      </c>
      <c r="F87" s="396">
        <v>2.128</v>
      </c>
      <c r="G87" s="396">
        <v>330.82532710000004</v>
      </c>
      <c r="H87" s="396">
        <v>34.792</v>
      </c>
      <c r="I87" s="334"/>
      <c r="J87" s="397">
        <v>3604.7377663482744</v>
      </c>
      <c r="K87" s="397">
        <v>100131.66010338347</v>
      </c>
      <c r="L87" s="388"/>
      <c r="M87" s="397">
        <v>3798.230787096775</v>
      </c>
      <c r="N87" s="312"/>
      <c r="O87" s="312"/>
    </row>
    <row r="88" spans="1:15" ht="15">
      <c r="A88" s="395" t="s">
        <v>436</v>
      </c>
      <c r="B88" s="106" t="s">
        <v>889</v>
      </c>
      <c r="C88" s="396">
        <v>233.45611919999985</v>
      </c>
      <c r="D88" s="396">
        <v>59.222</v>
      </c>
      <c r="E88" s="396">
        <v>412.11572199999995</v>
      </c>
      <c r="F88" s="396">
        <v>4.935</v>
      </c>
      <c r="G88" s="396">
        <v>645.5718411999998</v>
      </c>
      <c r="H88" s="396">
        <v>64.157</v>
      </c>
      <c r="I88" s="334"/>
      <c r="J88" s="397">
        <v>3942.050575799531</v>
      </c>
      <c r="K88" s="397">
        <v>83508.75825734549</v>
      </c>
      <c r="L88" s="388"/>
      <c r="M88" s="397">
        <v>4323.261466666664</v>
      </c>
      <c r="N88" s="312"/>
      <c r="O88" s="312"/>
    </row>
    <row r="89" spans="1:15" ht="15">
      <c r="A89" s="395" t="s">
        <v>437</v>
      </c>
      <c r="B89" s="106" t="s">
        <v>74</v>
      </c>
      <c r="C89" s="396">
        <v>280.16582089999986</v>
      </c>
      <c r="D89" s="396">
        <v>67.05</v>
      </c>
      <c r="E89" s="396">
        <v>327.22307069999994</v>
      </c>
      <c r="F89" s="396">
        <v>6.69</v>
      </c>
      <c r="G89" s="396">
        <v>607.3888915999999</v>
      </c>
      <c r="H89" s="396">
        <v>73.74</v>
      </c>
      <c r="I89" s="334"/>
      <c r="J89" s="397">
        <v>4178.461161819536</v>
      </c>
      <c r="K89" s="397">
        <v>48912.267668161425</v>
      </c>
      <c r="L89" s="388"/>
      <c r="M89" s="397">
        <v>4447.07652222222</v>
      </c>
      <c r="N89" s="312"/>
      <c r="O89" s="312"/>
    </row>
    <row r="90" spans="1:15" ht="15">
      <c r="A90" s="395" t="s">
        <v>442</v>
      </c>
      <c r="B90" s="106" t="s">
        <v>75</v>
      </c>
      <c r="C90" s="396">
        <v>474.5646363999998</v>
      </c>
      <c r="D90" s="396">
        <v>121.285</v>
      </c>
      <c r="E90" s="396">
        <v>541.457484</v>
      </c>
      <c r="F90" s="396">
        <v>7.862</v>
      </c>
      <c r="G90" s="396">
        <v>1016.0221203999998</v>
      </c>
      <c r="H90" s="396">
        <v>129.147</v>
      </c>
      <c r="I90" s="334"/>
      <c r="J90" s="397">
        <v>3912.805675887371</v>
      </c>
      <c r="K90" s="397">
        <v>68870.19638768761</v>
      </c>
      <c r="L90" s="388"/>
      <c r="M90" s="397">
        <v>4275.357084684683</v>
      </c>
      <c r="N90" s="312"/>
      <c r="O90" s="312"/>
    </row>
    <row r="91" spans="1:15" ht="15">
      <c r="A91" s="395" t="s">
        <v>461</v>
      </c>
      <c r="B91" s="106" t="s">
        <v>76</v>
      </c>
      <c r="C91" s="396">
        <v>148.16681239999997</v>
      </c>
      <c r="D91" s="396">
        <v>39.836</v>
      </c>
      <c r="E91" s="396">
        <v>194.22535850000006</v>
      </c>
      <c r="F91" s="396">
        <v>3.18</v>
      </c>
      <c r="G91" s="396">
        <v>342.3921709</v>
      </c>
      <c r="H91" s="396">
        <v>43.016</v>
      </c>
      <c r="I91" s="334"/>
      <c r="J91" s="397">
        <v>3719.4199317200514</v>
      </c>
      <c r="K91" s="397">
        <v>61077.15676100631</v>
      </c>
      <c r="L91" s="388"/>
      <c r="M91" s="397">
        <v>4115.744788888888</v>
      </c>
      <c r="N91" s="312"/>
      <c r="O91" s="312"/>
    </row>
    <row r="92" spans="1:15" ht="15">
      <c r="A92" s="395" t="s">
        <v>462</v>
      </c>
      <c r="B92" s="106" t="s">
        <v>77</v>
      </c>
      <c r="C92" s="396">
        <v>327.08027430000016</v>
      </c>
      <c r="D92" s="396">
        <v>81.432</v>
      </c>
      <c r="E92" s="396">
        <v>352.0269479999999</v>
      </c>
      <c r="F92" s="396">
        <v>5.185</v>
      </c>
      <c r="G92" s="396">
        <v>679.1072223000001</v>
      </c>
      <c r="H92" s="396">
        <v>86.617</v>
      </c>
      <c r="I92" s="334"/>
      <c r="J92" s="397">
        <v>4016.606178160921</v>
      </c>
      <c r="K92" s="397">
        <v>67893.33616200577</v>
      </c>
      <c r="L92" s="388"/>
      <c r="M92" s="397">
        <v>4303.687819736844</v>
      </c>
      <c r="N92" s="312"/>
      <c r="O92" s="312"/>
    </row>
    <row r="93" spans="1:15" ht="15">
      <c r="A93" s="395" t="s">
        <v>471</v>
      </c>
      <c r="B93" s="106" t="s">
        <v>78</v>
      </c>
      <c r="C93" s="396">
        <v>201.34118490000006</v>
      </c>
      <c r="D93" s="396">
        <v>48.539</v>
      </c>
      <c r="E93" s="396">
        <v>395.5258964999998</v>
      </c>
      <c r="F93" s="396">
        <v>4.917</v>
      </c>
      <c r="G93" s="396">
        <v>596.8670813999998</v>
      </c>
      <c r="H93" s="396">
        <v>53.456</v>
      </c>
      <c r="I93" s="334"/>
      <c r="J93" s="397">
        <v>4148.0291085518875</v>
      </c>
      <c r="K93" s="397">
        <v>80440.49145820619</v>
      </c>
      <c r="L93" s="388"/>
      <c r="M93" s="397">
        <v>4283.854997872342</v>
      </c>
      <c r="N93" s="312"/>
      <c r="O93" s="312"/>
    </row>
    <row r="94" spans="1:15" ht="15">
      <c r="A94" s="395" t="s">
        <v>485</v>
      </c>
      <c r="B94" s="106" t="s">
        <v>79</v>
      </c>
      <c r="C94" s="396">
        <v>237.7105923</v>
      </c>
      <c r="D94" s="396">
        <v>55.285</v>
      </c>
      <c r="E94" s="396">
        <v>672.4322512000003</v>
      </c>
      <c r="F94" s="396">
        <v>5.013</v>
      </c>
      <c r="G94" s="396">
        <v>910.1428435000004</v>
      </c>
      <c r="H94" s="396">
        <v>60.297999999999995</v>
      </c>
      <c r="I94" s="334"/>
      <c r="J94" s="397">
        <v>4299.730348195713</v>
      </c>
      <c r="K94" s="397">
        <v>134137.6922401756</v>
      </c>
      <c r="L94" s="388"/>
      <c r="M94" s="397">
        <v>4660.992005882354</v>
      </c>
      <c r="N94" s="312"/>
      <c r="O94" s="312"/>
    </row>
    <row r="95" spans="1:15" ht="15">
      <c r="A95" s="395" t="s">
        <v>490</v>
      </c>
      <c r="B95" s="106" t="s">
        <v>80</v>
      </c>
      <c r="C95" s="396">
        <v>189.06178280000006</v>
      </c>
      <c r="D95" s="396">
        <v>45.228</v>
      </c>
      <c r="E95" s="396">
        <v>193.9841676</v>
      </c>
      <c r="F95" s="396">
        <v>3.221</v>
      </c>
      <c r="G95" s="396">
        <v>383.04595040000004</v>
      </c>
      <c r="H95" s="396">
        <v>48.449</v>
      </c>
      <c r="I95" s="334"/>
      <c r="J95" s="397">
        <v>4180.193305032282</v>
      </c>
      <c r="K95" s="397">
        <v>60224.826948152746</v>
      </c>
      <c r="L95" s="388"/>
      <c r="M95" s="397">
        <v>4296.858700000002</v>
      </c>
      <c r="N95" s="312"/>
      <c r="O95" s="312"/>
    </row>
    <row r="96" spans="1:15" ht="15">
      <c r="A96" s="395" t="s">
        <v>498</v>
      </c>
      <c r="B96" s="106" t="s">
        <v>497</v>
      </c>
      <c r="C96" s="396">
        <v>169.61899069999998</v>
      </c>
      <c r="D96" s="396">
        <v>40.06</v>
      </c>
      <c r="E96" s="396">
        <v>213.6694310000001</v>
      </c>
      <c r="F96" s="396">
        <v>3.14</v>
      </c>
      <c r="G96" s="396">
        <v>383.2884217000001</v>
      </c>
      <c r="H96" s="396">
        <v>43.2</v>
      </c>
      <c r="I96" s="334"/>
      <c r="J96" s="397">
        <v>4234.123582126809</v>
      </c>
      <c r="K96" s="397">
        <v>68047.58949044588</v>
      </c>
      <c r="L96" s="388"/>
      <c r="M96" s="397">
        <v>4349.20488974359</v>
      </c>
      <c r="N96" s="312"/>
      <c r="O96" s="312"/>
    </row>
    <row r="97" spans="1:15" ht="15">
      <c r="A97" s="395" t="s">
        <v>503</v>
      </c>
      <c r="B97" s="106" t="s">
        <v>502</v>
      </c>
      <c r="C97" s="396">
        <v>135.2491404</v>
      </c>
      <c r="D97" s="396">
        <v>32.338</v>
      </c>
      <c r="E97" s="396">
        <v>106.33389440000002</v>
      </c>
      <c r="F97" s="396">
        <v>2.743</v>
      </c>
      <c r="G97" s="396">
        <v>241.5830348</v>
      </c>
      <c r="H97" s="396">
        <v>35.081</v>
      </c>
      <c r="I97" s="334"/>
      <c r="J97" s="397">
        <v>4182.359465644133</v>
      </c>
      <c r="K97" s="397">
        <v>38765.54662777981</v>
      </c>
      <c r="L97" s="388"/>
      <c r="M97" s="397">
        <v>4362.8754967741925</v>
      </c>
      <c r="N97" s="312"/>
      <c r="O97" s="312"/>
    </row>
    <row r="98" spans="1:15" ht="15">
      <c r="A98" s="395" t="s">
        <v>511</v>
      </c>
      <c r="B98" s="106" t="s">
        <v>81</v>
      </c>
      <c r="C98" s="396">
        <v>227.17614909999995</v>
      </c>
      <c r="D98" s="396">
        <v>52.061</v>
      </c>
      <c r="E98" s="396">
        <v>381.8605147000002</v>
      </c>
      <c r="F98" s="396">
        <v>3.802</v>
      </c>
      <c r="G98" s="396">
        <v>609.0366638000002</v>
      </c>
      <c r="H98" s="396">
        <v>55.863</v>
      </c>
      <c r="I98" s="334"/>
      <c r="J98" s="397">
        <v>4363.653197210962</v>
      </c>
      <c r="K98" s="397">
        <v>100436.74768542877</v>
      </c>
      <c r="L98" s="388"/>
      <c r="M98" s="397">
        <v>4636.247940816325</v>
      </c>
      <c r="N98" s="312"/>
      <c r="O98" s="312"/>
    </row>
    <row r="99" spans="1:15" ht="15">
      <c r="A99" s="395" t="s">
        <v>551</v>
      </c>
      <c r="B99" s="106" t="s">
        <v>82</v>
      </c>
      <c r="C99" s="396">
        <v>131.7038191</v>
      </c>
      <c r="D99" s="396">
        <v>24.237</v>
      </c>
      <c r="E99" s="396">
        <v>238.8629078</v>
      </c>
      <c r="F99" s="396">
        <v>4.31</v>
      </c>
      <c r="G99" s="396">
        <v>370.5667269</v>
      </c>
      <c r="H99" s="396">
        <v>28.546999999999997</v>
      </c>
      <c r="I99" s="334"/>
      <c r="J99" s="397">
        <v>5433.998395015885</v>
      </c>
      <c r="K99" s="397">
        <v>55420.62825986079</v>
      </c>
      <c r="L99" s="388"/>
      <c r="M99" s="397">
        <v>5726.253004347826</v>
      </c>
      <c r="N99" s="312"/>
      <c r="O99" s="312"/>
    </row>
    <row r="100" spans="1:15" ht="15">
      <c r="A100" s="395" t="s">
        <v>555</v>
      </c>
      <c r="B100" s="106" t="s">
        <v>890</v>
      </c>
      <c r="C100" s="396">
        <v>138.92393240000004</v>
      </c>
      <c r="D100" s="396">
        <v>35.375</v>
      </c>
      <c r="E100" s="396">
        <v>756.6962458000002</v>
      </c>
      <c r="F100" s="396">
        <v>2.265</v>
      </c>
      <c r="G100" s="396">
        <v>895.6201782000002</v>
      </c>
      <c r="H100" s="396">
        <v>37.64</v>
      </c>
      <c r="I100" s="334"/>
      <c r="J100" s="397">
        <v>3927.1783010600716</v>
      </c>
      <c r="K100" s="397">
        <v>334082.2277262694</v>
      </c>
      <c r="L100" s="388"/>
      <c r="M100" s="397">
        <v>4085.998011764707</v>
      </c>
      <c r="N100" s="312"/>
      <c r="O100" s="312"/>
    </row>
    <row r="101" spans="1:15" ht="15">
      <c r="A101" s="395" t="s">
        <v>572</v>
      </c>
      <c r="B101" s="106" t="s">
        <v>83</v>
      </c>
      <c r="C101" s="396">
        <v>159.4619318</v>
      </c>
      <c r="D101" s="396">
        <v>36.271</v>
      </c>
      <c r="E101" s="396">
        <v>264.18276649999996</v>
      </c>
      <c r="F101" s="396">
        <v>3.117</v>
      </c>
      <c r="G101" s="396">
        <v>423.64469829999996</v>
      </c>
      <c r="H101" s="396">
        <v>39.388</v>
      </c>
      <c r="I101" s="334"/>
      <c r="J101" s="397">
        <v>4396.402961043258</v>
      </c>
      <c r="K101" s="397">
        <v>84755.45925569457</v>
      </c>
      <c r="L101" s="388"/>
      <c r="M101" s="397">
        <v>4556.055194285715</v>
      </c>
      <c r="N101" s="312"/>
      <c r="O101" s="312"/>
    </row>
    <row r="102" spans="1:15" ht="15">
      <c r="A102" s="395" t="s">
        <v>584</v>
      </c>
      <c r="B102" s="106" t="s">
        <v>891</v>
      </c>
      <c r="C102" s="396">
        <v>205.22054720000008</v>
      </c>
      <c r="D102" s="396">
        <v>53.74</v>
      </c>
      <c r="E102" s="396">
        <v>508.20497580000006</v>
      </c>
      <c r="F102" s="396">
        <v>3.433</v>
      </c>
      <c r="G102" s="396">
        <v>713.4255230000001</v>
      </c>
      <c r="H102" s="396">
        <v>57.173</v>
      </c>
      <c r="I102" s="334"/>
      <c r="J102" s="397">
        <v>3818.7671604019365</v>
      </c>
      <c r="K102" s="397">
        <v>148035.23909117392</v>
      </c>
      <c r="L102" s="388"/>
      <c r="M102" s="397">
        <v>4188.1744326530625</v>
      </c>
      <c r="N102" s="312"/>
      <c r="O102" s="312"/>
    </row>
    <row r="103" spans="1:15" ht="15">
      <c r="A103" s="395" t="s">
        <v>608</v>
      </c>
      <c r="B103" s="106" t="s">
        <v>84</v>
      </c>
      <c r="C103" s="396">
        <v>135.35275090000002</v>
      </c>
      <c r="D103" s="396">
        <v>35.952</v>
      </c>
      <c r="E103" s="396">
        <v>164.2397395</v>
      </c>
      <c r="F103" s="396">
        <v>2.99</v>
      </c>
      <c r="G103" s="396">
        <v>299.59249040000003</v>
      </c>
      <c r="H103" s="396">
        <v>38.942</v>
      </c>
      <c r="I103" s="334"/>
      <c r="J103" s="397">
        <v>3764.8183939697374</v>
      </c>
      <c r="K103" s="397">
        <v>54929.67876254181</v>
      </c>
      <c r="L103" s="388"/>
      <c r="M103" s="397">
        <v>4101.5985121212125</v>
      </c>
      <c r="N103" s="312"/>
      <c r="O103" s="312"/>
    </row>
    <row r="104" spans="1:15" ht="15">
      <c r="A104" s="395" t="s">
        <v>623</v>
      </c>
      <c r="B104" s="106" t="s">
        <v>85</v>
      </c>
      <c r="C104" s="396">
        <v>241.04107770000005</v>
      </c>
      <c r="D104" s="396">
        <v>63.036</v>
      </c>
      <c r="E104" s="396">
        <v>536.5385150000001</v>
      </c>
      <c r="F104" s="396">
        <v>2.579</v>
      </c>
      <c r="G104" s="396">
        <v>777.5795927000001</v>
      </c>
      <c r="H104" s="396">
        <v>65.615</v>
      </c>
      <c r="I104" s="334"/>
      <c r="J104" s="397">
        <v>3823.863787359605</v>
      </c>
      <c r="K104" s="397">
        <v>208041.30089181857</v>
      </c>
      <c r="L104" s="388"/>
      <c r="M104" s="397">
        <v>3887.7593177419362</v>
      </c>
      <c r="N104" s="312"/>
      <c r="O104" s="312"/>
    </row>
    <row r="105" spans="1:15" ht="15">
      <c r="A105" s="395" t="s">
        <v>625</v>
      </c>
      <c r="B105" s="106" t="s">
        <v>86</v>
      </c>
      <c r="C105" s="396">
        <v>244.1324582999999</v>
      </c>
      <c r="D105" s="396">
        <v>60.649</v>
      </c>
      <c r="E105" s="396">
        <v>306.1916736999999</v>
      </c>
      <c r="F105" s="396">
        <v>5.498</v>
      </c>
      <c r="G105" s="396">
        <v>550.3241319999998</v>
      </c>
      <c r="H105" s="396">
        <v>66.147</v>
      </c>
      <c r="I105" s="334"/>
      <c r="J105" s="397">
        <v>4025.333613085128</v>
      </c>
      <c r="K105" s="397">
        <v>55691.46484176063</v>
      </c>
      <c r="L105" s="388"/>
      <c r="M105" s="397">
        <v>4068.874304999999</v>
      </c>
      <c r="N105" s="312"/>
      <c r="O105" s="312"/>
    </row>
    <row r="106" spans="1:15" ht="15">
      <c r="A106" s="395" t="s">
        <v>638</v>
      </c>
      <c r="B106" s="106" t="s">
        <v>87</v>
      </c>
      <c r="C106" s="396">
        <v>770.7755996999998</v>
      </c>
      <c r="D106" s="396">
        <v>209.066</v>
      </c>
      <c r="E106" s="396">
        <v>1191.2099816999992</v>
      </c>
      <c r="F106" s="396">
        <v>13.387</v>
      </c>
      <c r="G106" s="396">
        <v>1961.9855813999989</v>
      </c>
      <c r="H106" s="396">
        <v>222.453</v>
      </c>
      <c r="I106" s="334"/>
      <c r="J106" s="397">
        <v>3686.7572905206957</v>
      </c>
      <c r="K106" s="397">
        <v>88982.5936879061</v>
      </c>
      <c r="L106" s="388"/>
      <c r="M106" s="397">
        <v>3993.6559569948176</v>
      </c>
      <c r="N106" s="312"/>
      <c r="O106" s="312"/>
    </row>
    <row r="107" spans="1:15" ht="15">
      <c r="A107" s="395" t="s">
        <v>640</v>
      </c>
      <c r="B107" s="106" t="s">
        <v>88</v>
      </c>
      <c r="C107" s="396">
        <v>333.52163070000006</v>
      </c>
      <c r="D107" s="396">
        <v>70.599</v>
      </c>
      <c r="E107" s="396">
        <v>497.1339050000001</v>
      </c>
      <c r="F107" s="396">
        <v>6.643</v>
      </c>
      <c r="G107" s="396">
        <v>830.6555357000002</v>
      </c>
      <c r="H107" s="396">
        <v>77.242</v>
      </c>
      <c r="I107" s="334"/>
      <c r="J107" s="397">
        <v>4724.169332426805</v>
      </c>
      <c r="K107" s="397">
        <v>74835.75267198555</v>
      </c>
      <c r="L107" s="388"/>
      <c r="M107" s="397">
        <v>5053.358040909092</v>
      </c>
      <c r="N107" s="312"/>
      <c r="O107" s="312"/>
    </row>
    <row r="108" spans="1:15" ht="15">
      <c r="A108" s="395" t="s">
        <v>646</v>
      </c>
      <c r="B108" s="106" t="s">
        <v>89</v>
      </c>
      <c r="C108" s="396">
        <v>836.362031699999</v>
      </c>
      <c r="D108" s="396">
        <v>215.093</v>
      </c>
      <c r="E108" s="396">
        <v>1773.2448594999985</v>
      </c>
      <c r="F108" s="396">
        <v>17.214</v>
      </c>
      <c r="G108" s="396">
        <v>2609.6068911999973</v>
      </c>
      <c r="H108" s="396">
        <v>232.307</v>
      </c>
      <c r="I108" s="334"/>
      <c r="J108" s="397">
        <v>3888.37401356622</v>
      </c>
      <c r="K108" s="397">
        <v>103011.78456488896</v>
      </c>
      <c r="L108" s="388"/>
      <c r="M108" s="397">
        <v>4140.406097524748</v>
      </c>
      <c r="N108" s="312"/>
      <c r="O108" s="312"/>
    </row>
    <row r="109" spans="1:15" ht="15">
      <c r="A109" s="395" t="s">
        <v>703</v>
      </c>
      <c r="B109" s="106" t="s">
        <v>90</v>
      </c>
      <c r="C109" s="396">
        <v>350.0854992000001</v>
      </c>
      <c r="D109" s="396">
        <v>93.837</v>
      </c>
      <c r="E109" s="396">
        <v>454.08857050000006</v>
      </c>
      <c r="F109" s="396">
        <v>6.201</v>
      </c>
      <c r="G109" s="396">
        <v>804.1740697000001</v>
      </c>
      <c r="H109" s="396">
        <v>100.038</v>
      </c>
      <c r="I109" s="334"/>
      <c r="J109" s="397">
        <v>3730.783158029349</v>
      </c>
      <c r="K109" s="397">
        <v>73228.28100306402</v>
      </c>
      <c r="L109" s="388"/>
      <c r="M109" s="397">
        <v>3933.5449348314614</v>
      </c>
      <c r="N109" s="312"/>
      <c r="O109" s="312"/>
    </row>
    <row r="110" spans="1:15" ht="15">
      <c r="A110" s="395" t="s">
        <v>710</v>
      </c>
      <c r="B110" s="106" t="s">
        <v>91</v>
      </c>
      <c r="C110" s="396">
        <v>147.9496344</v>
      </c>
      <c r="D110" s="396">
        <v>39.408</v>
      </c>
      <c r="E110" s="396">
        <v>228.53460939999988</v>
      </c>
      <c r="F110" s="396">
        <v>3.199</v>
      </c>
      <c r="G110" s="396">
        <v>376.4842437999999</v>
      </c>
      <c r="H110" s="396">
        <v>42.607</v>
      </c>
      <c r="I110" s="334"/>
      <c r="J110" s="397">
        <v>3754.304567600487</v>
      </c>
      <c r="K110" s="397">
        <v>71439.39024695214</v>
      </c>
      <c r="L110" s="388"/>
      <c r="M110" s="397">
        <v>3998.638767567568</v>
      </c>
      <c r="N110" s="312"/>
      <c r="O110" s="312"/>
    </row>
    <row r="111" spans="1:15" ht="15">
      <c r="A111" s="395" t="s">
        <v>719</v>
      </c>
      <c r="B111" s="106" t="s">
        <v>92</v>
      </c>
      <c r="C111" s="396">
        <v>235.12103119999992</v>
      </c>
      <c r="D111" s="396">
        <v>59.06</v>
      </c>
      <c r="E111" s="396">
        <v>381.15646350000014</v>
      </c>
      <c r="F111" s="396">
        <v>5.414</v>
      </c>
      <c r="G111" s="396">
        <v>616.2774947</v>
      </c>
      <c r="H111" s="396">
        <v>64.474</v>
      </c>
      <c r="I111" s="334"/>
      <c r="J111" s="397">
        <v>3981.053694547916</v>
      </c>
      <c r="K111" s="397">
        <v>70402.00655707427</v>
      </c>
      <c r="L111" s="388"/>
      <c r="M111" s="397">
        <v>4198.589842857142</v>
      </c>
      <c r="N111" s="312"/>
      <c r="O111" s="312"/>
    </row>
    <row r="112" spans="1:15" ht="15">
      <c r="A112" s="395" t="s">
        <v>729</v>
      </c>
      <c r="B112" s="106" t="s">
        <v>93</v>
      </c>
      <c r="C112" s="396">
        <v>115.31169510000001</v>
      </c>
      <c r="D112" s="396">
        <v>24.149</v>
      </c>
      <c r="E112" s="396">
        <v>290.1762979999998</v>
      </c>
      <c r="F112" s="396">
        <v>2.718</v>
      </c>
      <c r="G112" s="396">
        <v>405.4879930999998</v>
      </c>
      <c r="H112" s="396">
        <v>26.867</v>
      </c>
      <c r="I112" s="334"/>
      <c r="J112" s="397">
        <v>4775.009114249037</v>
      </c>
      <c r="K112" s="397">
        <v>106760.96320824129</v>
      </c>
      <c r="L112" s="388"/>
      <c r="M112" s="397">
        <v>4804.6539625000005</v>
      </c>
      <c r="N112" s="312"/>
      <c r="O112" s="312"/>
    </row>
    <row r="113" spans="1:15" ht="15">
      <c r="A113" s="395" t="s">
        <v>732</v>
      </c>
      <c r="B113" s="106" t="s">
        <v>94</v>
      </c>
      <c r="C113" s="396">
        <v>347.80050829999993</v>
      </c>
      <c r="D113" s="396">
        <v>90.215</v>
      </c>
      <c r="E113" s="396">
        <v>486.0974922999999</v>
      </c>
      <c r="F113" s="396">
        <v>6.089</v>
      </c>
      <c r="G113" s="396">
        <v>833.8980005999998</v>
      </c>
      <c r="H113" s="396">
        <v>96.304</v>
      </c>
      <c r="I113" s="334"/>
      <c r="J113" s="397">
        <v>3855.240351382807</v>
      </c>
      <c r="K113" s="397">
        <v>79832.07296764656</v>
      </c>
      <c r="L113" s="388"/>
      <c r="M113" s="397">
        <v>4140.482241666666</v>
      </c>
      <c r="N113" s="312"/>
      <c r="O113" s="312"/>
    </row>
    <row r="114" spans="1:15" ht="15">
      <c r="A114" s="395" t="s">
        <v>734</v>
      </c>
      <c r="B114" s="106" t="s">
        <v>95</v>
      </c>
      <c r="C114" s="396">
        <v>125.26954820000006</v>
      </c>
      <c r="D114" s="396">
        <v>30.761</v>
      </c>
      <c r="E114" s="396">
        <v>239.26062589999992</v>
      </c>
      <c r="F114" s="396">
        <v>2.543</v>
      </c>
      <c r="G114" s="396">
        <v>364.53017409999995</v>
      </c>
      <c r="H114" s="396">
        <v>33.304</v>
      </c>
      <c r="I114" s="334"/>
      <c r="J114" s="397">
        <v>4072.349670036737</v>
      </c>
      <c r="K114" s="397">
        <v>94085.9716476602</v>
      </c>
      <c r="L114" s="388"/>
      <c r="M114" s="397">
        <v>4473.912435714288</v>
      </c>
      <c r="N114" s="312"/>
      <c r="O114" s="312"/>
    </row>
    <row r="115" spans="1:15" ht="15">
      <c r="A115" s="395" t="s">
        <v>743</v>
      </c>
      <c r="B115" s="106" t="s">
        <v>96</v>
      </c>
      <c r="C115" s="396">
        <v>435.3503049</v>
      </c>
      <c r="D115" s="396">
        <v>109.051</v>
      </c>
      <c r="E115" s="396">
        <v>597.4827171000002</v>
      </c>
      <c r="F115" s="396">
        <v>7.533</v>
      </c>
      <c r="G115" s="396">
        <v>1032.8330220000003</v>
      </c>
      <c r="H115" s="396">
        <v>116.584</v>
      </c>
      <c r="I115" s="334"/>
      <c r="J115" s="397">
        <v>3992.171597692823</v>
      </c>
      <c r="K115" s="397">
        <v>79315.37463162089</v>
      </c>
      <c r="L115" s="388"/>
      <c r="M115" s="397">
        <v>4442.35005</v>
      </c>
      <c r="N115" s="312"/>
      <c r="O115" s="312"/>
    </row>
    <row r="116" spans="1:15" ht="15">
      <c r="A116" s="395" t="s">
        <v>750</v>
      </c>
      <c r="B116" s="106" t="s">
        <v>97</v>
      </c>
      <c r="C116" s="396">
        <v>491.6189948</v>
      </c>
      <c r="D116" s="396">
        <v>124.296</v>
      </c>
      <c r="E116" s="396">
        <v>539.4746121999998</v>
      </c>
      <c r="F116" s="396">
        <v>7.826</v>
      </c>
      <c r="G116" s="396">
        <v>1031.0936069999998</v>
      </c>
      <c r="H116" s="396">
        <v>132.122</v>
      </c>
      <c r="I116" s="334"/>
      <c r="J116" s="397">
        <v>3955.2278013773575</v>
      </c>
      <c r="K116" s="397">
        <v>68933.63304370047</v>
      </c>
      <c r="L116" s="388"/>
      <c r="M116" s="397">
        <v>4201.871750427351</v>
      </c>
      <c r="N116" s="312"/>
      <c r="O116" s="312"/>
    </row>
    <row r="117" spans="1:15" ht="15">
      <c r="A117" s="395" t="s">
        <v>770</v>
      </c>
      <c r="B117" s="106" t="s">
        <v>98</v>
      </c>
      <c r="C117" s="396">
        <v>251.5355095000001</v>
      </c>
      <c r="D117" s="396">
        <v>53.077</v>
      </c>
      <c r="E117" s="396">
        <v>314.8184370999999</v>
      </c>
      <c r="F117" s="396">
        <v>7.285</v>
      </c>
      <c r="G117" s="396">
        <v>566.3539466</v>
      </c>
      <c r="H117" s="396">
        <v>60.361999999999995</v>
      </c>
      <c r="I117" s="334"/>
      <c r="J117" s="397">
        <v>4739.067948452251</v>
      </c>
      <c r="K117" s="397">
        <v>43214.610446122155</v>
      </c>
      <c r="L117" s="388"/>
      <c r="M117" s="397">
        <v>5468.163250000002</v>
      </c>
      <c r="N117" s="312"/>
      <c r="O117" s="312"/>
    </row>
    <row r="118" spans="1:15" ht="15">
      <c r="A118" s="395" t="s">
        <v>775</v>
      </c>
      <c r="B118" s="106" t="s">
        <v>99</v>
      </c>
      <c r="C118" s="396">
        <v>192.609837</v>
      </c>
      <c r="D118" s="396">
        <v>47.06</v>
      </c>
      <c r="E118" s="396">
        <v>211.18088629999988</v>
      </c>
      <c r="F118" s="396">
        <v>3.139</v>
      </c>
      <c r="G118" s="396">
        <v>403.79072329999985</v>
      </c>
      <c r="H118" s="396">
        <v>50.199000000000005</v>
      </c>
      <c r="I118" s="334"/>
      <c r="J118" s="397">
        <v>4092.856714832129</v>
      </c>
      <c r="K118" s="397">
        <v>67276.4849633641</v>
      </c>
      <c r="L118" s="388"/>
      <c r="M118" s="397">
        <v>4280.2186</v>
      </c>
      <c r="N118" s="312"/>
      <c r="O118" s="312"/>
    </row>
    <row r="119" spans="1:15" ht="15">
      <c r="A119" s="395" t="s">
        <v>786</v>
      </c>
      <c r="B119" s="106" t="s">
        <v>100</v>
      </c>
      <c r="C119" s="396">
        <v>285.28627479999994</v>
      </c>
      <c r="D119" s="396">
        <v>77.069</v>
      </c>
      <c r="E119" s="396">
        <v>470.37520290000003</v>
      </c>
      <c r="F119" s="396">
        <v>4.328</v>
      </c>
      <c r="G119" s="396">
        <v>755.6614777</v>
      </c>
      <c r="H119" s="396">
        <v>81.397</v>
      </c>
      <c r="I119" s="334"/>
      <c r="J119" s="397">
        <v>3701.6994485461073</v>
      </c>
      <c r="K119" s="397">
        <v>108681.88606746765</v>
      </c>
      <c r="L119" s="388"/>
      <c r="M119" s="397">
        <v>3803.816997333333</v>
      </c>
      <c r="N119" s="312"/>
      <c r="O119" s="312"/>
    </row>
    <row r="120" spans="1:15" ht="15">
      <c r="A120" s="395" t="s">
        <v>791</v>
      </c>
      <c r="B120" s="106" t="s">
        <v>101</v>
      </c>
      <c r="C120" s="396">
        <v>521.4361653</v>
      </c>
      <c r="D120" s="396">
        <v>126.746</v>
      </c>
      <c r="E120" s="396">
        <v>612.9420973000003</v>
      </c>
      <c r="F120" s="396">
        <v>8.685</v>
      </c>
      <c r="G120" s="396">
        <v>1134.3782626000002</v>
      </c>
      <c r="H120" s="396">
        <v>135.43099999999998</v>
      </c>
      <c r="I120" s="334"/>
      <c r="J120" s="397">
        <v>4114.024626418191</v>
      </c>
      <c r="K120" s="397">
        <v>70574.79531375939</v>
      </c>
      <c r="L120" s="388"/>
      <c r="M120" s="397">
        <v>4239.31841707317</v>
      </c>
      <c r="N120" s="312"/>
      <c r="O120" s="312"/>
    </row>
    <row r="121" spans="1:15" ht="15">
      <c r="A121" s="395" t="s">
        <v>805</v>
      </c>
      <c r="B121" s="106" t="s">
        <v>102</v>
      </c>
      <c r="C121" s="396">
        <v>370.59840689999993</v>
      </c>
      <c r="D121" s="396">
        <v>98.772</v>
      </c>
      <c r="E121" s="396">
        <v>452.5121550000001</v>
      </c>
      <c r="F121" s="396">
        <v>6.145</v>
      </c>
      <c r="G121" s="396">
        <v>823.1105619</v>
      </c>
      <c r="H121" s="396">
        <v>104.917</v>
      </c>
      <c r="I121" s="334"/>
      <c r="J121" s="397">
        <v>3752.059357915198</v>
      </c>
      <c r="K121" s="397">
        <v>73639.08136696504</v>
      </c>
      <c r="L121" s="388"/>
      <c r="M121" s="397">
        <v>4028.243553260869</v>
      </c>
      <c r="N121" s="312"/>
      <c r="O121" s="312"/>
    </row>
    <row r="122" spans="1:15" ht="15">
      <c r="A122" s="395" t="s">
        <v>823</v>
      </c>
      <c r="B122" s="106" t="s">
        <v>103</v>
      </c>
      <c r="C122" s="396">
        <v>407.2907866000001</v>
      </c>
      <c r="D122" s="396">
        <v>97.013</v>
      </c>
      <c r="E122" s="396">
        <v>1098.8731066999994</v>
      </c>
      <c r="F122" s="396">
        <v>7.957</v>
      </c>
      <c r="G122" s="396">
        <v>1506.1638932999995</v>
      </c>
      <c r="H122" s="396">
        <v>104.97</v>
      </c>
      <c r="I122" s="334"/>
      <c r="J122" s="397">
        <v>4198.311428365271</v>
      </c>
      <c r="K122" s="397">
        <v>138101.43354279242</v>
      </c>
      <c r="L122" s="388"/>
      <c r="M122" s="397">
        <v>4379.4708236559145</v>
      </c>
      <c r="N122" s="312"/>
      <c r="O122" s="312"/>
    </row>
    <row r="123" spans="1:15" ht="15">
      <c r="A123" s="395" t="s">
        <v>830</v>
      </c>
      <c r="B123" s="106" t="s">
        <v>892</v>
      </c>
      <c r="C123" s="396">
        <v>232.32661680000004</v>
      </c>
      <c r="D123" s="396">
        <v>53.771</v>
      </c>
      <c r="E123" s="396">
        <v>349.5462954999999</v>
      </c>
      <c r="F123" s="396">
        <v>3.94</v>
      </c>
      <c r="G123" s="396">
        <v>581.8729122999999</v>
      </c>
      <c r="H123" s="396">
        <v>57.711</v>
      </c>
      <c r="I123" s="334"/>
      <c r="J123" s="397">
        <v>4320.667586617323</v>
      </c>
      <c r="K123" s="397">
        <v>88717.33388324872</v>
      </c>
      <c r="L123" s="388"/>
      <c r="M123" s="397">
        <v>4383.521071698114</v>
      </c>
      <c r="N123" s="312"/>
      <c r="O123" s="312"/>
    </row>
    <row r="124" spans="1:15" ht="15">
      <c r="A124" s="395" t="s">
        <v>836</v>
      </c>
      <c r="B124" s="106" t="s">
        <v>104</v>
      </c>
      <c r="C124" s="396">
        <v>347.04108080000026</v>
      </c>
      <c r="D124" s="396">
        <v>87.308</v>
      </c>
      <c r="E124" s="396">
        <v>636.6245325000001</v>
      </c>
      <c r="F124" s="396">
        <v>5.891</v>
      </c>
      <c r="G124" s="396">
        <v>983.6656133000004</v>
      </c>
      <c r="H124" s="396">
        <v>93.19900000000001</v>
      </c>
      <c r="I124" s="334"/>
      <c r="J124" s="397">
        <v>3974.9058597150347</v>
      </c>
      <c r="K124" s="397">
        <v>108067.31157698185</v>
      </c>
      <c r="L124" s="388"/>
      <c r="M124" s="397">
        <v>4232.208302439028</v>
      </c>
      <c r="N124" s="312"/>
      <c r="O124" s="312"/>
    </row>
    <row r="125" spans="1:15" ht="15">
      <c r="A125" s="395" t="s">
        <v>850</v>
      </c>
      <c r="B125" s="106" t="s">
        <v>849</v>
      </c>
      <c r="C125" s="396">
        <v>211.93639180000008</v>
      </c>
      <c r="D125" s="396">
        <v>46.838</v>
      </c>
      <c r="E125" s="396">
        <v>303.2229868</v>
      </c>
      <c r="F125" s="396">
        <v>3.693</v>
      </c>
      <c r="G125" s="396">
        <v>515.1593786000001</v>
      </c>
      <c r="H125" s="396">
        <v>50.531</v>
      </c>
      <c r="I125" s="334"/>
      <c r="J125" s="397">
        <v>4524.881331397584</v>
      </c>
      <c r="K125" s="397">
        <v>82107.4971026266</v>
      </c>
      <c r="L125" s="388"/>
      <c r="M125" s="397">
        <v>4607.312865217393</v>
      </c>
      <c r="N125" s="312"/>
      <c r="O125" s="312"/>
    </row>
    <row r="126" spans="1:15" ht="15">
      <c r="A126" s="395" t="s">
        <v>858</v>
      </c>
      <c r="B126" s="106" t="s">
        <v>105</v>
      </c>
      <c r="C126" s="396">
        <v>530.3416890999997</v>
      </c>
      <c r="D126" s="396">
        <v>139.347</v>
      </c>
      <c r="E126" s="396">
        <v>647.6898190000003</v>
      </c>
      <c r="F126" s="396">
        <v>8.191</v>
      </c>
      <c r="G126" s="396">
        <v>1178.0315080999999</v>
      </c>
      <c r="H126" s="396">
        <v>147.538</v>
      </c>
      <c r="I126" s="334"/>
      <c r="J126" s="397">
        <v>3805.90675866721</v>
      </c>
      <c r="K126" s="397">
        <v>79073.35111707974</v>
      </c>
      <c r="L126" s="388"/>
      <c r="M126" s="397">
        <v>4079.5514546153827</v>
      </c>
      <c r="N126" s="312"/>
      <c r="O126" s="312"/>
    </row>
    <row r="127" spans="1:15" ht="15">
      <c r="A127" s="395" t="s">
        <v>861</v>
      </c>
      <c r="B127" s="106" t="s">
        <v>106</v>
      </c>
      <c r="C127" s="396">
        <v>569.9518418000005</v>
      </c>
      <c r="D127" s="396">
        <v>147.183</v>
      </c>
      <c r="E127" s="396">
        <v>645.4704108000002</v>
      </c>
      <c r="F127" s="396">
        <v>8.691</v>
      </c>
      <c r="G127" s="396">
        <v>1215.4222526000008</v>
      </c>
      <c r="H127" s="396">
        <v>155.874</v>
      </c>
      <c r="I127" s="334"/>
      <c r="J127" s="397">
        <v>3872.402667427627</v>
      </c>
      <c r="K127" s="397">
        <v>74268.83106662067</v>
      </c>
      <c r="L127" s="388"/>
      <c r="M127" s="397">
        <v>4221.865494814818</v>
      </c>
      <c r="N127" s="312"/>
      <c r="O127" s="312"/>
    </row>
    <row r="128" spans="1:15" ht="15">
      <c r="A128" s="395" t="s">
        <v>870</v>
      </c>
      <c r="B128" s="106" t="s">
        <v>107</v>
      </c>
      <c r="C128" s="396">
        <v>211.42803710000004</v>
      </c>
      <c r="D128" s="396">
        <v>48.668</v>
      </c>
      <c r="E128" s="396">
        <v>267.849703</v>
      </c>
      <c r="F128" s="396">
        <v>4.113</v>
      </c>
      <c r="G128" s="396">
        <v>479.2777401</v>
      </c>
      <c r="H128" s="396">
        <v>52.781</v>
      </c>
      <c r="I128" s="334"/>
      <c r="J128" s="397">
        <v>4344.292699515083</v>
      </c>
      <c r="K128" s="397">
        <v>65122.709214685136</v>
      </c>
      <c r="L128" s="388"/>
      <c r="M128" s="397">
        <v>4314.857900000001</v>
      </c>
      <c r="N128" s="312"/>
      <c r="O128" s="312"/>
    </row>
    <row r="129" spans="1:15" ht="16.5" thickBot="1">
      <c r="A129" s="398" t="s">
        <v>385</v>
      </c>
      <c r="B129" s="398" t="s">
        <v>943</v>
      </c>
      <c r="C129" s="399">
        <v>12511.358651800001</v>
      </c>
      <c r="D129" s="399">
        <v>3117.2090000000007</v>
      </c>
      <c r="E129" s="399">
        <v>19930.390003700002</v>
      </c>
      <c r="F129" s="399">
        <v>233.165</v>
      </c>
      <c r="G129" s="399">
        <v>32441.748655499992</v>
      </c>
      <c r="H129" s="399">
        <v>3350.3739999999993</v>
      </c>
      <c r="I129" s="400"/>
      <c r="J129" s="401">
        <v>4013.641257868817</v>
      </c>
      <c r="K129" s="401">
        <v>85477.62315827848</v>
      </c>
      <c r="L129" s="402"/>
      <c r="M129" s="401">
        <v>4262.813850698467</v>
      </c>
      <c r="N129" s="312"/>
      <c r="O129" s="312"/>
    </row>
    <row r="130" spans="1:15" ht="15.75" thickTop="1">
      <c r="A130" s="395" t="s">
        <v>423</v>
      </c>
      <c r="B130" s="106" t="s">
        <v>108</v>
      </c>
      <c r="C130" s="396">
        <v>361.98667839999985</v>
      </c>
      <c r="D130" s="396">
        <v>104.278</v>
      </c>
      <c r="E130" s="396">
        <v>540.3939738999999</v>
      </c>
      <c r="F130" s="396">
        <v>6.184</v>
      </c>
      <c r="G130" s="396">
        <v>902.3806522999997</v>
      </c>
      <c r="H130" s="396">
        <v>110.462</v>
      </c>
      <c r="I130" s="334"/>
      <c r="J130" s="397">
        <v>3471.3619210188135</v>
      </c>
      <c r="K130" s="397">
        <v>87385.83019081499</v>
      </c>
      <c r="L130" s="388"/>
      <c r="M130" s="397">
        <v>3770.694566666665</v>
      </c>
      <c r="N130" s="312"/>
      <c r="O130" s="312"/>
    </row>
    <row r="131" spans="1:15" ht="15">
      <c r="A131" s="395" t="s">
        <v>446</v>
      </c>
      <c r="B131" s="106" t="s">
        <v>109</v>
      </c>
      <c r="C131" s="396">
        <v>812.3443902999995</v>
      </c>
      <c r="D131" s="396">
        <v>209.281</v>
      </c>
      <c r="E131" s="396">
        <v>1122.6864123000005</v>
      </c>
      <c r="F131" s="396">
        <v>14.835</v>
      </c>
      <c r="G131" s="396">
        <v>1935.0308026</v>
      </c>
      <c r="H131" s="396">
        <v>224.116</v>
      </c>
      <c r="I131" s="334"/>
      <c r="J131" s="397">
        <v>3881.5964674289567</v>
      </c>
      <c r="K131" s="397">
        <v>75678.22125379174</v>
      </c>
      <c r="L131" s="388"/>
      <c r="M131" s="397">
        <v>4230.96036614583</v>
      </c>
      <c r="N131" s="312"/>
      <c r="O131" s="312"/>
    </row>
    <row r="132" spans="1:15" ht="15">
      <c r="A132" s="395" t="s">
        <v>464</v>
      </c>
      <c r="B132" s="106" t="s">
        <v>110</v>
      </c>
      <c r="C132" s="396">
        <v>367.50175579999996</v>
      </c>
      <c r="D132" s="396">
        <v>92.934</v>
      </c>
      <c r="E132" s="396">
        <v>511.6975993000001</v>
      </c>
      <c r="F132" s="396">
        <v>7.147</v>
      </c>
      <c r="G132" s="396">
        <v>879.1993551</v>
      </c>
      <c r="H132" s="396">
        <v>100.081</v>
      </c>
      <c r="I132" s="334"/>
      <c r="J132" s="397">
        <v>3954.4381582628525</v>
      </c>
      <c r="K132" s="397">
        <v>71596.13814187772</v>
      </c>
      <c r="L132" s="388"/>
      <c r="M132" s="397">
        <v>4273.276230232557</v>
      </c>
      <c r="N132" s="312"/>
      <c r="O132" s="312"/>
    </row>
    <row r="133" spans="1:15" ht="15">
      <c r="A133" s="395" t="s">
        <v>509</v>
      </c>
      <c r="B133" s="106" t="s">
        <v>111</v>
      </c>
      <c r="C133" s="396">
        <v>117.71387179999999</v>
      </c>
      <c r="D133" s="396">
        <v>26.072</v>
      </c>
      <c r="E133" s="396">
        <v>142.05745620000002</v>
      </c>
      <c r="F133" s="396">
        <v>3.487</v>
      </c>
      <c r="G133" s="396">
        <v>259.77132800000004</v>
      </c>
      <c r="H133" s="396">
        <v>29.558999999999997</v>
      </c>
      <c r="I133" s="334"/>
      <c r="J133" s="397">
        <v>4514.953659097882</v>
      </c>
      <c r="K133" s="397">
        <v>40739.16151419559</v>
      </c>
      <c r="L133" s="388"/>
      <c r="M133" s="397">
        <v>4904.744658333333</v>
      </c>
      <c r="N133" s="312"/>
      <c r="O133" s="312"/>
    </row>
    <row r="134" spans="1:15" ht="15">
      <c r="A134" s="395" t="s">
        <v>523</v>
      </c>
      <c r="B134" s="106" t="s">
        <v>112</v>
      </c>
      <c r="C134" s="396">
        <v>475.66721100000024</v>
      </c>
      <c r="D134" s="396">
        <v>130.203</v>
      </c>
      <c r="E134" s="396">
        <v>878.7820782999999</v>
      </c>
      <c r="F134" s="396">
        <v>8.532</v>
      </c>
      <c r="G134" s="396">
        <v>1354.4492893000001</v>
      </c>
      <c r="H134" s="396">
        <v>138.735</v>
      </c>
      <c r="I134" s="334"/>
      <c r="J134" s="397">
        <v>3653.2738185756107</v>
      </c>
      <c r="K134" s="397">
        <v>102998.36829582746</v>
      </c>
      <c r="L134" s="388"/>
      <c r="M134" s="397">
        <v>3898.9115655737724</v>
      </c>
      <c r="N134" s="312"/>
      <c r="O134" s="312"/>
    </row>
    <row r="135" spans="1:15" ht="15">
      <c r="A135" s="395" t="s">
        <v>547</v>
      </c>
      <c r="B135" s="106" t="s">
        <v>546</v>
      </c>
      <c r="C135" s="396">
        <v>624.043829</v>
      </c>
      <c r="D135" s="396">
        <v>149.662</v>
      </c>
      <c r="E135" s="396">
        <v>987.7253682000002</v>
      </c>
      <c r="F135" s="396">
        <v>12.447</v>
      </c>
      <c r="G135" s="396">
        <v>1611.7691972000002</v>
      </c>
      <c r="H135" s="396">
        <v>162.109</v>
      </c>
      <c r="I135" s="334"/>
      <c r="J135" s="397">
        <v>4169.6878900455695</v>
      </c>
      <c r="K135" s="397">
        <v>79354.4925042179</v>
      </c>
      <c r="L135" s="388"/>
      <c r="M135" s="397">
        <v>4333.637701388889</v>
      </c>
      <c r="N135" s="312"/>
      <c r="O135" s="312"/>
    </row>
    <row r="136" spans="1:15" ht="15">
      <c r="A136" s="395" t="s">
        <v>585</v>
      </c>
      <c r="B136" s="106" t="s">
        <v>113</v>
      </c>
      <c r="C136" s="396">
        <v>182.25337619999996</v>
      </c>
      <c r="D136" s="396">
        <v>39.224</v>
      </c>
      <c r="E136" s="396">
        <v>311.7813024999999</v>
      </c>
      <c r="F136" s="396">
        <v>5.173</v>
      </c>
      <c r="G136" s="396">
        <v>494.03467869999986</v>
      </c>
      <c r="H136" s="396">
        <v>44.397</v>
      </c>
      <c r="I136" s="334"/>
      <c r="J136" s="397">
        <v>4646.476040179481</v>
      </c>
      <c r="K136" s="397">
        <v>60270.887782717946</v>
      </c>
      <c r="L136" s="388"/>
      <c r="M136" s="397">
        <v>4925.766924324324</v>
      </c>
      <c r="N136" s="312"/>
      <c r="O136" s="312"/>
    </row>
    <row r="137" spans="1:15" ht="15">
      <c r="A137" s="395" t="s">
        <v>590</v>
      </c>
      <c r="B137" s="106" t="s">
        <v>114</v>
      </c>
      <c r="C137" s="396">
        <v>314.9365836000001</v>
      </c>
      <c r="D137" s="396">
        <v>69.954</v>
      </c>
      <c r="E137" s="396">
        <v>512.8421777</v>
      </c>
      <c r="F137" s="396">
        <v>7.839</v>
      </c>
      <c r="G137" s="396">
        <v>827.7787613</v>
      </c>
      <c r="H137" s="396">
        <v>77.79299999999999</v>
      </c>
      <c r="I137" s="334"/>
      <c r="J137" s="397">
        <v>4502.052543099753</v>
      </c>
      <c r="K137" s="397">
        <v>65421.88770251307</v>
      </c>
      <c r="L137" s="388"/>
      <c r="M137" s="397">
        <v>4700.546023880599</v>
      </c>
      <c r="N137" s="312"/>
      <c r="O137" s="312"/>
    </row>
    <row r="138" spans="1:15" ht="15">
      <c r="A138" s="395" t="s">
        <v>620</v>
      </c>
      <c r="B138" s="106" t="s">
        <v>893</v>
      </c>
      <c r="C138" s="396">
        <v>414.0494255000002</v>
      </c>
      <c r="D138" s="396">
        <v>118.294</v>
      </c>
      <c r="E138" s="396">
        <v>750.0485921</v>
      </c>
      <c r="F138" s="396">
        <v>8.143</v>
      </c>
      <c r="G138" s="396">
        <v>1164.0980176000003</v>
      </c>
      <c r="H138" s="396">
        <v>126.437</v>
      </c>
      <c r="I138" s="334"/>
      <c r="J138" s="397">
        <v>3500.172667252779</v>
      </c>
      <c r="K138" s="397">
        <v>92109.61465062015</v>
      </c>
      <c r="L138" s="388"/>
      <c r="M138" s="397">
        <v>3600.429786956524</v>
      </c>
      <c r="N138" s="312"/>
      <c r="O138" s="312"/>
    </row>
    <row r="139" spans="1:15" ht="15">
      <c r="A139" s="395" t="s">
        <v>622</v>
      </c>
      <c r="B139" s="106" t="s">
        <v>115</v>
      </c>
      <c r="C139" s="396">
        <v>676.3596228000002</v>
      </c>
      <c r="D139" s="396">
        <v>178.911</v>
      </c>
      <c r="E139" s="396">
        <v>934.5611892191904</v>
      </c>
      <c r="F139" s="396">
        <v>12.692</v>
      </c>
      <c r="G139" s="396">
        <v>1610.9208120191906</v>
      </c>
      <c r="H139" s="396">
        <v>191.603</v>
      </c>
      <c r="I139" s="334"/>
      <c r="J139" s="397">
        <v>3780.4250314402143</v>
      </c>
      <c r="K139" s="397">
        <v>73633.87875978493</v>
      </c>
      <c r="L139" s="388"/>
      <c r="M139" s="397">
        <v>4050.057621556887</v>
      </c>
      <c r="N139" s="312"/>
      <c r="O139" s="312"/>
    </row>
    <row r="140" spans="1:15" ht="15">
      <c r="A140" s="395" t="s">
        <v>628</v>
      </c>
      <c r="B140" s="106" t="s">
        <v>116</v>
      </c>
      <c r="C140" s="396">
        <v>1334.9459197000008</v>
      </c>
      <c r="D140" s="396">
        <v>338.078</v>
      </c>
      <c r="E140" s="396">
        <v>2288.8690278752997</v>
      </c>
      <c r="F140" s="396">
        <v>23.751</v>
      </c>
      <c r="G140" s="396">
        <v>3623.8149475753007</v>
      </c>
      <c r="H140" s="396">
        <v>361.82899999999995</v>
      </c>
      <c r="I140" s="334"/>
      <c r="J140" s="397">
        <v>3948.6329181431524</v>
      </c>
      <c r="K140" s="397">
        <v>96369.37509474548</v>
      </c>
      <c r="L140" s="388"/>
      <c r="M140" s="397">
        <v>3996.844070958086</v>
      </c>
      <c r="N140" s="312"/>
      <c r="O140" s="312"/>
    </row>
    <row r="141" spans="1:15" ht="15">
      <c r="A141" s="395" t="s">
        <v>686</v>
      </c>
      <c r="B141" s="106" t="s">
        <v>685</v>
      </c>
      <c r="C141" s="396">
        <v>267.4601299000001</v>
      </c>
      <c r="D141" s="396">
        <v>71.425</v>
      </c>
      <c r="E141" s="396">
        <v>619.7618909999997</v>
      </c>
      <c r="F141" s="396">
        <v>4.599</v>
      </c>
      <c r="G141" s="396">
        <v>887.2220208999997</v>
      </c>
      <c r="H141" s="396">
        <v>76.024</v>
      </c>
      <c r="I141" s="334"/>
      <c r="J141" s="397">
        <v>3744.6290500525038</v>
      </c>
      <c r="K141" s="397">
        <v>134760.14155251134</v>
      </c>
      <c r="L141" s="388"/>
      <c r="M141" s="397">
        <v>3991.9422373134344</v>
      </c>
      <c r="N141" s="312"/>
      <c r="O141" s="312"/>
    </row>
    <row r="142" spans="1:15" ht="15">
      <c r="A142" s="395" t="s">
        <v>690</v>
      </c>
      <c r="B142" s="106" t="s">
        <v>894</v>
      </c>
      <c r="C142" s="396">
        <v>279.37973480000045</v>
      </c>
      <c r="D142" s="396">
        <v>72.562</v>
      </c>
      <c r="E142" s="396">
        <v>955.1802850999999</v>
      </c>
      <c r="F142" s="396">
        <v>5.797</v>
      </c>
      <c r="G142" s="396">
        <v>1234.5600199000003</v>
      </c>
      <c r="H142" s="396">
        <v>78.359</v>
      </c>
      <c r="I142" s="334"/>
      <c r="J142" s="397">
        <v>3850.220980678598</v>
      </c>
      <c r="K142" s="397">
        <v>164771.4826806969</v>
      </c>
      <c r="L142" s="388"/>
      <c r="M142" s="397">
        <v>4108.525511764712</v>
      </c>
      <c r="N142" s="312"/>
      <c r="O142" s="312"/>
    </row>
    <row r="143" spans="1:15" ht="15">
      <c r="A143" s="395" t="s">
        <v>731</v>
      </c>
      <c r="B143" s="106" t="s">
        <v>117</v>
      </c>
      <c r="C143" s="396">
        <v>105.0062302</v>
      </c>
      <c r="D143" s="396">
        <v>22.608</v>
      </c>
      <c r="E143" s="396">
        <v>139.78098980000001</v>
      </c>
      <c r="F143" s="396">
        <v>2.882</v>
      </c>
      <c r="G143" s="396">
        <v>244.78722000000002</v>
      </c>
      <c r="H143" s="396">
        <v>25.490000000000002</v>
      </c>
      <c r="I143" s="334"/>
      <c r="J143" s="397">
        <v>4644.649248053786</v>
      </c>
      <c r="K143" s="397">
        <v>48501.38438584317</v>
      </c>
      <c r="L143" s="388"/>
      <c r="M143" s="397">
        <v>5250.31151</v>
      </c>
      <c r="N143" s="312"/>
      <c r="O143" s="312"/>
    </row>
    <row r="144" spans="1:15" ht="15">
      <c r="A144" s="395" t="s">
        <v>736</v>
      </c>
      <c r="B144" s="106" t="s">
        <v>118</v>
      </c>
      <c r="C144" s="396">
        <v>401.4362638</v>
      </c>
      <c r="D144" s="396">
        <v>112.31</v>
      </c>
      <c r="E144" s="396">
        <v>671.0012897000003</v>
      </c>
      <c r="F144" s="396">
        <v>6.689</v>
      </c>
      <c r="G144" s="396">
        <v>1072.4375535000004</v>
      </c>
      <c r="H144" s="396">
        <v>118.999</v>
      </c>
      <c r="I144" s="334"/>
      <c r="J144" s="397">
        <v>3574.3590401567094</v>
      </c>
      <c r="K144" s="397">
        <v>100314.14108237409</v>
      </c>
      <c r="L144" s="388"/>
      <c r="M144" s="397">
        <v>3787.1345641509433</v>
      </c>
      <c r="N144" s="312"/>
      <c r="O144" s="312"/>
    </row>
    <row r="145" spans="1:15" ht="15">
      <c r="A145" s="395" t="s">
        <v>742</v>
      </c>
      <c r="B145" s="106" t="s">
        <v>119</v>
      </c>
      <c r="C145" s="396">
        <v>114.02967230000002</v>
      </c>
      <c r="D145" s="396">
        <v>24.183</v>
      </c>
      <c r="E145" s="396">
        <v>188.83064910000004</v>
      </c>
      <c r="F145" s="396">
        <v>3.793</v>
      </c>
      <c r="G145" s="396">
        <v>302.8603214000001</v>
      </c>
      <c r="H145" s="396">
        <v>27.976</v>
      </c>
      <c r="I145" s="334"/>
      <c r="J145" s="397">
        <v>4715.282318157384</v>
      </c>
      <c r="K145" s="397">
        <v>49783.983416820476</v>
      </c>
      <c r="L145" s="388"/>
      <c r="M145" s="397">
        <v>4957.811839130435</v>
      </c>
      <c r="N145" s="312"/>
      <c r="O145" s="312"/>
    </row>
    <row r="146" spans="1:15" ht="15">
      <c r="A146" s="395" t="s">
        <v>746</v>
      </c>
      <c r="B146" s="106" t="s">
        <v>120</v>
      </c>
      <c r="C146" s="396">
        <v>220.7085654999999</v>
      </c>
      <c r="D146" s="396">
        <v>56.952</v>
      </c>
      <c r="E146" s="396">
        <v>308.95845619999994</v>
      </c>
      <c r="F146" s="396">
        <v>6.181</v>
      </c>
      <c r="G146" s="396">
        <v>529.6670216999999</v>
      </c>
      <c r="H146" s="396">
        <v>63.132999999999996</v>
      </c>
      <c r="I146" s="334"/>
      <c r="J146" s="397">
        <v>3875.3435436859095</v>
      </c>
      <c r="K146" s="397">
        <v>49985.18948390227</v>
      </c>
      <c r="L146" s="388"/>
      <c r="M146" s="397">
        <v>4504.256438775508</v>
      </c>
      <c r="N146" s="312"/>
      <c r="O146" s="312"/>
    </row>
    <row r="147" spans="1:15" ht="15">
      <c r="A147" s="395" t="s">
        <v>751</v>
      </c>
      <c r="B147" s="106" t="s">
        <v>121</v>
      </c>
      <c r="C147" s="396">
        <v>160.24581709999998</v>
      </c>
      <c r="D147" s="396">
        <v>35.686</v>
      </c>
      <c r="E147" s="396">
        <v>375.0729571</v>
      </c>
      <c r="F147" s="396">
        <v>3.149</v>
      </c>
      <c r="G147" s="396">
        <v>535.3187742</v>
      </c>
      <c r="H147" s="396">
        <v>38.835</v>
      </c>
      <c r="I147" s="334"/>
      <c r="J147" s="397">
        <v>4490.439306730931</v>
      </c>
      <c r="K147" s="397">
        <v>119108.59228326453</v>
      </c>
      <c r="L147" s="388"/>
      <c r="M147" s="397">
        <v>4855.933851515151</v>
      </c>
      <c r="N147" s="312"/>
      <c r="O147" s="312"/>
    </row>
    <row r="148" spans="1:15" ht="15">
      <c r="A148" s="395" t="s">
        <v>753</v>
      </c>
      <c r="B148" s="106" t="s">
        <v>122</v>
      </c>
      <c r="C148" s="396">
        <v>839.7102031000001</v>
      </c>
      <c r="D148" s="396">
        <v>235.681</v>
      </c>
      <c r="E148" s="396">
        <v>1608.379907809601</v>
      </c>
      <c r="F148" s="396">
        <v>16.035</v>
      </c>
      <c r="G148" s="396">
        <v>2448.090110909601</v>
      </c>
      <c r="H148" s="396">
        <v>251.716</v>
      </c>
      <c r="I148" s="334"/>
      <c r="J148" s="397">
        <v>3562.9100483280367</v>
      </c>
      <c r="K148" s="397">
        <v>100304.32851946374</v>
      </c>
      <c r="L148" s="388"/>
      <c r="M148" s="397">
        <v>3650.913926521739</v>
      </c>
      <c r="N148" s="312"/>
      <c r="O148" s="312"/>
    </row>
    <row r="149" spans="1:15" ht="15">
      <c r="A149" s="395" t="s">
        <v>831</v>
      </c>
      <c r="B149" s="106" t="s">
        <v>123</v>
      </c>
      <c r="C149" s="396">
        <v>533.5403363</v>
      </c>
      <c r="D149" s="396">
        <v>146.214</v>
      </c>
      <c r="E149" s="396">
        <v>1108.8185965000002</v>
      </c>
      <c r="F149" s="396">
        <v>9.849</v>
      </c>
      <c r="G149" s="396">
        <v>1642.3589328000003</v>
      </c>
      <c r="H149" s="396">
        <v>156.063</v>
      </c>
      <c r="I149" s="334"/>
      <c r="J149" s="397">
        <v>3649.037276184223</v>
      </c>
      <c r="K149" s="397">
        <v>112581.84551731142</v>
      </c>
      <c r="L149" s="388"/>
      <c r="M149" s="397">
        <v>3838.419685611511</v>
      </c>
      <c r="N149" s="312"/>
      <c r="O149" s="312"/>
    </row>
    <row r="150" spans="1:15" ht="15">
      <c r="A150" s="395" t="s">
        <v>872</v>
      </c>
      <c r="B150" s="106" t="s">
        <v>124</v>
      </c>
      <c r="C150" s="396">
        <v>330.95625520000004</v>
      </c>
      <c r="D150" s="396">
        <v>86.637</v>
      </c>
      <c r="E150" s="396">
        <v>480.6254139999999</v>
      </c>
      <c r="F150" s="396">
        <v>6.845</v>
      </c>
      <c r="G150" s="396">
        <v>811.5816692</v>
      </c>
      <c r="H150" s="396">
        <v>93.482</v>
      </c>
      <c r="I150" s="334"/>
      <c r="J150" s="397">
        <v>3820.033648441198</v>
      </c>
      <c r="K150" s="397">
        <v>70215.54623813002</v>
      </c>
      <c r="L150" s="388"/>
      <c r="M150" s="397">
        <v>3939.9554190476197</v>
      </c>
      <c r="N150" s="312"/>
      <c r="O150" s="312"/>
    </row>
    <row r="151" spans="1:15" ht="16.5" thickBot="1">
      <c r="A151" s="398" t="s">
        <v>387</v>
      </c>
      <c r="B151" s="398" t="s">
        <v>944</v>
      </c>
      <c r="C151" s="399">
        <v>8934.275872300004</v>
      </c>
      <c r="D151" s="399">
        <v>2321.149</v>
      </c>
      <c r="E151" s="399">
        <v>15437.85561390409</v>
      </c>
      <c r="F151" s="399">
        <v>176.04900000000004</v>
      </c>
      <c r="G151" s="399">
        <v>24372.131486204096</v>
      </c>
      <c r="H151" s="399">
        <v>2497.1980000000003</v>
      </c>
      <c r="I151" s="400"/>
      <c r="J151" s="401">
        <v>3849.0746920167576</v>
      </c>
      <c r="K151" s="401">
        <v>87690.67483430232</v>
      </c>
      <c r="L151" s="402"/>
      <c r="M151" s="401">
        <v>4055.504254335</v>
      </c>
      <c r="N151" s="312"/>
      <c r="O151" s="312"/>
    </row>
    <row r="152" spans="1:15" ht="15.75" thickTop="1">
      <c r="A152" s="395" t="s">
        <v>400</v>
      </c>
      <c r="B152" s="106" t="s">
        <v>125</v>
      </c>
      <c r="C152" s="396">
        <v>223.8030973</v>
      </c>
      <c r="D152" s="396">
        <v>54.647</v>
      </c>
      <c r="E152" s="396">
        <v>376.5322614000001</v>
      </c>
      <c r="F152" s="396">
        <v>4.013</v>
      </c>
      <c r="G152" s="396">
        <v>600.3353587000001</v>
      </c>
      <c r="H152" s="396">
        <v>58.66</v>
      </c>
      <c r="I152" s="334"/>
      <c r="J152" s="397">
        <v>4095.4324537486045</v>
      </c>
      <c r="K152" s="397">
        <v>93828.12394717171</v>
      </c>
      <c r="L152" s="388"/>
      <c r="M152" s="397">
        <v>4303.905717307692</v>
      </c>
      <c r="N152" s="312"/>
      <c r="O152" s="312"/>
    </row>
    <row r="153" spans="1:15" ht="15">
      <c r="A153" s="395" t="s">
        <v>410</v>
      </c>
      <c r="B153" s="106" t="s">
        <v>126</v>
      </c>
      <c r="C153" s="396">
        <v>194.81542490000007</v>
      </c>
      <c r="D153" s="396">
        <v>51.916</v>
      </c>
      <c r="E153" s="396">
        <v>368.98384580000004</v>
      </c>
      <c r="F153" s="396">
        <v>3.062</v>
      </c>
      <c r="G153" s="396">
        <v>563.7992707000001</v>
      </c>
      <c r="H153" s="396">
        <v>54.977999999999994</v>
      </c>
      <c r="I153" s="334"/>
      <c r="J153" s="397">
        <v>3752.512229370523</v>
      </c>
      <c r="K153" s="397">
        <v>120504.19523187459</v>
      </c>
      <c r="L153" s="388"/>
      <c r="M153" s="397">
        <v>3975.824997959185</v>
      </c>
      <c r="N153" s="312"/>
      <c r="O153" s="312"/>
    </row>
    <row r="154" spans="1:15" ht="15">
      <c r="A154" s="395" t="s">
        <v>427</v>
      </c>
      <c r="B154" s="106" t="s">
        <v>895</v>
      </c>
      <c r="C154" s="396">
        <v>208.54239330000007</v>
      </c>
      <c r="D154" s="396">
        <v>49.884</v>
      </c>
      <c r="E154" s="396">
        <v>345.3222389000001</v>
      </c>
      <c r="F154" s="396">
        <v>4.213</v>
      </c>
      <c r="G154" s="396">
        <v>553.8646322000002</v>
      </c>
      <c r="H154" s="396">
        <v>54.097</v>
      </c>
      <c r="I154" s="334"/>
      <c r="J154" s="397">
        <v>4180.546734423865</v>
      </c>
      <c r="K154" s="397">
        <v>81965.87678613816</v>
      </c>
      <c r="L154" s="388"/>
      <c r="M154" s="397">
        <v>4437.072197872342</v>
      </c>
      <c r="N154" s="312"/>
      <c r="O154" s="312"/>
    </row>
    <row r="155" spans="1:15" ht="15">
      <c r="A155" s="395" t="s">
        <v>435</v>
      </c>
      <c r="B155" s="106" t="s">
        <v>127</v>
      </c>
      <c r="C155" s="396">
        <v>161.77532579999996</v>
      </c>
      <c r="D155" s="396">
        <v>39.207</v>
      </c>
      <c r="E155" s="396">
        <v>216.4748359</v>
      </c>
      <c r="F155" s="396">
        <v>2.166</v>
      </c>
      <c r="G155" s="396">
        <v>378.2501616999999</v>
      </c>
      <c r="H155" s="396">
        <v>41.373</v>
      </c>
      <c r="I155" s="334"/>
      <c r="J155" s="397">
        <v>4126.184757823857</v>
      </c>
      <c r="K155" s="397">
        <v>99942.21417359187</v>
      </c>
      <c r="L155" s="388"/>
      <c r="M155" s="397">
        <v>4257.245415789473</v>
      </c>
      <c r="N155" s="312"/>
      <c r="O155" s="312"/>
    </row>
    <row r="156" spans="1:15" ht="15">
      <c r="A156" s="395" t="s">
        <v>441</v>
      </c>
      <c r="B156" s="106" t="s">
        <v>128</v>
      </c>
      <c r="C156" s="396">
        <v>123.51433689999998</v>
      </c>
      <c r="D156" s="396">
        <v>33.935</v>
      </c>
      <c r="E156" s="396">
        <v>180.6309072</v>
      </c>
      <c r="F156" s="396">
        <v>1.935</v>
      </c>
      <c r="G156" s="396">
        <v>304.14524409999996</v>
      </c>
      <c r="H156" s="396">
        <v>35.870000000000005</v>
      </c>
      <c r="I156" s="334"/>
      <c r="J156" s="397">
        <v>3639.732927655812</v>
      </c>
      <c r="K156" s="397">
        <v>93349.30604651163</v>
      </c>
      <c r="L156" s="388"/>
      <c r="M156" s="397">
        <v>3859.8230281249994</v>
      </c>
      <c r="N156" s="312"/>
      <c r="O156" s="312"/>
    </row>
    <row r="157" spans="1:15" ht="15">
      <c r="A157" s="395" t="s">
        <v>443</v>
      </c>
      <c r="B157" s="106" t="s">
        <v>129</v>
      </c>
      <c r="C157" s="396">
        <v>124.84172650000002</v>
      </c>
      <c r="D157" s="396">
        <v>28.327</v>
      </c>
      <c r="E157" s="396">
        <v>223.63301929999997</v>
      </c>
      <c r="F157" s="396">
        <v>2.492</v>
      </c>
      <c r="G157" s="396">
        <v>348.4747458</v>
      </c>
      <c r="H157" s="396">
        <v>30.819000000000003</v>
      </c>
      <c r="I157" s="334"/>
      <c r="J157" s="397">
        <v>4407.163713065274</v>
      </c>
      <c r="K157" s="397">
        <v>89740.37692616372</v>
      </c>
      <c r="L157" s="388"/>
      <c r="M157" s="397">
        <v>4801.604865384616</v>
      </c>
      <c r="N157" s="312"/>
      <c r="O157" s="312"/>
    </row>
    <row r="158" spans="1:15" ht="15">
      <c r="A158" s="395" t="s">
        <v>460</v>
      </c>
      <c r="B158" s="106" t="s">
        <v>130</v>
      </c>
      <c r="C158" s="396">
        <v>186.2143151000001</v>
      </c>
      <c r="D158" s="396">
        <v>48.627</v>
      </c>
      <c r="E158" s="396">
        <v>187.7849054</v>
      </c>
      <c r="F158" s="396">
        <v>2.922</v>
      </c>
      <c r="G158" s="396">
        <v>373.9992205000001</v>
      </c>
      <c r="H158" s="396">
        <v>51.549</v>
      </c>
      <c r="I158" s="334"/>
      <c r="J158" s="397">
        <v>3829.4428013243696</v>
      </c>
      <c r="K158" s="397">
        <v>64265.88138261465</v>
      </c>
      <c r="L158" s="388"/>
      <c r="M158" s="397">
        <v>3879.464897916669</v>
      </c>
      <c r="N158" s="312"/>
      <c r="O158" s="312"/>
    </row>
    <row r="159" spans="1:15" ht="15">
      <c r="A159" s="395" t="s">
        <v>481</v>
      </c>
      <c r="B159" s="106" t="s">
        <v>131</v>
      </c>
      <c r="C159" s="396">
        <v>274.2569225999999</v>
      </c>
      <c r="D159" s="396">
        <v>68.164</v>
      </c>
      <c r="E159" s="396">
        <v>459.65415420000033</v>
      </c>
      <c r="F159" s="396">
        <v>4.95</v>
      </c>
      <c r="G159" s="396">
        <v>733.9110768000003</v>
      </c>
      <c r="H159" s="396">
        <v>73.114</v>
      </c>
      <c r="I159" s="334"/>
      <c r="J159" s="397">
        <v>4023.4863358957796</v>
      </c>
      <c r="K159" s="397">
        <v>92859.42509090916</v>
      </c>
      <c r="L159" s="388"/>
      <c r="M159" s="397">
        <v>4219.33727076923</v>
      </c>
      <c r="N159" s="312"/>
      <c r="O159" s="312"/>
    </row>
    <row r="160" spans="1:15" ht="15">
      <c r="A160" s="395" t="s">
        <v>486</v>
      </c>
      <c r="B160" s="106" t="s">
        <v>132</v>
      </c>
      <c r="C160" s="396">
        <v>167.07805759999994</v>
      </c>
      <c r="D160" s="396">
        <v>48.222</v>
      </c>
      <c r="E160" s="396">
        <v>238.8676396</v>
      </c>
      <c r="F160" s="396">
        <v>3.904</v>
      </c>
      <c r="G160" s="396">
        <v>405.9456971999999</v>
      </c>
      <c r="H160" s="396">
        <v>52.126000000000005</v>
      </c>
      <c r="I160" s="334"/>
      <c r="J160" s="397">
        <v>3464.768313218032</v>
      </c>
      <c r="K160" s="397">
        <v>61185.35850409836</v>
      </c>
      <c r="L160" s="388"/>
      <c r="M160" s="397">
        <v>3712.845724444443</v>
      </c>
      <c r="N160" s="312"/>
      <c r="O160" s="312"/>
    </row>
    <row r="161" spans="1:15" ht="15">
      <c r="A161" s="395" t="s">
        <v>504</v>
      </c>
      <c r="B161" s="106" t="s">
        <v>896</v>
      </c>
      <c r="C161" s="396">
        <v>97.43636300000003</v>
      </c>
      <c r="D161" s="396">
        <v>25.926</v>
      </c>
      <c r="E161" s="396">
        <v>356.19212170000003</v>
      </c>
      <c r="F161" s="396">
        <v>2.087</v>
      </c>
      <c r="G161" s="396">
        <v>453.62848470000006</v>
      </c>
      <c r="H161" s="396">
        <v>28.012999999999998</v>
      </c>
      <c r="I161" s="334"/>
      <c r="J161" s="397">
        <v>3758.2489778600643</v>
      </c>
      <c r="K161" s="397">
        <v>170671.835984667</v>
      </c>
      <c r="L161" s="388"/>
      <c r="M161" s="397">
        <v>4236.363608695653</v>
      </c>
      <c r="N161" s="312"/>
      <c r="O161" s="312"/>
    </row>
    <row r="162" spans="1:15" ht="15">
      <c r="A162" s="395" t="s">
        <v>516</v>
      </c>
      <c r="B162" s="106" t="s">
        <v>133</v>
      </c>
      <c r="C162" s="396">
        <v>171.755332</v>
      </c>
      <c r="D162" s="396">
        <v>33.562</v>
      </c>
      <c r="E162" s="396">
        <v>261.7738102</v>
      </c>
      <c r="F162" s="396">
        <v>3.062</v>
      </c>
      <c r="G162" s="396">
        <v>433.5291422</v>
      </c>
      <c r="H162" s="396">
        <v>36.623999999999995</v>
      </c>
      <c r="I162" s="334"/>
      <c r="J162" s="397">
        <v>5117.553542697098</v>
      </c>
      <c r="K162" s="397">
        <v>85491.12024820379</v>
      </c>
      <c r="L162" s="388"/>
      <c r="M162" s="397">
        <v>5367.354125</v>
      </c>
      <c r="N162" s="312"/>
      <c r="O162" s="312"/>
    </row>
    <row r="163" spans="1:15" ht="15">
      <c r="A163" s="395" t="s">
        <v>518</v>
      </c>
      <c r="B163" s="106" t="s">
        <v>134</v>
      </c>
      <c r="C163" s="396">
        <v>403.74029879999983</v>
      </c>
      <c r="D163" s="396">
        <v>107.439</v>
      </c>
      <c r="E163" s="396">
        <v>728.1682007</v>
      </c>
      <c r="F163" s="396">
        <v>7.272</v>
      </c>
      <c r="G163" s="396">
        <v>1131.9084994999998</v>
      </c>
      <c r="H163" s="396">
        <v>114.711</v>
      </c>
      <c r="I163" s="334"/>
      <c r="J163" s="397">
        <v>3757.856074609777</v>
      </c>
      <c r="K163" s="397">
        <v>100133.14091034104</v>
      </c>
      <c r="L163" s="388"/>
      <c r="M163" s="397">
        <v>3958.2382235294103</v>
      </c>
      <c r="N163" s="312"/>
      <c r="O163" s="312"/>
    </row>
    <row r="164" spans="1:15" ht="15">
      <c r="A164" s="395" t="s">
        <v>519</v>
      </c>
      <c r="B164" s="106" t="s">
        <v>135</v>
      </c>
      <c r="C164" s="396">
        <v>153.8003385</v>
      </c>
      <c r="D164" s="396">
        <v>32.823</v>
      </c>
      <c r="E164" s="396">
        <v>250.66047440000003</v>
      </c>
      <c r="F164" s="396">
        <v>4.44</v>
      </c>
      <c r="G164" s="396">
        <v>404.46081290000006</v>
      </c>
      <c r="H164" s="396">
        <v>37.263</v>
      </c>
      <c r="I164" s="334"/>
      <c r="J164" s="397">
        <v>4685.748971757609</v>
      </c>
      <c r="K164" s="397">
        <v>56455.06180180181</v>
      </c>
      <c r="L164" s="388"/>
      <c r="M164" s="397">
        <v>5126.67795</v>
      </c>
      <c r="N164" s="312"/>
      <c r="O164" s="312"/>
    </row>
    <row r="165" spans="1:15" ht="15">
      <c r="A165" s="395" t="s">
        <v>542</v>
      </c>
      <c r="B165" s="106" t="s">
        <v>136</v>
      </c>
      <c r="C165" s="396">
        <v>303.03464329999997</v>
      </c>
      <c r="D165" s="396">
        <v>64.771</v>
      </c>
      <c r="E165" s="396">
        <v>375.57055</v>
      </c>
      <c r="F165" s="396">
        <v>7.41</v>
      </c>
      <c r="G165" s="396">
        <v>678.6051933</v>
      </c>
      <c r="H165" s="396">
        <v>72.181</v>
      </c>
      <c r="I165" s="334"/>
      <c r="J165" s="397">
        <v>4678.554342221055</v>
      </c>
      <c r="K165" s="397">
        <v>50684.284750337385</v>
      </c>
      <c r="L165" s="388"/>
      <c r="M165" s="397">
        <v>4887.6555370967735</v>
      </c>
      <c r="N165" s="312"/>
      <c r="O165" s="312"/>
    </row>
    <row r="166" spans="1:15" ht="15">
      <c r="A166" s="395" t="s">
        <v>544</v>
      </c>
      <c r="B166" s="106" t="s">
        <v>137</v>
      </c>
      <c r="C166" s="396">
        <v>168.38206849999995</v>
      </c>
      <c r="D166" s="396">
        <v>37.104</v>
      </c>
      <c r="E166" s="396">
        <v>164.1322494</v>
      </c>
      <c r="F166" s="396">
        <v>2.667</v>
      </c>
      <c r="G166" s="396">
        <v>332.5143178999999</v>
      </c>
      <c r="H166" s="396">
        <v>39.771</v>
      </c>
      <c r="I166" s="334"/>
      <c r="J166" s="397">
        <v>4538.110944911598</v>
      </c>
      <c r="K166" s="397">
        <v>61541.90078740158</v>
      </c>
      <c r="L166" s="388"/>
      <c r="M166" s="397">
        <v>4810.916242857141</v>
      </c>
      <c r="N166" s="312"/>
      <c r="O166" s="312"/>
    </row>
    <row r="167" spans="1:15" ht="15">
      <c r="A167" s="395" t="s">
        <v>561</v>
      </c>
      <c r="B167" s="106" t="s">
        <v>138</v>
      </c>
      <c r="C167" s="396">
        <v>192.43322039999998</v>
      </c>
      <c r="D167" s="396">
        <v>49.95</v>
      </c>
      <c r="E167" s="396">
        <v>280.65385550000013</v>
      </c>
      <c r="F167" s="396">
        <v>3.428</v>
      </c>
      <c r="G167" s="396">
        <v>473.0870759000001</v>
      </c>
      <c r="H167" s="396">
        <v>53.378</v>
      </c>
      <c r="I167" s="334"/>
      <c r="J167" s="397">
        <v>3852.5169249249243</v>
      </c>
      <c r="K167" s="397">
        <v>81871.01969078183</v>
      </c>
      <c r="L167" s="388"/>
      <c r="M167" s="397">
        <v>4009.0254249999994</v>
      </c>
      <c r="N167" s="312"/>
      <c r="O167" s="312"/>
    </row>
    <row r="168" spans="1:15" ht="15">
      <c r="A168" s="395" t="s">
        <v>574</v>
      </c>
      <c r="B168" s="106" t="s">
        <v>139</v>
      </c>
      <c r="C168" s="396">
        <v>206.7707246</v>
      </c>
      <c r="D168" s="396">
        <v>51.015</v>
      </c>
      <c r="E168" s="396">
        <v>166.16479010000003</v>
      </c>
      <c r="F168" s="396">
        <v>2.525</v>
      </c>
      <c r="G168" s="396">
        <v>372.9355147</v>
      </c>
      <c r="H168" s="396">
        <v>53.54</v>
      </c>
      <c r="I168" s="334"/>
      <c r="J168" s="397">
        <v>4053.135834558463</v>
      </c>
      <c r="K168" s="397">
        <v>65807.83766336634</v>
      </c>
      <c r="L168" s="388"/>
      <c r="M168" s="397">
        <v>4219.810706122449</v>
      </c>
      <c r="N168" s="312"/>
      <c r="O168" s="312"/>
    </row>
    <row r="169" spans="1:15" ht="15">
      <c r="A169" s="395" t="s">
        <v>587</v>
      </c>
      <c r="B169" s="106" t="s">
        <v>140</v>
      </c>
      <c r="C169" s="396">
        <v>167.72762480000003</v>
      </c>
      <c r="D169" s="396">
        <v>35.637</v>
      </c>
      <c r="E169" s="396">
        <v>212.07801829999997</v>
      </c>
      <c r="F169" s="396">
        <v>3.3</v>
      </c>
      <c r="G169" s="396">
        <v>379.8056431</v>
      </c>
      <c r="H169" s="396">
        <v>38.937</v>
      </c>
      <c r="I169" s="334"/>
      <c r="J169" s="397">
        <v>4706.558486965795</v>
      </c>
      <c r="K169" s="397">
        <v>64266.066151515144</v>
      </c>
      <c r="L169" s="388"/>
      <c r="M169" s="397">
        <v>4933.165435294119</v>
      </c>
      <c r="N169" s="312"/>
      <c r="O169" s="312"/>
    </row>
    <row r="170" spans="1:15" ht="15">
      <c r="A170" s="395" t="s">
        <v>599</v>
      </c>
      <c r="B170" s="106" t="s">
        <v>141</v>
      </c>
      <c r="C170" s="396">
        <v>166.407746</v>
      </c>
      <c r="D170" s="396">
        <v>40.219</v>
      </c>
      <c r="E170" s="396">
        <v>553.4740276000001</v>
      </c>
      <c r="F170" s="396">
        <v>3.484</v>
      </c>
      <c r="G170" s="396">
        <v>719.8817736000001</v>
      </c>
      <c r="H170" s="396">
        <v>43.703</v>
      </c>
      <c r="I170" s="334"/>
      <c r="J170" s="397">
        <v>4137.540615132151</v>
      </c>
      <c r="K170" s="397">
        <v>158861.6611940299</v>
      </c>
      <c r="L170" s="388"/>
      <c r="M170" s="397">
        <v>4266.865282051282</v>
      </c>
      <c r="N170" s="312"/>
      <c r="O170" s="312"/>
    </row>
    <row r="171" spans="1:15" ht="15">
      <c r="A171" s="395" t="s">
        <v>603</v>
      </c>
      <c r="B171" s="106" t="s">
        <v>142</v>
      </c>
      <c r="C171" s="396">
        <v>193.73272319999995</v>
      </c>
      <c r="D171" s="396">
        <v>46.71</v>
      </c>
      <c r="E171" s="396">
        <v>234.1581918999999</v>
      </c>
      <c r="F171" s="396">
        <v>3.401</v>
      </c>
      <c r="G171" s="396">
        <v>427.89091509999986</v>
      </c>
      <c r="H171" s="396">
        <v>50.111000000000004</v>
      </c>
      <c r="I171" s="334"/>
      <c r="J171" s="397">
        <v>4147.564187540141</v>
      </c>
      <c r="K171" s="397">
        <v>68849.80649808877</v>
      </c>
      <c r="L171" s="388"/>
      <c r="M171" s="397">
        <v>4403.016436363635</v>
      </c>
      <c r="N171" s="312"/>
      <c r="O171" s="312"/>
    </row>
    <row r="172" spans="1:15" ht="15">
      <c r="A172" s="395" t="s">
        <v>618</v>
      </c>
      <c r="B172" s="106" t="s">
        <v>143</v>
      </c>
      <c r="C172" s="396">
        <v>168.10184370000005</v>
      </c>
      <c r="D172" s="396">
        <v>41.173</v>
      </c>
      <c r="E172" s="396">
        <v>229.14927210000002</v>
      </c>
      <c r="F172" s="396">
        <v>2.946</v>
      </c>
      <c r="G172" s="396">
        <v>397.2511158000001</v>
      </c>
      <c r="H172" s="396">
        <v>44.119</v>
      </c>
      <c r="I172" s="334"/>
      <c r="J172" s="397">
        <v>4082.8174701867742</v>
      </c>
      <c r="K172" s="397">
        <v>77783.18808553972</v>
      </c>
      <c r="L172" s="388"/>
      <c r="M172" s="397">
        <v>4423.73272894737</v>
      </c>
      <c r="N172" s="312"/>
      <c r="O172" s="312"/>
    </row>
    <row r="173" spans="1:15" ht="15">
      <c r="A173" s="395" t="s">
        <v>629</v>
      </c>
      <c r="B173" s="106" t="s">
        <v>144</v>
      </c>
      <c r="C173" s="396">
        <v>453.99032949999986</v>
      </c>
      <c r="D173" s="396">
        <v>126.489</v>
      </c>
      <c r="E173" s="396">
        <v>1000.3515797000002</v>
      </c>
      <c r="F173" s="396">
        <v>11.839</v>
      </c>
      <c r="G173" s="396">
        <v>1454.3419092000001</v>
      </c>
      <c r="H173" s="396">
        <v>138.328</v>
      </c>
      <c r="I173" s="334"/>
      <c r="J173" s="397">
        <v>3589.168461289123</v>
      </c>
      <c r="K173" s="397">
        <v>84496.29020187518</v>
      </c>
      <c r="L173" s="388"/>
      <c r="M173" s="397">
        <v>3751.986194214875</v>
      </c>
      <c r="N173" s="312"/>
      <c r="O173" s="312"/>
    </row>
    <row r="174" spans="1:15" ht="15">
      <c r="A174" s="395" t="s">
        <v>635</v>
      </c>
      <c r="B174" s="106" t="s">
        <v>145</v>
      </c>
      <c r="C174" s="396">
        <v>145.40612999999996</v>
      </c>
      <c r="D174" s="396">
        <v>41.824</v>
      </c>
      <c r="E174" s="396">
        <v>273.74780339999995</v>
      </c>
      <c r="F174" s="396">
        <v>3.27</v>
      </c>
      <c r="G174" s="396">
        <v>419.1539333999999</v>
      </c>
      <c r="H174" s="396">
        <v>45.094</v>
      </c>
      <c r="I174" s="334"/>
      <c r="J174" s="397">
        <v>3476.619405126243</v>
      </c>
      <c r="K174" s="397">
        <v>83714.92458715595</v>
      </c>
      <c r="L174" s="388"/>
      <c r="M174" s="397">
        <v>3826.4771052631572</v>
      </c>
      <c r="N174" s="312"/>
      <c r="O174" s="312"/>
    </row>
    <row r="175" spans="1:15" ht="15">
      <c r="A175" s="395" t="s">
        <v>647</v>
      </c>
      <c r="B175" s="106" t="s">
        <v>146</v>
      </c>
      <c r="C175" s="396">
        <v>167.17040780000005</v>
      </c>
      <c r="D175" s="396">
        <v>46.888</v>
      </c>
      <c r="E175" s="396">
        <v>259.2959416999999</v>
      </c>
      <c r="F175" s="396">
        <v>2.946</v>
      </c>
      <c r="G175" s="396">
        <v>426.4663495</v>
      </c>
      <c r="H175" s="396">
        <v>49.833999999999996</v>
      </c>
      <c r="I175" s="334"/>
      <c r="J175" s="397">
        <v>3565.313252857875</v>
      </c>
      <c r="K175" s="397">
        <v>88016.27348947723</v>
      </c>
      <c r="L175" s="388"/>
      <c r="M175" s="397">
        <v>3887.6839023255825</v>
      </c>
      <c r="N175" s="312"/>
      <c r="O175" s="312"/>
    </row>
    <row r="176" spans="1:15" ht="15">
      <c r="A176" s="395" t="s">
        <v>650</v>
      </c>
      <c r="B176" s="106" t="s">
        <v>147</v>
      </c>
      <c r="C176" s="396">
        <v>101.18792739999999</v>
      </c>
      <c r="D176" s="396">
        <v>22.051</v>
      </c>
      <c r="E176" s="396">
        <v>173.93559789999998</v>
      </c>
      <c r="F176" s="396">
        <v>2.083</v>
      </c>
      <c r="G176" s="396">
        <v>275.1235253</v>
      </c>
      <c r="H176" s="396">
        <v>24.134</v>
      </c>
      <c r="I176" s="334"/>
      <c r="J176" s="397">
        <v>4588.813541335993</v>
      </c>
      <c r="K176" s="397">
        <v>83502.44738358136</v>
      </c>
      <c r="L176" s="388"/>
      <c r="M176" s="397">
        <v>5059.3963699999995</v>
      </c>
      <c r="N176" s="312"/>
      <c r="O176" s="312"/>
    </row>
    <row r="177" spans="1:15" ht="15">
      <c r="A177" s="395" t="s">
        <v>669</v>
      </c>
      <c r="B177" s="106" t="s">
        <v>148</v>
      </c>
      <c r="C177" s="396">
        <v>214.35191150000006</v>
      </c>
      <c r="D177" s="396">
        <v>50.459</v>
      </c>
      <c r="E177" s="396">
        <v>406.2715259000001</v>
      </c>
      <c r="F177" s="396">
        <v>4.351</v>
      </c>
      <c r="G177" s="396">
        <v>620.6234374000002</v>
      </c>
      <c r="H177" s="396">
        <v>54.81</v>
      </c>
      <c r="I177" s="334"/>
      <c r="J177" s="397">
        <v>4248.041211676808</v>
      </c>
      <c r="K177" s="397">
        <v>93374.28772695934</v>
      </c>
      <c r="L177" s="388"/>
      <c r="M177" s="397">
        <v>4465.664822916668</v>
      </c>
      <c r="N177" s="312"/>
      <c r="O177" s="312"/>
    </row>
    <row r="178" spans="1:15" ht="15">
      <c r="A178" s="395" t="s">
        <v>684</v>
      </c>
      <c r="B178" s="106" t="s">
        <v>149</v>
      </c>
      <c r="C178" s="396">
        <v>165.79851470000008</v>
      </c>
      <c r="D178" s="396">
        <v>43.471</v>
      </c>
      <c r="E178" s="396">
        <v>225.902443</v>
      </c>
      <c r="F178" s="396">
        <v>2.785</v>
      </c>
      <c r="G178" s="396">
        <v>391.7009577000001</v>
      </c>
      <c r="H178" s="396">
        <v>46.256</v>
      </c>
      <c r="I178" s="334"/>
      <c r="J178" s="397">
        <v>3814.002776563688</v>
      </c>
      <c r="K178" s="397">
        <v>81113.98312387792</v>
      </c>
      <c r="L178" s="388"/>
      <c r="M178" s="397">
        <v>3947.583683333335</v>
      </c>
      <c r="N178" s="312"/>
      <c r="O178" s="312"/>
    </row>
    <row r="179" spans="1:15" ht="15">
      <c r="A179" s="395" t="s">
        <v>688</v>
      </c>
      <c r="B179" s="106" t="s">
        <v>150</v>
      </c>
      <c r="C179" s="396">
        <v>206.7732422</v>
      </c>
      <c r="D179" s="396">
        <v>47.121</v>
      </c>
      <c r="E179" s="396">
        <v>260.34069200000005</v>
      </c>
      <c r="F179" s="396">
        <v>3.71</v>
      </c>
      <c r="G179" s="396">
        <v>467.1139342</v>
      </c>
      <c r="H179" s="396">
        <v>50.831</v>
      </c>
      <c r="I179" s="334"/>
      <c r="J179" s="397">
        <v>4388.133575263682</v>
      </c>
      <c r="K179" s="397">
        <v>70172.69326145554</v>
      </c>
      <c r="L179" s="388"/>
      <c r="M179" s="397">
        <v>4699.391868181818</v>
      </c>
      <c r="N179" s="312"/>
      <c r="O179" s="312"/>
    </row>
    <row r="180" spans="1:15" ht="15">
      <c r="A180" s="395" t="s">
        <v>696</v>
      </c>
      <c r="B180" s="106" t="s">
        <v>151</v>
      </c>
      <c r="C180" s="396">
        <v>173.7486443</v>
      </c>
      <c r="D180" s="396">
        <v>40.02</v>
      </c>
      <c r="E180" s="396">
        <v>348.4234586000001</v>
      </c>
      <c r="F180" s="396">
        <v>3.269</v>
      </c>
      <c r="G180" s="396">
        <v>522.1721029000001</v>
      </c>
      <c r="H180" s="396">
        <v>43.289</v>
      </c>
      <c r="I180" s="334"/>
      <c r="J180" s="397">
        <v>4341.545334832584</v>
      </c>
      <c r="K180" s="397">
        <v>106584.11092077092</v>
      </c>
      <c r="L180" s="388"/>
      <c r="M180" s="397">
        <v>4572.332744736842</v>
      </c>
      <c r="N180" s="312"/>
      <c r="O180" s="312"/>
    </row>
    <row r="181" spans="1:15" ht="15">
      <c r="A181" s="395" t="s">
        <v>698</v>
      </c>
      <c r="B181" s="106" t="s">
        <v>152</v>
      </c>
      <c r="C181" s="396">
        <v>370.9154282999999</v>
      </c>
      <c r="D181" s="396">
        <v>94.11</v>
      </c>
      <c r="E181" s="396">
        <v>601.6203558000003</v>
      </c>
      <c r="F181" s="396">
        <v>6.435</v>
      </c>
      <c r="G181" s="396">
        <v>972.5357841000002</v>
      </c>
      <c r="H181" s="396">
        <v>100.545</v>
      </c>
      <c r="I181" s="334"/>
      <c r="J181" s="397">
        <v>3941.296656040802</v>
      </c>
      <c r="K181" s="397">
        <v>93491.89678321683</v>
      </c>
      <c r="L181" s="388"/>
      <c r="M181" s="397">
        <v>4121.282536666666</v>
      </c>
      <c r="N181" s="312"/>
      <c r="O181" s="312"/>
    </row>
    <row r="182" spans="1:15" ht="15">
      <c r="A182" s="395" t="s">
        <v>700</v>
      </c>
      <c r="B182" s="106" t="s">
        <v>153</v>
      </c>
      <c r="C182" s="396">
        <v>484.97568269999977</v>
      </c>
      <c r="D182" s="396">
        <v>130.823</v>
      </c>
      <c r="E182" s="396">
        <v>879.5346888999995</v>
      </c>
      <c r="F182" s="396">
        <v>10.984</v>
      </c>
      <c r="G182" s="396">
        <v>1364.5103715999994</v>
      </c>
      <c r="H182" s="396">
        <v>141.80700000000002</v>
      </c>
      <c r="I182" s="334"/>
      <c r="J182" s="397">
        <v>3707.113295827184</v>
      </c>
      <c r="K182" s="397">
        <v>80074.17051165327</v>
      </c>
      <c r="L182" s="388"/>
      <c r="M182" s="397">
        <v>3759.501416279068</v>
      </c>
      <c r="N182" s="312"/>
      <c r="O182" s="312"/>
    </row>
    <row r="183" spans="1:15" ht="15">
      <c r="A183" s="395" t="s">
        <v>702</v>
      </c>
      <c r="B183" s="106" t="s">
        <v>154</v>
      </c>
      <c r="C183" s="396">
        <v>88.12879810000003</v>
      </c>
      <c r="D183" s="396">
        <v>22.607</v>
      </c>
      <c r="E183" s="396">
        <v>121.26666149999997</v>
      </c>
      <c r="F183" s="396">
        <v>1.394</v>
      </c>
      <c r="G183" s="396">
        <v>209.39545959999998</v>
      </c>
      <c r="H183" s="396">
        <v>24.000999999999998</v>
      </c>
      <c r="I183" s="334"/>
      <c r="J183" s="397">
        <v>3898.296903613926</v>
      </c>
      <c r="K183" s="397">
        <v>86991.86621233857</v>
      </c>
      <c r="L183" s="388"/>
      <c r="M183" s="397">
        <v>3831.6868739130446</v>
      </c>
      <c r="N183" s="312"/>
      <c r="O183" s="312"/>
    </row>
    <row r="184" spans="1:15" ht="15">
      <c r="A184" s="395" t="s">
        <v>739</v>
      </c>
      <c r="B184" s="106" t="s">
        <v>155</v>
      </c>
      <c r="C184" s="396">
        <v>203.31227909999993</v>
      </c>
      <c r="D184" s="396">
        <v>47.076</v>
      </c>
      <c r="E184" s="396">
        <v>203.45673229999997</v>
      </c>
      <c r="F184" s="396">
        <v>3.014</v>
      </c>
      <c r="G184" s="396">
        <v>406.7690113999999</v>
      </c>
      <c r="H184" s="396">
        <v>50.09</v>
      </c>
      <c r="I184" s="334"/>
      <c r="J184" s="397">
        <v>4318.8095653836335</v>
      </c>
      <c r="K184" s="397">
        <v>67503.89260119441</v>
      </c>
      <c r="L184" s="388"/>
      <c r="M184" s="397">
        <v>4325.7931723404245</v>
      </c>
      <c r="N184" s="312"/>
      <c r="O184" s="312"/>
    </row>
    <row r="185" spans="1:15" ht="15">
      <c r="A185" s="395" t="s">
        <v>741</v>
      </c>
      <c r="B185" s="106" t="s">
        <v>156</v>
      </c>
      <c r="C185" s="396">
        <v>77.2991366</v>
      </c>
      <c r="D185" s="396">
        <v>15.808</v>
      </c>
      <c r="E185" s="396">
        <v>270.1239898</v>
      </c>
      <c r="F185" s="396">
        <v>1.668</v>
      </c>
      <c r="G185" s="396">
        <v>347.4231264</v>
      </c>
      <c r="H185" s="396">
        <v>17.476</v>
      </c>
      <c r="I185" s="334"/>
      <c r="J185" s="397">
        <v>4889.87453188259</v>
      </c>
      <c r="K185" s="397">
        <v>161944.83800959232</v>
      </c>
      <c r="L185" s="388"/>
      <c r="M185" s="397">
        <v>5153.275773333333</v>
      </c>
      <c r="N185" s="312"/>
      <c r="O185" s="312"/>
    </row>
    <row r="186" spans="1:15" ht="15">
      <c r="A186" s="395" t="s">
        <v>763</v>
      </c>
      <c r="B186" s="106" t="s">
        <v>157</v>
      </c>
      <c r="C186" s="396">
        <v>165.04147589999994</v>
      </c>
      <c r="D186" s="396">
        <v>38.034</v>
      </c>
      <c r="E186" s="396">
        <v>330.71355049999994</v>
      </c>
      <c r="F186" s="396">
        <v>2.528</v>
      </c>
      <c r="G186" s="396">
        <v>495.7550263999999</v>
      </c>
      <c r="H186" s="396">
        <v>40.562</v>
      </c>
      <c r="I186" s="334"/>
      <c r="J186" s="397">
        <v>4339.3141899353195</v>
      </c>
      <c r="K186" s="397">
        <v>130820.23358386074</v>
      </c>
      <c r="L186" s="388"/>
      <c r="M186" s="397">
        <v>4460.580429729728</v>
      </c>
      <c r="N186" s="312"/>
      <c r="O186" s="312"/>
    </row>
    <row r="187" spans="1:15" ht="15">
      <c r="A187" s="395" t="s">
        <v>768</v>
      </c>
      <c r="B187" s="106" t="s">
        <v>767</v>
      </c>
      <c r="C187" s="396">
        <v>182.96461420000003</v>
      </c>
      <c r="D187" s="396">
        <v>39.086</v>
      </c>
      <c r="E187" s="396">
        <v>309.2187232</v>
      </c>
      <c r="F187" s="396">
        <v>3.684</v>
      </c>
      <c r="G187" s="396">
        <v>492.1833374</v>
      </c>
      <c r="H187" s="396">
        <v>42.769999999999996</v>
      </c>
      <c r="I187" s="334"/>
      <c r="J187" s="397">
        <v>4681.077987003019</v>
      </c>
      <c r="K187" s="397">
        <v>83935.59261672095</v>
      </c>
      <c r="L187" s="388"/>
      <c r="M187" s="397">
        <v>5082.350394444445</v>
      </c>
      <c r="N187" s="312"/>
      <c r="O187" s="312"/>
    </row>
    <row r="188" spans="1:15" ht="15">
      <c r="A188" s="395" t="s">
        <v>769</v>
      </c>
      <c r="B188" s="106" t="s">
        <v>158</v>
      </c>
      <c r="C188" s="396">
        <v>269.62970580000007</v>
      </c>
      <c r="D188" s="396">
        <v>59.33</v>
      </c>
      <c r="E188" s="396">
        <v>404.23156310000013</v>
      </c>
      <c r="F188" s="396">
        <v>5.172</v>
      </c>
      <c r="G188" s="396">
        <v>673.8612689000001</v>
      </c>
      <c r="H188" s="396">
        <v>64.502</v>
      </c>
      <c r="I188" s="334"/>
      <c r="J188" s="397">
        <v>4544.576197539189</v>
      </c>
      <c r="K188" s="397">
        <v>78157.68814771851</v>
      </c>
      <c r="L188" s="388"/>
      <c r="M188" s="397">
        <v>4902.358287272728</v>
      </c>
      <c r="N188" s="312"/>
      <c r="O188" s="312"/>
    </row>
    <row r="189" spans="1:15" ht="15">
      <c r="A189" s="395" t="s">
        <v>773</v>
      </c>
      <c r="B189" s="106" t="s">
        <v>159</v>
      </c>
      <c r="C189" s="396">
        <v>188.89772000000005</v>
      </c>
      <c r="D189" s="396">
        <v>36.611</v>
      </c>
      <c r="E189" s="396">
        <v>225.51127910000008</v>
      </c>
      <c r="F189" s="396">
        <v>2.988</v>
      </c>
      <c r="G189" s="396">
        <v>414.40899910000013</v>
      </c>
      <c r="H189" s="396">
        <v>39.599</v>
      </c>
      <c r="I189" s="334"/>
      <c r="J189" s="397">
        <v>5159.589194504386</v>
      </c>
      <c r="K189" s="397">
        <v>75472.31562918343</v>
      </c>
      <c r="L189" s="388"/>
      <c r="M189" s="397">
        <v>5247.158888888891</v>
      </c>
      <c r="N189" s="312"/>
      <c r="O189" s="312"/>
    </row>
    <row r="190" spans="1:15" ht="15">
      <c r="A190" s="395" t="s">
        <v>843</v>
      </c>
      <c r="B190" s="106" t="s">
        <v>160</v>
      </c>
      <c r="C190" s="396">
        <v>134.06788679999997</v>
      </c>
      <c r="D190" s="396">
        <v>33.224</v>
      </c>
      <c r="E190" s="396">
        <v>245.45142900000002</v>
      </c>
      <c r="F190" s="396">
        <v>2.665</v>
      </c>
      <c r="G190" s="396">
        <v>379.51931579999996</v>
      </c>
      <c r="H190" s="396">
        <v>35.888999999999996</v>
      </c>
      <c r="I190" s="334"/>
      <c r="J190" s="397">
        <v>4035.2722971346006</v>
      </c>
      <c r="K190" s="397">
        <v>92101.84953095685</v>
      </c>
      <c r="L190" s="388"/>
      <c r="M190" s="397">
        <v>4189.621462499999</v>
      </c>
      <c r="N190" s="312"/>
      <c r="O190" s="312"/>
    </row>
    <row r="191" spans="1:15" ht="15">
      <c r="A191" s="395" t="s">
        <v>851</v>
      </c>
      <c r="B191" s="106" t="s">
        <v>161</v>
      </c>
      <c r="C191" s="396">
        <v>174.81641240000002</v>
      </c>
      <c r="D191" s="396">
        <v>40.013</v>
      </c>
      <c r="E191" s="396">
        <v>208.54626570000008</v>
      </c>
      <c r="F191" s="396">
        <v>3.823</v>
      </c>
      <c r="G191" s="396">
        <v>383.3626781000001</v>
      </c>
      <c r="H191" s="396">
        <v>43.836</v>
      </c>
      <c r="I191" s="334"/>
      <c r="J191" s="397">
        <v>4368.99038812386</v>
      </c>
      <c r="K191" s="397">
        <v>54550.4226262098</v>
      </c>
      <c r="L191" s="388"/>
      <c r="M191" s="397">
        <v>4724.7679027027025</v>
      </c>
      <c r="N191" s="312"/>
      <c r="O191" s="312"/>
    </row>
    <row r="192" spans="1:15" ht="16.5" thickBot="1">
      <c r="A192" s="398" t="s">
        <v>388</v>
      </c>
      <c r="B192" s="398" t="s">
        <v>945</v>
      </c>
      <c r="C192" s="399">
        <v>8026.6407740999975</v>
      </c>
      <c r="D192" s="399">
        <v>1964.303</v>
      </c>
      <c r="E192" s="399">
        <v>13158.0036507</v>
      </c>
      <c r="F192" s="399">
        <v>154.28699999999998</v>
      </c>
      <c r="G192" s="399">
        <v>21184.6444248</v>
      </c>
      <c r="H192" s="399">
        <v>2118.5899999999992</v>
      </c>
      <c r="I192" s="400"/>
      <c r="J192" s="401">
        <v>4086.2538895984976</v>
      </c>
      <c r="K192" s="401">
        <v>85282.64630655857</v>
      </c>
      <c r="L192" s="402"/>
      <c r="M192" s="401">
        <v>4296.916902623125</v>
      </c>
      <c r="N192" s="312"/>
      <c r="O192" s="312"/>
    </row>
    <row r="193" spans="1:15" ht="15.75" thickTop="1">
      <c r="A193" s="395" t="s">
        <v>434</v>
      </c>
      <c r="B193" s="106" t="s">
        <v>162</v>
      </c>
      <c r="C193" s="396">
        <v>1707.0736459000022</v>
      </c>
      <c r="D193" s="396">
        <v>422.677</v>
      </c>
      <c r="E193" s="396">
        <v>2729.0318133999986</v>
      </c>
      <c r="F193" s="396">
        <v>34.814</v>
      </c>
      <c r="G193" s="396">
        <v>4436.105459300001</v>
      </c>
      <c r="H193" s="396">
        <v>457.49100000000004</v>
      </c>
      <c r="I193" s="334"/>
      <c r="J193" s="397">
        <v>4038.719035812221</v>
      </c>
      <c r="K193" s="397">
        <v>78388.91863618081</v>
      </c>
      <c r="L193" s="388"/>
      <c r="M193" s="397">
        <v>4204.614891379316</v>
      </c>
      <c r="N193" s="312"/>
      <c r="O193" s="312"/>
    </row>
    <row r="194" spans="1:15" ht="15">
      <c r="A194" s="395" t="s">
        <v>452</v>
      </c>
      <c r="B194" s="106" t="s">
        <v>163</v>
      </c>
      <c r="C194" s="396">
        <v>111.56834950000001</v>
      </c>
      <c r="D194" s="396">
        <v>23.601</v>
      </c>
      <c r="E194" s="396">
        <v>230.45170889999994</v>
      </c>
      <c r="F194" s="396">
        <v>2.857</v>
      </c>
      <c r="G194" s="396">
        <v>342.0200583999999</v>
      </c>
      <c r="H194" s="396">
        <v>26.458</v>
      </c>
      <c r="I194" s="334"/>
      <c r="J194" s="397">
        <v>4727.272128299649</v>
      </c>
      <c r="K194" s="397">
        <v>80662.13122156105</v>
      </c>
      <c r="L194" s="388"/>
      <c r="M194" s="397">
        <v>5312.778547619048</v>
      </c>
      <c r="N194" s="312"/>
      <c r="O194" s="312"/>
    </row>
    <row r="195" spans="1:15" ht="15">
      <c r="A195" s="395" t="s">
        <v>457</v>
      </c>
      <c r="B195" s="106" t="s">
        <v>164</v>
      </c>
      <c r="C195" s="396">
        <v>178.18090299999992</v>
      </c>
      <c r="D195" s="396">
        <v>38.826</v>
      </c>
      <c r="E195" s="396">
        <v>146.55630280000003</v>
      </c>
      <c r="F195" s="396">
        <v>3.142</v>
      </c>
      <c r="G195" s="396">
        <v>324.73720579999997</v>
      </c>
      <c r="H195" s="396">
        <v>41.968</v>
      </c>
      <c r="I195" s="334"/>
      <c r="J195" s="397">
        <v>4589.216066553338</v>
      </c>
      <c r="K195" s="397">
        <v>46644.27205601528</v>
      </c>
      <c r="L195" s="388"/>
      <c r="M195" s="397">
        <v>4688.9711315789455</v>
      </c>
      <c r="N195" s="312"/>
      <c r="O195" s="312"/>
    </row>
    <row r="196" spans="1:15" ht="15">
      <c r="A196" s="395" t="s">
        <v>467</v>
      </c>
      <c r="B196" s="106" t="s">
        <v>165</v>
      </c>
      <c r="C196" s="396">
        <v>169.71784600000007</v>
      </c>
      <c r="D196" s="396">
        <v>41.186</v>
      </c>
      <c r="E196" s="396">
        <v>170.71251909999992</v>
      </c>
      <c r="F196" s="396">
        <v>3.097</v>
      </c>
      <c r="G196" s="396">
        <v>340.4303651</v>
      </c>
      <c r="H196" s="396">
        <v>44.283</v>
      </c>
      <c r="I196" s="334"/>
      <c r="J196" s="397">
        <v>4120.765454280582</v>
      </c>
      <c r="K196" s="397">
        <v>55121.89832095574</v>
      </c>
      <c r="L196" s="388"/>
      <c r="M196" s="397">
        <v>4351.739641025642</v>
      </c>
      <c r="N196" s="312"/>
      <c r="O196" s="312"/>
    </row>
    <row r="197" spans="1:15" ht="15">
      <c r="A197" s="395" t="s">
        <v>506</v>
      </c>
      <c r="B197" s="106" t="s">
        <v>166</v>
      </c>
      <c r="C197" s="396">
        <v>518.6728225999998</v>
      </c>
      <c r="D197" s="396">
        <v>134.397</v>
      </c>
      <c r="E197" s="396">
        <v>807.1752166000001</v>
      </c>
      <c r="F197" s="396">
        <v>8.379</v>
      </c>
      <c r="G197" s="396">
        <v>1325.8480392</v>
      </c>
      <c r="H197" s="396">
        <v>142.77599999999998</v>
      </c>
      <c r="I197" s="334"/>
      <c r="J197" s="397">
        <v>3859.2589313749545</v>
      </c>
      <c r="K197" s="397">
        <v>96333.12049170547</v>
      </c>
      <c r="L197" s="388"/>
      <c r="M197" s="397">
        <v>4084.037973228345</v>
      </c>
      <c r="N197" s="312"/>
      <c r="O197" s="312"/>
    </row>
    <row r="198" spans="1:15" ht="15">
      <c r="A198" s="395" t="s">
        <v>527</v>
      </c>
      <c r="B198" s="106" t="s">
        <v>167</v>
      </c>
      <c r="C198" s="396">
        <v>533.2664129000001</v>
      </c>
      <c r="D198" s="396">
        <v>132.925</v>
      </c>
      <c r="E198" s="396">
        <v>567.5727587</v>
      </c>
      <c r="F198" s="396">
        <v>9.706</v>
      </c>
      <c r="G198" s="396">
        <v>1100.8391716</v>
      </c>
      <c r="H198" s="396">
        <v>142.631</v>
      </c>
      <c r="I198" s="334"/>
      <c r="J198" s="397">
        <v>4011.784185819072</v>
      </c>
      <c r="K198" s="397">
        <v>58476.48451473316</v>
      </c>
      <c r="L198" s="388"/>
      <c r="M198" s="397">
        <v>4198.948133070867</v>
      </c>
      <c r="N198" s="312"/>
      <c r="O198" s="312"/>
    </row>
    <row r="199" spans="1:15" ht="15">
      <c r="A199" s="395" t="s">
        <v>548</v>
      </c>
      <c r="B199" s="106" t="s">
        <v>168</v>
      </c>
      <c r="C199" s="396">
        <v>206.08573610000005</v>
      </c>
      <c r="D199" s="396">
        <v>47.995</v>
      </c>
      <c r="E199" s="396">
        <v>440.9235997999999</v>
      </c>
      <c r="F199" s="396">
        <v>4.251</v>
      </c>
      <c r="G199" s="396">
        <v>647.0093359</v>
      </c>
      <c r="H199" s="396">
        <v>52.245999999999995</v>
      </c>
      <c r="I199" s="334"/>
      <c r="J199" s="397">
        <v>4293.900116678822</v>
      </c>
      <c r="K199" s="397">
        <v>103722.32411197363</v>
      </c>
      <c r="L199" s="388"/>
      <c r="M199" s="397">
        <v>4579.683024444445</v>
      </c>
      <c r="N199" s="312"/>
      <c r="O199" s="312"/>
    </row>
    <row r="200" spans="1:15" ht="15">
      <c r="A200" s="395" t="s">
        <v>597</v>
      </c>
      <c r="B200" s="106" t="s">
        <v>169</v>
      </c>
      <c r="C200" s="396">
        <v>387.5885445999996</v>
      </c>
      <c r="D200" s="396">
        <v>80.452</v>
      </c>
      <c r="E200" s="396">
        <v>593.5194591999999</v>
      </c>
      <c r="F200" s="396">
        <v>9.995</v>
      </c>
      <c r="G200" s="396">
        <v>981.1080037999996</v>
      </c>
      <c r="H200" s="396">
        <v>90.447</v>
      </c>
      <c r="I200" s="334"/>
      <c r="J200" s="397">
        <v>4817.637157559782</v>
      </c>
      <c r="K200" s="397">
        <v>59381.636738369176</v>
      </c>
      <c r="L200" s="388"/>
      <c r="M200" s="397">
        <v>4969.0839051282</v>
      </c>
      <c r="N200" s="312"/>
      <c r="O200" s="312"/>
    </row>
    <row r="201" spans="1:15" ht="15">
      <c r="A201" s="395" t="s">
        <v>632</v>
      </c>
      <c r="B201" s="106" t="s">
        <v>170</v>
      </c>
      <c r="C201" s="396">
        <v>190.65421909999992</v>
      </c>
      <c r="D201" s="396">
        <v>42.212</v>
      </c>
      <c r="E201" s="396">
        <v>241.2270806</v>
      </c>
      <c r="F201" s="396">
        <v>3.525</v>
      </c>
      <c r="G201" s="396">
        <v>431.8812996999999</v>
      </c>
      <c r="H201" s="396">
        <v>45.737</v>
      </c>
      <c r="I201" s="334"/>
      <c r="J201" s="397">
        <v>4516.588152658011</v>
      </c>
      <c r="K201" s="397">
        <v>68433.21435460993</v>
      </c>
      <c r="L201" s="388"/>
      <c r="M201" s="397">
        <v>4766.355477499998</v>
      </c>
      <c r="N201" s="312"/>
      <c r="O201" s="312"/>
    </row>
    <row r="202" spans="1:15" ht="15">
      <c r="A202" s="395" t="s">
        <v>645</v>
      </c>
      <c r="B202" s="106" t="s">
        <v>171</v>
      </c>
      <c r="C202" s="396">
        <v>163.1383725</v>
      </c>
      <c r="D202" s="396">
        <v>33.153</v>
      </c>
      <c r="E202" s="396">
        <v>127.54125210000001</v>
      </c>
      <c r="F202" s="396">
        <v>3.341</v>
      </c>
      <c r="G202" s="396">
        <v>290.6796246</v>
      </c>
      <c r="H202" s="396">
        <v>36.494</v>
      </c>
      <c r="I202" s="334"/>
      <c r="J202" s="397">
        <v>4920.772554519953</v>
      </c>
      <c r="K202" s="397">
        <v>38174.57410954804</v>
      </c>
      <c r="L202" s="388"/>
      <c r="M202" s="397">
        <v>5098.074140625</v>
      </c>
      <c r="N202" s="312"/>
      <c r="O202" s="312"/>
    </row>
    <row r="203" spans="1:15" ht="15">
      <c r="A203" s="395" t="s">
        <v>671</v>
      </c>
      <c r="B203" s="106" t="s">
        <v>172</v>
      </c>
      <c r="C203" s="396">
        <v>209.3500090999999</v>
      </c>
      <c r="D203" s="396">
        <v>53.52</v>
      </c>
      <c r="E203" s="396">
        <v>244.90202559999997</v>
      </c>
      <c r="F203" s="396">
        <v>3.624</v>
      </c>
      <c r="G203" s="396">
        <v>454.25203469999985</v>
      </c>
      <c r="H203" s="396">
        <v>57.144000000000005</v>
      </c>
      <c r="I203" s="334"/>
      <c r="J203" s="397">
        <v>3911.621993647233</v>
      </c>
      <c r="K203" s="397">
        <v>67577.82163355408</v>
      </c>
      <c r="L203" s="388"/>
      <c r="M203" s="397">
        <v>3950.0001716981114</v>
      </c>
      <c r="N203" s="312"/>
      <c r="O203" s="312"/>
    </row>
    <row r="204" spans="1:15" ht="15">
      <c r="A204" s="395" t="s">
        <v>692</v>
      </c>
      <c r="B204" s="106" t="s">
        <v>173</v>
      </c>
      <c r="C204" s="396">
        <v>123.3430335</v>
      </c>
      <c r="D204" s="396">
        <v>25.844</v>
      </c>
      <c r="E204" s="396">
        <v>212.31139160000006</v>
      </c>
      <c r="F204" s="396">
        <v>3.156</v>
      </c>
      <c r="G204" s="396">
        <v>335.6544251000001</v>
      </c>
      <c r="H204" s="396">
        <v>29</v>
      </c>
      <c r="I204" s="334"/>
      <c r="J204" s="397">
        <v>4772.598417427643</v>
      </c>
      <c r="K204" s="397">
        <v>67272.30405576681</v>
      </c>
      <c r="L204" s="388"/>
      <c r="M204" s="397">
        <v>4933.72134</v>
      </c>
      <c r="N204" s="312"/>
      <c r="O204" s="312"/>
    </row>
    <row r="205" spans="1:15" ht="15">
      <c r="A205" s="395" t="s">
        <v>695</v>
      </c>
      <c r="B205" s="106" t="s">
        <v>174</v>
      </c>
      <c r="C205" s="396">
        <v>123.90514949999996</v>
      </c>
      <c r="D205" s="396">
        <v>27.014</v>
      </c>
      <c r="E205" s="396">
        <v>399.3789627</v>
      </c>
      <c r="F205" s="396">
        <v>2.466</v>
      </c>
      <c r="G205" s="396">
        <v>523.2841122</v>
      </c>
      <c r="H205" s="396">
        <v>29.48</v>
      </c>
      <c r="I205" s="334"/>
      <c r="J205" s="397">
        <v>4586.70132153698</v>
      </c>
      <c r="K205" s="397">
        <v>161954.1616788321</v>
      </c>
      <c r="L205" s="388"/>
      <c r="M205" s="397">
        <v>4765.582673076922</v>
      </c>
      <c r="N205" s="312"/>
      <c r="O205" s="312"/>
    </row>
    <row r="206" spans="1:15" ht="15">
      <c r="A206" s="395" t="s">
        <v>701</v>
      </c>
      <c r="B206" s="106" t="s">
        <v>175</v>
      </c>
      <c r="C206" s="396">
        <v>219.09648160000006</v>
      </c>
      <c r="D206" s="396">
        <v>54.581</v>
      </c>
      <c r="E206" s="396">
        <v>234.9339224</v>
      </c>
      <c r="F206" s="396">
        <v>3.229</v>
      </c>
      <c r="G206" s="396">
        <v>454.0304040000001</v>
      </c>
      <c r="H206" s="396">
        <v>57.81</v>
      </c>
      <c r="I206" s="334"/>
      <c r="J206" s="397">
        <v>4014.152939667651</v>
      </c>
      <c r="K206" s="397">
        <v>72757.4860328275</v>
      </c>
      <c r="L206" s="388"/>
      <c r="M206" s="397">
        <v>4296.009443137256</v>
      </c>
      <c r="N206" s="312"/>
      <c r="O206" s="312"/>
    </row>
    <row r="207" spans="1:15" ht="15">
      <c r="A207" s="395" t="s">
        <v>707</v>
      </c>
      <c r="B207" s="106" t="s">
        <v>176</v>
      </c>
      <c r="C207" s="396">
        <v>78.63208809999998</v>
      </c>
      <c r="D207" s="396">
        <v>17.42</v>
      </c>
      <c r="E207" s="396">
        <v>98.26492249999997</v>
      </c>
      <c r="F207" s="396">
        <v>1.739</v>
      </c>
      <c r="G207" s="396">
        <v>176.89701059999993</v>
      </c>
      <c r="H207" s="396">
        <v>19.159000000000002</v>
      </c>
      <c r="I207" s="334"/>
      <c r="J207" s="397">
        <v>4513.897135476463</v>
      </c>
      <c r="K207" s="397">
        <v>56506.56843013224</v>
      </c>
      <c r="L207" s="388"/>
      <c r="M207" s="397">
        <v>4625.416947058822</v>
      </c>
      <c r="N207" s="312"/>
      <c r="O207" s="312"/>
    </row>
    <row r="208" spans="1:15" ht="15">
      <c r="A208" s="395" t="s">
        <v>724</v>
      </c>
      <c r="B208" s="106" t="s">
        <v>177</v>
      </c>
      <c r="C208" s="396">
        <v>139.91018319999998</v>
      </c>
      <c r="D208" s="396">
        <v>34.97</v>
      </c>
      <c r="E208" s="396">
        <v>226.51197410000006</v>
      </c>
      <c r="F208" s="396">
        <v>2.316</v>
      </c>
      <c r="G208" s="396">
        <v>366.42215730000004</v>
      </c>
      <c r="H208" s="396">
        <v>37.286</v>
      </c>
      <c r="I208" s="334"/>
      <c r="J208" s="397">
        <v>4000.863116957392</v>
      </c>
      <c r="K208" s="397">
        <v>97803.09762521592</v>
      </c>
      <c r="L208" s="388"/>
      <c r="M208" s="397">
        <v>4239.702521212121</v>
      </c>
      <c r="N208" s="312"/>
      <c r="O208" s="312"/>
    </row>
    <row r="209" spans="1:15" ht="15">
      <c r="A209" s="395" t="s">
        <v>737</v>
      </c>
      <c r="B209" s="106" t="s">
        <v>178</v>
      </c>
      <c r="C209" s="396">
        <v>189.4563374999999</v>
      </c>
      <c r="D209" s="396">
        <v>43.304</v>
      </c>
      <c r="E209" s="396">
        <v>516.1141983000001</v>
      </c>
      <c r="F209" s="396">
        <v>3.387</v>
      </c>
      <c r="G209" s="396">
        <v>705.5705358</v>
      </c>
      <c r="H209" s="396">
        <v>46.691</v>
      </c>
      <c r="I209" s="334"/>
      <c r="J209" s="397">
        <v>4375.0308862922575</v>
      </c>
      <c r="K209" s="397">
        <v>152380.9265721878</v>
      </c>
      <c r="L209" s="388"/>
      <c r="M209" s="397">
        <v>4857.854807692305</v>
      </c>
      <c r="N209" s="312"/>
      <c r="O209" s="312"/>
    </row>
    <row r="210" spans="1:15" ht="15">
      <c r="A210" s="395" t="s">
        <v>745</v>
      </c>
      <c r="B210" s="106" t="s">
        <v>179</v>
      </c>
      <c r="C210" s="396">
        <v>488.0388860000001</v>
      </c>
      <c r="D210" s="396">
        <v>127.165</v>
      </c>
      <c r="E210" s="396">
        <v>849.3330715999996</v>
      </c>
      <c r="F210" s="396">
        <v>10.128</v>
      </c>
      <c r="G210" s="396">
        <v>1337.3719575999996</v>
      </c>
      <c r="H210" s="396">
        <v>137.293</v>
      </c>
      <c r="I210" s="334"/>
      <c r="J210" s="397">
        <v>3837.8397043211585</v>
      </c>
      <c r="K210" s="397">
        <v>83859.90043443913</v>
      </c>
      <c r="L210" s="388"/>
      <c r="M210" s="397">
        <v>4135.922762711865</v>
      </c>
      <c r="N210" s="312"/>
      <c r="O210" s="312"/>
    </row>
    <row r="211" spans="1:15" ht="15">
      <c r="A211" s="395" t="s">
        <v>756</v>
      </c>
      <c r="B211" s="106" t="s">
        <v>180</v>
      </c>
      <c r="C211" s="396">
        <v>189.84936359999995</v>
      </c>
      <c r="D211" s="396">
        <v>44.399</v>
      </c>
      <c r="E211" s="396">
        <v>275.71029389999995</v>
      </c>
      <c r="F211" s="396">
        <v>4.807</v>
      </c>
      <c r="G211" s="396">
        <v>465.5596574999999</v>
      </c>
      <c r="H211" s="396">
        <v>49.206</v>
      </c>
      <c r="I211" s="334"/>
      <c r="J211" s="397">
        <v>4275.98287348814</v>
      </c>
      <c r="K211" s="397">
        <v>57356.00039525691</v>
      </c>
      <c r="L211" s="388"/>
      <c r="M211" s="397">
        <v>4630.472282926828</v>
      </c>
      <c r="N211" s="312"/>
      <c r="O211" s="312"/>
    </row>
    <row r="212" spans="1:15" ht="15">
      <c r="A212" s="395" t="s">
        <v>758</v>
      </c>
      <c r="B212" s="106" t="s">
        <v>181</v>
      </c>
      <c r="C212" s="396">
        <v>399.6449088999999</v>
      </c>
      <c r="D212" s="396">
        <v>88.021</v>
      </c>
      <c r="E212" s="396">
        <v>542.4807871999998</v>
      </c>
      <c r="F212" s="396">
        <v>5.18</v>
      </c>
      <c r="G212" s="396">
        <v>942.1256960999997</v>
      </c>
      <c r="H212" s="396">
        <v>93.201</v>
      </c>
      <c r="I212" s="334"/>
      <c r="J212" s="397">
        <v>4540.335930062143</v>
      </c>
      <c r="K212" s="397">
        <v>104726.02069498066</v>
      </c>
      <c r="L212" s="388"/>
      <c r="M212" s="397">
        <v>4757.677486904761</v>
      </c>
      <c r="N212" s="312"/>
      <c r="O212" s="312"/>
    </row>
    <row r="213" spans="1:15" ht="15">
      <c r="A213" s="395" t="s">
        <v>776</v>
      </c>
      <c r="B213" s="106" t="s">
        <v>182</v>
      </c>
      <c r="C213" s="396">
        <v>105.55334879999998</v>
      </c>
      <c r="D213" s="396">
        <v>20.589</v>
      </c>
      <c r="E213" s="396">
        <v>81.31682139999998</v>
      </c>
      <c r="F213" s="396">
        <v>3.05</v>
      </c>
      <c r="G213" s="396">
        <v>186.87017019999996</v>
      </c>
      <c r="H213" s="396">
        <v>23.639</v>
      </c>
      <c r="I213" s="334"/>
      <c r="J213" s="397">
        <v>5126.686521929185</v>
      </c>
      <c r="K213" s="397">
        <v>26661.25291803278</v>
      </c>
      <c r="L213" s="388"/>
      <c r="M213" s="397">
        <v>5555.4394105263145</v>
      </c>
      <c r="N213" s="312"/>
      <c r="O213" s="312"/>
    </row>
    <row r="214" spans="1:15" ht="15">
      <c r="A214" s="395" t="s">
        <v>778</v>
      </c>
      <c r="B214" s="106" t="s">
        <v>183</v>
      </c>
      <c r="C214" s="396">
        <v>195.9764834000001</v>
      </c>
      <c r="D214" s="396">
        <v>44.841</v>
      </c>
      <c r="E214" s="396">
        <v>228.0475027</v>
      </c>
      <c r="F214" s="396">
        <v>2.947</v>
      </c>
      <c r="G214" s="396">
        <v>424.0239861000001</v>
      </c>
      <c r="H214" s="396">
        <v>47.788000000000004</v>
      </c>
      <c r="I214" s="334"/>
      <c r="J214" s="397">
        <v>4370.475310541694</v>
      </c>
      <c r="K214" s="397">
        <v>77382.93271123176</v>
      </c>
      <c r="L214" s="388"/>
      <c r="M214" s="397">
        <v>4557.5926372093045</v>
      </c>
      <c r="N214" s="312"/>
      <c r="O214" s="312"/>
    </row>
    <row r="215" spans="1:15" ht="15">
      <c r="A215" s="395" t="s">
        <v>787</v>
      </c>
      <c r="B215" s="106" t="s">
        <v>184</v>
      </c>
      <c r="C215" s="396">
        <v>242.48152370000008</v>
      </c>
      <c r="D215" s="396">
        <v>55.721</v>
      </c>
      <c r="E215" s="396">
        <v>357.2573485000002</v>
      </c>
      <c r="F215" s="396">
        <v>4.887</v>
      </c>
      <c r="G215" s="396">
        <v>599.7388722000003</v>
      </c>
      <c r="H215" s="396">
        <v>60.608</v>
      </c>
      <c r="I215" s="334"/>
      <c r="J215" s="397">
        <v>4351.708040056713</v>
      </c>
      <c r="K215" s="397">
        <v>73103.61131573566</v>
      </c>
      <c r="L215" s="388"/>
      <c r="M215" s="397">
        <v>4575.123088679246</v>
      </c>
      <c r="N215" s="312"/>
      <c r="O215" s="312"/>
    </row>
    <row r="216" spans="1:15" ht="15">
      <c r="A216" s="395" t="s">
        <v>788</v>
      </c>
      <c r="B216" s="106" t="s">
        <v>185</v>
      </c>
      <c r="C216" s="396">
        <v>180.66093139999998</v>
      </c>
      <c r="D216" s="396">
        <v>42.802</v>
      </c>
      <c r="E216" s="396">
        <v>307.36812000000003</v>
      </c>
      <c r="F216" s="396">
        <v>3.811</v>
      </c>
      <c r="G216" s="396">
        <v>488.0290514</v>
      </c>
      <c r="H216" s="396">
        <v>46.613</v>
      </c>
      <c r="I216" s="334"/>
      <c r="J216" s="397">
        <v>4220.852562964347</v>
      </c>
      <c r="K216" s="397">
        <v>80652.87850957755</v>
      </c>
      <c r="L216" s="388"/>
      <c r="M216" s="397">
        <v>4516.523284999999</v>
      </c>
      <c r="N216" s="312"/>
      <c r="O216" s="312"/>
    </row>
    <row r="217" spans="1:15" ht="15">
      <c r="A217" s="395" t="s">
        <v>793</v>
      </c>
      <c r="B217" s="106" t="s">
        <v>186</v>
      </c>
      <c r="C217" s="396">
        <v>399.0660735999998</v>
      </c>
      <c r="D217" s="396">
        <v>109.683</v>
      </c>
      <c r="E217" s="396">
        <v>596.0792901999998</v>
      </c>
      <c r="F217" s="396">
        <v>7.79</v>
      </c>
      <c r="G217" s="396">
        <v>995.1453637999996</v>
      </c>
      <c r="H217" s="396">
        <v>117.47300000000001</v>
      </c>
      <c r="I217" s="334"/>
      <c r="J217" s="397">
        <v>3638.358483994783</v>
      </c>
      <c r="K217" s="397">
        <v>76518.52249037224</v>
      </c>
      <c r="L217" s="388"/>
      <c r="M217" s="397">
        <v>3837.1737846153824</v>
      </c>
      <c r="N217" s="312"/>
      <c r="O217" s="312"/>
    </row>
    <row r="218" spans="1:15" ht="15">
      <c r="A218" s="395" t="s">
        <v>796</v>
      </c>
      <c r="B218" s="106" t="s">
        <v>187</v>
      </c>
      <c r="C218" s="396">
        <v>279.4184134000001</v>
      </c>
      <c r="D218" s="396">
        <v>53.468</v>
      </c>
      <c r="E218" s="396">
        <v>308.2852736999999</v>
      </c>
      <c r="F218" s="396">
        <v>5.858</v>
      </c>
      <c r="G218" s="396">
        <v>587.7036871</v>
      </c>
      <c r="H218" s="396">
        <v>59.326</v>
      </c>
      <c r="I218" s="334"/>
      <c r="J218" s="397">
        <v>5225.899854118353</v>
      </c>
      <c r="K218" s="397">
        <v>52626.36969955614</v>
      </c>
      <c r="L218" s="388"/>
      <c r="M218" s="397">
        <v>5478.792419607845</v>
      </c>
      <c r="N218" s="312"/>
      <c r="O218" s="312"/>
    </row>
    <row r="219" spans="1:15" ht="15">
      <c r="A219" s="395" t="s">
        <v>806</v>
      </c>
      <c r="B219" s="106" t="s">
        <v>188</v>
      </c>
      <c r="C219" s="396">
        <v>137.00643029999998</v>
      </c>
      <c r="D219" s="396">
        <v>31.92</v>
      </c>
      <c r="E219" s="396">
        <v>185.63968499999996</v>
      </c>
      <c r="F219" s="396">
        <v>2.036</v>
      </c>
      <c r="G219" s="396">
        <v>322.6461152999999</v>
      </c>
      <c r="H219" s="396">
        <v>33.956</v>
      </c>
      <c r="I219" s="334"/>
      <c r="J219" s="397">
        <v>4292.181400375939</v>
      </c>
      <c r="K219" s="397">
        <v>91178.6272102161</v>
      </c>
      <c r="L219" s="388"/>
      <c r="M219" s="397">
        <v>4419.562267741935</v>
      </c>
      <c r="N219" s="312"/>
      <c r="O219" s="312"/>
    </row>
    <row r="220" spans="1:15" ht="15">
      <c r="A220" s="395" t="s">
        <v>811</v>
      </c>
      <c r="B220" s="106" t="s">
        <v>189</v>
      </c>
      <c r="C220" s="396">
        <v>267.47394020000024</v>
      </c>
      <c r="D220" s="396">
        <v>67.622</v>
      </c>
      <c r="E220" s="396">
        <v>607.5305668999997</v>
      </c>
      <c r="F220" s="396">
        <v>5.106</v>
      </c>
      <c r="G220" s="396">
        <v>875.0045071</v>
      </c>
      <c r="H220" s="396">
        <v>72.728</v>
      </c>
      <c r="I220" s="334"/>
      <c r="J220" s="397">
        <v>3955.427822306354</v>
      </c>
      <c r="K220" s="397">
        <v>118983.65979240104</v>
      </c>
      <c r="L220" s="388"/>
      <c r="M220" s="397">
        <v>3992.148361194034</v>
      </c>
      <c r="N220" s="312"/>
      <c r="O220" s="312"/>
    </row>
    <row r="221" spans="1:15" ht="15">
      <c r="A221" s="395" t="s">
        <v>832</v>
      </c>
      <c r="B221" s="106" t="s">
        <v>190</v>
      </c>
      <c r="C221" s="396">
        <v>444.6276234</v>
      </c>
      <c r="D221" s="396">
        <v>110.228</v>
      </c>
      <c r="E221" s="396">
        <v>532.0291765000002</v>
      </c>
      <c r="F221" s="396">
        <v>8.387</v>
      </c>
      <c r="G221" s="396">
        <v>976.6567999000001</v>
      </c>
      <c r="H221" s="396">
        <v>118.615</v>
      </c>
      <c r="I221" s="334"/>
      <c r="J221" s="397">
        <v>4033.7085259643645</v>
      </c>
      <c r="K221" s="397">
        <v>63434.97990938359</v>
      </c>
      <c r="L221" s="388"/>
      <c r="M221" s="397">
        <v>4316.773042718446</v>
      </c>
      <c r="N221" s="312"/>
      <c r="O221" s="312"/>
    </row>
    <row r="222" spans="1:15" ht="15">
      <c r="A222" s="395" t="s">
        <v>837</v>
      </c>
      <c r="B222" s="106" t="s">
        <v>191</v>
      </c>
      <c r="C222" s="396">
        <v>261.73038129999986</v>
      </c>
      <c r="D222" s="396">
        <v>60.409</v>
      </c>
      <c r="E222" s="396">
        <v>445.40549319999985</v>
      </c>
      <c r="F222" s="396">
        <v>5.491</v>
      </c>
      <c r="G222" s="396">
        <v>707.1358744999998</v>
      </c>
      <c r="H222" s="396">
        <v>65.9</v>
      </c>
      <c r="I222" s="334"/>
      <c r="J222" s="397">
        <v>4332.638866725155</v>
      </c>
      <c r="K222" s="397">
        <v>81115.55148424693</v>
      </c>
      <c r="L222" s="388"/>
      <c r="M222" s="397">
        <v>4362.173021666665</v>
      </c>
      <c r="N222" s="312"/>
      <c r="O222" s="312"/>
    </row>
    <row r="223" spans="1:15" ht="15">
      <c r="A223" s="395" t="s">
        <v>864</v>
      </c>
      <c r="B223" s="106" t="s">
        <v>192</v>
      </c>
      <c r="C223" s="396">
        <v>415.2909028000001</v>
      </c>
      <c r="D223" s="396">
        <v>104.876</v>
      </c>
      <c r="E223" s="396">
        <v>613.5645793</v>
      </c>
      <c r="F223" s="396">
        <v>8.308</v>
      </c>
      <c r="G223" s="396">
        <v>1028.8554821</v>
      </c>
      <c r="H223" s="396">
        <v>113.184</v>
      </c>
      <c r="I223" s="334"/>
      <c r="J223" s="397">
        <v>3959.827823334224</v>
      </c>
      <c r="K223" s="397">
        <v>73852.26038757824</v>
      </c>
      <c r="L223" s="388"/>
      <c r="M223" s="397">
        <v>4194.857604040405</v>
      </c>
      <c r="N223" s="312"/>
      <c r="O223" s="312"/>
    </row>
    <row r="224" spans="1:15" ht="15">
      <c r="A224" s="395" t="s">
        <v>865</v>
      </c>
      <c r="B224" s="106" t="s">
        <v>193</v>
      </c>
      <c r="C224" s="396">
        <v>170.14244870000013</v>
      </c>
      <c r="D224" s="396">
        <v>42.847</v>
      </c>
      <c r="E224" s="396">
        <v>258.01483220000006</v>
      </c>
      <c r="F224" s="396">
        <v>3.328</v>
      </c>
      <c r="G224" s="396">
        <v>428.15728090000016</v>
      </c>
      <c r="H224" s="396">
        <v>46.175000000000004</v>
      </c>
      <c r="I224" s="334"/>
      <c r="J224" s="397">
        <v>3970.93025649404</v>
      </c>
      <c r="K224" s="397">
        <v>77528.49525240387</v>
      </c>
      <c r="L224" s="388"/>
      <c r="M224" s="397">
        <v>4253.561217500003</v>
      </c>
      <c r="N224" s="312"/>
      <c r="O224" s="312"/>
    </row>
    <row r="225" spans="1:15" ht="15">
      <c r="A225" s="395" t="s">
        <v>868</v>
      </c>
      <c r="B225" s="106" t="s">
        <v>194</v>
      </c>
      <c r="C225" s="396">
        <v>248.0419561</v>
      </c>
      <c r="D225" s="396">
        <v>50.713</v>
      </c>
      <c r="E225" s="396">
        <v>408.76874889999993</v>
      </c>
      <c r="F225" s="396">
        <v>5.184</v>
      </c>
      <c r="G225" s="396">
        <v>656.8107049999999</v>
      </c>
      <c r="H225" s="396">
        <v>55.897</v>
      </c>
      <c r="I225" s="334"/>
      <c r="J225" s="397">
        <v>4891.092147969948</v>
      </c>
      <c r="K225" s="397">
        <v>78851.99631558641</v>
      </c>
      <c r="L225" s="388"/>
      <c r="M225" s="397">
        <v>5062.080736734693</v>
      </c>
      <c r="N225" s="312"/>
      <c r="O225" s="312"/>
    </row>
    <row r="226" spans="1:15" ht="15">
      <c r="A226" s="395" t="s">
        <v>871</v>
      </c>
      <c r="B226" s="106" t="s">
        <v>195</v>
      </c>
      <c r="C226" s="396">
        <v>183.31550360000006</v>
      </c>
      <c r="D226" s="396">
        <v>43.409</v>
      </c>
      <c r="E226" s="396">
        <v>182.29283469999993</v>
      </c>
      <c r="F226" s="396">
        <v>3.276</v>
      </c>
      <c r="G226" s="396">
        <v>365.6083383</v>
      </c>
      <c r="H226" s="396">
        <v>46.685</v>
      </c>
      <c r="I226" s="334"/>
      <c r="J226" s="397">
        <v>4222.983795987008</v>
      </c>
      <c r="K226" s="397">
        <v>55644.94343711842</v>
      </c>
      <c r="L226" s="388"/>
      <c r="M226" s="397">
        <v>4364.654847619049</v>
      </c>
      <c r="N226" s="312"/>
      <c r="O226" s="312"/>
    </row>
    <row r="227" spans="1:15" ht="16.5" thickBot="1">
      <c r="A227" s="398" t="s">
        <v>389</v>
      </c>
      <c r="B227" s="398" t="s">
        <v>946</v>
      </c>
      <c r="C227" s="399">
        <v>9857.959253900002</v>
      </c>
      <c r="D227" s="399">
        <v>2352.790000000001</v>
      </c>
      <c r="E227" s="399">
        <v>14766.253534299993</v>
      </c>
      <c r="F227" s="399">
        <v>192.598</v>
      </c>
      <c r="G227" s="399">
        <v>24624.212788199995</v>
      </c>
      <c r="H227" s="399">
        <v>2545.388</v>
      </c>
      <c r="I227" s="400"/>
      <c r="J227" s="401">
        <v>4189.901884103552</v>
      </c>
      <c r="K227" s="401">
        <v>76668.7791892958</v>
      </c>
      <c r="L227" s="402"/>
      <c r="M227" s="401">
        <v>4396.9488197591445</v>
      </c>
      <c r="N227" s="312"/>
      <c r="O227" s="312"/>
    </row>
    <row r="228" spans="1:15" ht="15.75" thickTop="1">
      <c r="A228" s="395" t="s">
        <v>413</v>
      </c>
      <c r="B228" s="106" t="s">
        <v>196</v>
      </c>
      <c r="C228" s="396">
        <v>191.6664556</v>
      </c>
      <c r="D228" s="396">
        <v>38.435</v>
      </c>
      <c r="E228" s="396">
        <v>223.29796530000004</v>
      </c>
      <c r="F228" s="396">
        <v>3.712</v>
      </c>
      <c r="G228" s="396">
        <v>414.96442090000005</v>
      </c>
      <c r="H228" s="396">
        <v>42.147000000000006</v>
      </c>
      <c r="I228" s="334"/>
      <c r="J228" s="397">
        <v>4986.7687160140495</v>
      </c>
      <c r="K228" s="397">
        <v>60155.70185883622</v>
      </c>
      <c r="L228" s="388"/>
      <c r="M228" s="397">
        <v>5180.174475675675</v>
      </c>
      <c r="N228" s="312"/>
      <c r="O228" s="312"/>
    </row>
    <row r="229" spans="1:15" ht="15">
      <c r="A229" s="395" t="s">
        <v>425</v>
      </c>
      <c r="B229" s="106" t="s">
        <v>197</v>
      </c>
      <c r="C229" s="396">
        <v>325.97916589999994</v>
      </c>
      <c r="D229" s="396">
        <v>74.784</v>
      </c>
      <c r="E229" s="396">
        <v>460.02130459999967</v>
      </c>
      <c r="F229" s="396">
        <v>5.535</v>
      </c>
      <c r="G229" s="396">
        <v>786.0004704999997</v>
      </c>
      <c r="H229" s="396">
        <v>80.319</v>
      </c>
      <c r="I229" s="334"/>
      <c r="J229" s="397">
        <v>4358.942633451004</v>
      </c>
      <c r="K229" s="397">
        <v>83111.34681120138</v>
      </c>
      <c r="L229" s="388"/>
      <c r="M229" s="397">
        <v>4405.123863513512</v>
      </c>
      <c r="N229" s="312"/>
      <c r="O229" s="312"/>
    </row>
    <row r="230" spans="1:15" ht="15">
      <c r="A230" s="395" t="s">
        <v>429</v>
      </c>
      <c r="B230" s="106" t="s">
        <v>198</v>
      </c>
      <c r="C230" s="396">
        <v>282.34977560000004</v>
      </c>
      <c r="D230" s="396">
        <v>66.098</v>
      </c>
      <c r="E230" s="396">
        <v>408.8445062</v>
      </c>
      <c r="F230" s="396">
        <v>5.319</v>
      </c>
      <c r="G230" s="396">
        <v>691.1942818</v>
      </c>
      <c r="H230" s="396">
        <v>71.417</v>
      </c>
      <c r="I230" s="334"/>
      <c r="J230" s="397">
        <v>4271.684099367606</v>
      </c>
      <c r="K230" s="397">
        <v>76864.91938334273</v>
      </c>
      <c r="L230" s="388"/>
      <c r="M230" s="397">
        <v>4343.842701538462</v>
      </c>
      <c r="N230" s="312"/>
      <c r="O230" s="312"/>
    </row>
    <row r="231" spans="1:15" ht="15">
      <c r="A231" s="395" t="s">
        <v>447</v>
      </c>
      <c r="B231" s="106" t="s">
        <v>199</v>
      </c>
      <c r="C231" s="396">
        <v>289.0525059</v>
      </c>
      <c r="D231" s="396">
        <v>61.835</v>
      </c>
      <c r="E231" s="396">
        <v>277.42705729999994</v>
      </c>
      <c r="F231" s="396">
        <v>5.303</v>
      </c>
      <c r="G231" s="396">
        <v>566.4795632</v>
      </c>
      <c r="H231" s="396">
        <v>67.138</v>
      </c>
      <c r="I231" s="334"/>
      <c r="J231" s="397">
        <v>4674.577600064689</v>
      </c>
      <c r="K231" s="397">
        <v>52315.11546294549</v>
      </c>
      <c r="L231" s="388"/>
      <c r="M231" s="397">
        <v>4817.541765000001</v>
      </c>
      <c r="N231" s="312"/>
      <c r="O231" s="312"/>
    </row>
    <row r="232" spans="1:15" ht="15">
      <c r="A232" s="395" t="s">
        <v>448</v>
      </c>
      <c r="B232" s="106" t="s">
        <v>200</v>
      </c>
      <c r="C232" s="396">
        <v>272.4740062999999</v>
      </c>
      <c r="D232" s="396">
        <v>56.908</v>
      </c>
      <c r="E232" s="396">
        <v>329.16083599999996</v>
      </c>
      <c r="F232" s="396">
        <v>5.524</v>
      </c>
      <c r="G232" s="396">
        <v>601.6348423</v>
      </c>
      <c r="H232" s="396">
        <v>62.432</v>
      </c>
      <c r="I232" s="334"/>
      <c r="J232" s="397">
        <v>4787.973682083361</v>
      </c>
      <c r="K232" s="397">
        <v>59587.40695148442</v>
      </c>
      <c r="L232" s="388"/>
      <c r="M232" s="397">
        <v>4954.072841818181</v>
      </c>
      <c r="N232" s="312"/>
      <c r="O232" s="312"/>
    </row>
    <row r="233" spans="1:15" ht="15">
      <c r="A233" s="395" t="s">
        <v>450</v>
      </c>
      <c r="B233" s="106" t="s">
        <v>201</v>
      </c>
      <c r="C233" s="396">
        <v>151.48227499999996</v>
      </c>
      <c r="D233" s="396">
        <v>31.912</v>
      </c>
      <c r="E233" s="396">
        <v>159.1019566</v>
      </c>
      <c r="F233" s="396">
        <v>2.582</v>
      </c>
      <c r="G233" s="396">
        <v>310.58423159999995</v>
      </c>
      <c r="H233" s="396">
        <v>34.494</v>
      </c>
      <c r="I233" s="334"/>
      <c r="J233" s="397">
        <v>4746.874999999999</v>
      </c>
      <c r="K233" s="397">
        <v>61619.65786212238</v>
      </c>
      <c r="L233" s="388"/>
      <c r="M233" s="397">
        <v>5049.409166666665</v>
      </c>
      <c r="N233" s="312"/>
      <c r="O233" s="312"/>
    </row>
    <row r="234" spans="1:15" ht="15">
      <c r="A234" s="395" t="s">
        <v>455</v>
      </c>
      <c r="B234" s="106" t="s">
        <v>202</v>
      </c>
      <c r="C234" s="396">
        <v>243.25886180000003</v>
      </c>
      <c r="D234" s="396">
        <v>54.565</v>
      </c>
      <c r="E234" s="396">
        <v>255.7861812000001</v>
      </c>
      <c r="F234" s="396">
        <v>3.756</v>
      </c>
      <c r="G234" s="396">
        <v>499.04504300000013</v>
      </c>
      <c r="H234" s="396">
        <v>58.321</v>
      </c>
      <c r="I234" s="334"/>
      <c r="J234" s="397">
        <v>4458.148296527079</v>
      </c>
      <c r="K234" s="397">
        <v>68100.68722044732</v>
      </c>
      <c r="L234" s="388"/>
      <c r="M234" s="397">
        <v>4589.7898452830195</v>
      </c>
      <c r="N234" s="312"/>
      <c r="O234" s="312"/>
    </row>
    <row r="235" spans="1:15" ht="15">
      <c r="A235" s="395" t="s">
        <v>459</v>
      </c>
      <c r="B235" s="106" t="s">
        <v>458</v>
      </c>
      <c r="C235" s="396">
        <v>173.3192526</v>
      </c>
      <c r="D235" s="396">
        <v>39.791</v>
      </c>
      <c r="E235" s="396">
        <v>246.34511719999998</v>
      </c>
      <c r="F235" s="396">
        <v>2.915</v>
      </c>
      <c r="G235" s="396">
        <v>419.6643698</v>
      </c>
      <c r="H235" s="396">
        <v>42.705999999999996</v>
      </c>
      <c r="I235" s="334"/>
      <c r="J235" s="397">
        <v>4355.740056796763</v>
      </c>
      <c r="K235" s="397">
        <v>84509.47416809606</v>
      </c>
      <c r="L235" s="388"/>
      <c r="M235" s="397">
        <v>4814.423683333333</v>
      </c>
      <c r="N235" s="312"/>
      <c r="O235" s="312"/>
    </row>
    <row r="236" spans="1:15" ht="15">
      <c r="A236" s="395" t="s">
        <v>465</v>
      </c>
      <c r="B236" s="106" t="s">
        <v>203</v>
      </c>
      <c r="C236" s="396">
        <v>183.3863444999999</v>
      </c>
      <c r="D236" s="396">
        <v>47.97</v>
      </c>
      <c r="E236" s="396">
        <v>530.2022136999999</v>
      </c>
      <c r="F236" s="396">
        <v>5.365</v>
      </c>
      <c r="G236" s="396">
        <v>713.5885581999999</v>
      </c>
      <c r="H236" s="396">
        <v>53.335</v>
      </c>
      <c r="I236" s="334"/>
      <c r="J236" s="397">
        <v>3822.938180112568</v>
      </c>
      <c r="K236" s="397">
        <v>98826.13489282384</v>
      </c>
      <c r="L236" s="388"/>
      <c r="M236" s="397">
        <v>4075.2520999999974</v>
      </c>
      <c r="N236" s="312"/>
      <c r="O236" s="312"/>
    </row>
    <row r="237" spans="1:15" ht="15">
      <c r="A237" s="395" t="s">
        <v>477</v>
      </c>
      <c r="B237" s="106" t="s">
        <v>204</v>
      </c>
      <c r="C237" s="396">
        <v>169.23849859999999</v>
      </c>
      <c r="D237" s="396">
        <v>37.416</v>
      </c>
      <c r="E237" s="396">
        <v>95.60478769999997</v>
      </c>
      <c r="F237" s="396">
        <v>2.199</v>
      </c>
      <c r="G237" s="396">
        <v>264.84328629999993</v>
      </c>
      <c r="H237" s="396">
        <v>39.614999999999995</v>
      </c>
      <c r="I237" s="334"/>
      <c r="J237" s="397">
        <v>4523.158504383151</v>
      </c>
      <c r="K237" s="397">
        <v>43476.48371987266</v>
      </c>
      <c r="L237" s="388"/>
      <c r="M237" s="397">
        <v>4574.013475675675</v>
      </c>
      <c r="N237" s="312"/>
      <c r="O237" s="312"/>
    </row>
    <row r="238" spans="1:15" ht="15">
      <c r="A238" s="395" t="s">
        <v>482</v>
      </c>
      <c r="B238" s="106" t="s">
        <v>205</v>
      </c>
      <c r="C238" s="396">
        <v>336.8384625000001</v>
      </c>
      <c r="D238" s="396">
        <v>71.22</v>
      </c>
      <c r="E238" s="396">
        <v>424.16559259999997</v>
      </c>
      <c r="F238" s="396">
        <v>5.495</v>
      </c>
      <c r="G238" s="396">
        <v>761.0040551000001</v>
      </c>
      <c r="H238" s="396">
        <v>76.715</v>
      </c>
      <c r="I238" s="334"/>
      <c r="J238" s="397">
        <v>4729.548757371526</v>
      </c>
      <c r="K238" s="397">
        <v>77191.19064604185</v>
      </c>
      <c r="L238" s="388"/>
      <c r="M238" s="397">
        <v>4811.978035714287</v>
      </c>
      <c r="N238" s="312"/>
      <c r="O238" s="312"/>
    </row>
    <row r="239" spans="1:15" ht="15">
      <c r="A239" s="395" t="s">
        <v>494</v>
      </c>
      <c r="B239" s="106" t="s">
        <v>206</v>
      </c>
      <c r="C239" s="396">
        <v>324.8365457999998</v>
      </c>
      <c r="D239" s="396">
        <v>74.234</v>
      </c>
      <c r="E239" s="396">
        <v>380.2472423000001</v>
      </c>
      <c r="F239" s="396">
        <v>6.236</v>
      </c>
      <c r="G239" s="396">
        <v>705.0837880999999</v>
      </c>
      <c r="H239" s="396">
        <v>80.47</v>
      </c>
      <c r="I239" s="334"/>
      <c r="J239" s="397">
        <v>4375.845916965269</v>
      </c>
      <c r="K239" s="397">
        <v>60976.14533354716</v>
      </c>
      <c r="L239" s="388"/>
      <c r="M239" s="397">
        <v>4511.618691666664</v>
      </c>
      <c r="N239" s="312"/>
      <c r="O239" s="312"/>
    </row>
    <row r="240" spans="1:15" ht="15">
      <c r="A240" s="395" t="s">
        <v>513</v>
      </c>
      <c r="B240" s="106" t="s">
        <v>207</v>
      </c>
      <c r="C240" s="396">
        <v>264.93381579999993</v>
      </c>
      <c r="D240" s="396">
        <v>60.763</v>
      </c>
      <c r="E240" s="396">
        <v>317.83099229999993</v>
      </c>
      <c r="F240" s="396">
        <v>4.974</v>
      </c>
      <c r="G240" s="396">
        <v>582.7648080999999</v>
      </c>
      <c r="H240" s="396">
        <v>65.737</v>
      </c>
      <c r="I240" s="334"/>
      <c r="J240" s="397">
        <v>4360.117436597929</v>
      </c>
      <c r="K240" s="397">
        <v>63898.47050663449</v>
      </c>
      <c r="L240" s="388"/>
      <c r="M240" s="397">
        <v>4567.824410344826</v>
      </c>
      <c r="N240" s="312"/>
      <c r="O240" s="312"/>
    </row>
    <row r="241" spans="1:15" ht="15">
      <c r="A241" s="395" t="s">
        <v>536</v>
      </c>
      <c r="B241" s="106" t="s">
        <v>208</v>
      </c>
      <c r="C241" s="396">
        <v>167.80423989999997</v>
      </c>
      <c r="D241" s="396">
        <v>35.734</v>
      </c>
      <c r="E241" s="396">
        <v>190.20904070000012</v>
      </c>
      <c r="F241" s="396">
        <v>3.306</v>
      </c>
      <c r="G241" s="396">
        <v>358.0132806000001</v>
      </c>
      <c r="H241" s="396">
        <v>39.04</v>
      </c>
      <c r="I241" s="334"/>
      <c r="J241" s="397">
        <v>4695.926565735714</v>
      </c>
      <c r="K241" s="397">
        <v>57534.49506957051</v>
      </c>
      <c r="L241" s="388"/>
      <c r="M241" s="397">
        <v>4935.418820588235</v>
      </c>
      <c r="N241" s="312"/>
      <c r="O241" s="312"/>
    </row>
    <row r="242" spans="1:15" ht="15">
      <c r="A242" s="395" t="s">
        <v>541</v>
      </c>
      <c r="B242" s="106" t="s">
        <v>209</v>
      </c>
      <c r="C242" s="396">
        <v>291.8987914</v>
      </c>
      <c r="D242" s="396">
        <v>59.059</v>
      </c>
      <c r="E242" s="396">
        <v>311.8784822000001</v>
      </c>
      <c r="F242" s="396">
        <v>5.345</v>
      </c>
      <c r="G242" s="396">
        <v>603.7772736000002</v>
      </c>
      <c r="H242" s="396">
        <v>64.404</v>
      </c>
      <c r="I242" s="334"/>
      <c r="J242" s="397">
        <v>4942.494647725156</v>
      </c>
      <c r="K242" s="397">
        <v>58349.57571562209</v>
      </c>
      <c r="L242" s="388"/>
      <c r="M242" s="397">
        <v>5212.478417857143</v>
      </c>
      <c r="N242" s="312"/>
      <c r="O242" s="312"/>
    </row>
    <row r="243" spans="1:15" ht="15">
      <c r="A243" s="395" t="s">
        <v>559</v>
      </c>
      <c r="B243" s="106" t="s">
        <v>210</v>
      </c>
      <c r="C243" s="396">
        <v>266.1182571999998</v>
      </c>
      <c r="D243" s="396">
        <v>53.897</v>
      </c>
      <c r="E243" s="396">
        <v>219.21337489999993</v>
      </c>
      <c r="F243" s="396">
        <v>4.908</v>
      </c>
      <c r="G243" s="396">
        <v>485.33163209999975</v>
      </c>
      <c r="H243" s="396">
        <v>58.805</v>
      </c>
      <c r="I243" s="334"/>
      <c r="J243" s="397">
        <v>4937.533762547077</v>
      </c>
      <c r="K243" s="397">
        <v>44664.501813365925</v>
      </c>
      <c r="L243" s="388"/>
      <c r="M243" s="397">
        <v>5117.658792307688</v>
      </c>
      <c r="N243" s="312"/>
      <c r="O243" s="312"/>
    </row>
    <row r="244" spans="1:15" ht="15">
      <c r="A244" s="395" t="s">
        <v>565</v>
      </c>
      <c r="B244" s="106" t="s">
        <v>211</v>
      </c>
      <c r="C244" s="396">
        <v>189.0838094999999</v>
      </c>
      <c r="D244" s="396">
        <v>42.215</v>
      </c>
      <c r="E244" s="396">
        <v>315.12015390000005</v>
      </c>
      <c r="F244" s="396">
        <v>3.82</v>
      </c>
      <c r="G244" s="396">
        <v>504.2039633999999</v>
      </c>
      <c r="H244" s="396">
        <v>46.035000000000004</v>
      </c>
      <c r="I244" s="334"/>
      <c r="J244" s="397">
        <v>4479.066907497332</v>
      </c>
      <c r="K244" s="397">
        <v>82492.18688481677</v>
      </c>
      <c r="L244" s="388"/>
      <c r="M244" s="397">
        <v>4848.302807692305</v>
      </c>
      <c r="N244" s="312"/>
      <c r="O244" s="312"/>
    </row>
    <row r="245" spans="1:15" ht="15">
      <c r="A245" s="395" t="s">
        <v>570</v>
      </c>
      <c r="B245" s="106" t="s">
        <v>212</v>
      </c>
      <c r="C245" s="396">
        <v>133.18885600000004</v>
      </c>
      <c r="D245" s="396">
        <v>26.72</v>
      </c>
      <c r="E245" s="396">
        <v>269.34387840000005</v>
      </c>
      <c r="F245" s="396">
        <v>2.69</v>
      </c>
      <c r="G245" s="396">
        <v>402.5327344000001</v>
      </c>
      <c r="H245" s="396">
        <v>29.41</v>
      </c>
      <c r="I245" s="334"/>
      <c r="J245" s="397">
        <v>4984.612874251498</v>
      </c>
      <c r="K245" s="397">
        <v>100127.83583643124</v>
      </c>
      <c r="L245" s="388"/>
      <c r="M245" s="397">
        <v>5327.554240000002</v>
      </c>
      <c r="N245" s="312"/>
      <c r="O245" s="312"/>
    </row>
    <row r="246" spans="1:15" ht="15">
      <c r="A246" s="395" t="s">
        <v>579</v>
      </c>
      <c r="B246" s="106" t="s">
        <v>897</v>
      </c>
      <c r="C246" s="396">
        <v>193.81364650000006</v>
      </c>
      <c r="D246" s="396">
        <v>44.281</v>
      </c>
      <c r="E246" s="396">
        <v>202.3415828999999</v>
      </c>
      <c r="F246" s="396">
        <v>4.172</v>
      </c>
      <c r="G246" s="396">
        <v>396.15522939999994</v>
      </c>
      <c r="H246" s="396">
        <v>48.452999999999996</v>
      </c>
      <c r="I246" s="334"/>
      <c r="J246" s="397">
        <v>4376.903107427566</v>
      </c>
      <c r="K246" s="397">
        <v>48499.9000239693</v>
      </c>
      <c r="L246" s="388"/>
      <c r="M246" s="397">
        <v>4614.610630952382</v>
      </c>
      <c r="N246" s="312"/>
      <c r="O246" s="312"/>
    </row>
    <row r="247" spans="1:15" ht="15">
      <c r="A247" s="395" t="s">
        <v>589</v>
      </c>
      <c r="B247" s="106" t="s">
        <v>213</v>
      </c>
      <c r="C247" s="396">
        <v>133.61583990000005</v>
      </c>
      <c r="D247" s="396">
        <v>35.946</v>
      </c>
      <c r="E247" s="396">
        <v>321.7050703999999</v>
      </c>
      <c r="F247" s="396">
        <v>2.82</v>
      </c>
      <c r="G247" s="396">
        <v>455.3209102999999</v>
      </c>
      <c r="H247" s="396">
        <v>38.766</v>
      </c>
      <c r="I247" s="334"/>
      <c r="J247" s="397">
        <v>3717.1267985311315</v>
      </c>
      <c r="K247" s="397">
        <v>114079.81219858154</v>
      </c>
      <c r="L247" s="388"/>
      <c r="M247" s="397">
        <v>3817.595425714287</v>
      </c>
      <c r="N247" s="312"/>
      <c r="O247" s="312"/>
    </row>
    <row r="248" spans="1:15" ht="15">
      <c r="A248" s="395" t="s">
        <v>598</v>
      </c>
      <c r="B248" s="106" t="s">
        <v>947</v>
      </c>
      <c r="C248" s="396">
        <v>192.27989549999995</v>
      </c>
      <c r="D248" s="396">
        <v>40.894</v>
      </c>
      <c r="E248" s="396">
        <v>306.5817740999999</v>
      </c>
      <c r="F248" s="396">
        <v>3.367</v>
      </c>
      <c r="G248" s="396">
        <v>498.86166959999986</v>
      </c>
      <c r="H248" s="396">
        <v>44.260999999999996</v>
      </c>
      <c r="I248" s="334"/>
      <c r="J248" s="397">
        <v>4701.9097055802795</v>
      </c>
      <c r="K248" s="397">
        <v>91054.87796257793</v>
      </c>
      <c r="L248" s="388"/>
      <c r="M248" s="397">
        <v>4806.997387499999</v>
      </c>
      <c r="N248" s="312"/>
      <c r="O248" s="312"/>
    </row>
    <row r="249" spans="1:15" ht="15">
      <c r="A249" s="395" t="s">
        <v>607</v>
      </c>
      <c r="B249" s="106" t="s">
        <v>606</v>
      </c>
      <c r="C249" s="396">
        <v>318.58626319999996</v>
      </c>
      <c r="D249" s="396">
        <v>71.017</v>
      </c>
      <c r="E249" s="396">
        <v>541.4630098000001</v>
      </c>
      <c r="F249" s="396">
        <v>6.36</v>
      </c>
      <c r="G249" s="396">
        <v>860.0492730000001</v>
      </c>
      <c r="H249" s="396">
        <v>77.377</v>
      </c>
      <c r="I249" s="334"/>
      <c r="J249" s="397">
        <v>4486.056341439374</v>
      </c>
      <c r="K249" s="397">
        <v>85135.69336477989</v>
      </c>
      <c r="L249" s="388"/>
      <c r="M249" s="397">
        <v>4617.192220289855</v>
      </c>
      <c r="N249" s="312"/>
      <c r="O249" s="312"/>
    </row>
    <row r="250" spans="1:15" ht="15">
      <c r="A250" s="395" t="s">
        <v>610</v>
      </c>
      <c r="B250" s="106" t="s">
        <v>215</v>
      </c>
      <c r="C250" s="396">
        <v>229.20516840000008</v>
      </c>
      <c r="D250" s="396">
        <v>58.745</v>
      </c>
      <c r="E250" s="396">
        <v>343.70260219999994</v>
      </c>
      <c r="F250" s="396">
        <v>4.646</v>
      </c>
      <c r="G250" s="396">
        <v>572.9077706</v>
      </c>
      <c r="H250" s="396">
        <v>63.391</v>
      </c>
      <c r="I250" s="334"/>
      <c r="J250" s="397">
        <v>3901.6966277981114</v>
      </c>
      <c r="K250" s="397">
        <v>73978.17524752473</v>
      </c>
      <c r="L250" s="388"/>
      <c r="M250" s="397">
        <v>4167.36669818182</v>
      </c>
      <c r="N250" s="312"/>
      <c r="O250" s="312"/>
    </row>
    <row r="251" spans="1:15" ht="15">
      <c r="A251" s="395" t="s">
        <v>619</v>
      </c>
      <c r="B251" s="106" t="s">
        <v>898</v>
      </c>
      <c r="C251" s="396">
        <v>348.0091683</v>
      </c>
      <c r="D251" s="396">
        <v>69.856</v>
      </c>
      <c r="E251" s="396">
        <v>555.5338625999999</v>
      </c>
      <c r="F251" s="396">
        <v>6.408</v>
      </c>
      <c r="G251" s="396">
        <v>903.5430308999998</v>
      </c>
      <c r="H251" s="396">
        <v>76.264</v>
      </c>
      <c r="I251" s="334"/>
      <c r="J251" s="397">
        <v>4981.807837551535</v>
      </c>
      <c r="K251" s="397">
        <v>86693.79878277153</v>
      </c>
      <c r="L251" s="388"/>
      <c r="M251" s="397">
        <v>5613.051101612903</v>
      </c>
      <c r="N251" s="312"/>
      <c r="O251" s="312"/>
    </row>
    <row r="252" spans="1:15" ht="15">
      <c r="A252" s="395" t="s">
        <v>639</v>
      </c>
      <c r="B252" s="106" t="s">
        <v>216</v>
      </c>
      <c r="C252" s="396">
        <v>297.52677000000017</v>
      </c>
      <c r="D252" s="396">
        <v>75.915</v>
      </c>
      <c r="E252" s="396">
        <v>441.2620441000001</v>
      </c>
      <c r="F252" s="396">
        <v>5.238</v>
      </c>
      <c r="G252" s="396">
        <v>738.7888141000003</v>
      </c>
      <c r="H252" s="396">
        <v>81.153</v>
      </c>
      <c r="I252" s="334"/>
      <c r="J252" s="397">
        <v>3919.2092471843534</v>
      </c>
      <c r="K252" s="397">
        <v>84242.46737304317</v>
      </c>
      <c r="L252" s="388"/>
      <c r="M252" s="397">
        <v>4075.7091780821943</v>
      </c>
      <c r="N252" s="312"/>
      <c r="O252" s="312"/>
    </row>
    <row r="253" spans="1:15" ht="15">
      <c r="A253" s="395" t="s">
        <v>644</v>
      </c>
      <c r="B253" s="106" t="s">
        <v>217</v>
      </c>
      <c r="C253" s="396">
        <v>141.076684</v>
      </c>
      <c r="D253" s="396">
        <v>26.7</v>
      </c>
      <c r="E253" s="396">
        <v>154.9516564</v>
      </c>
      <c r="F253" s="396">
        <v>2.568</v>
      </c>
      <c r="G253" s="396">
        <v>296.0283404</v>
      </c>
      <c r="H253" s="396">
        <v>29.268</v>
      </c>
      <c r="I253" s="334"/>
      <c r="J253" s="397">
        <v>5283.770936329588</v>
      </c>
      <c r="K253" s="397">
        <v>60339.430062305284</v>
      </c>
      <c r="L253" s="388"/>
      <c r="M253" s="397">
        <v>5426.0263076923075</v>
      </c>
      <c r="N253" s="312"/>
      <c r="O253" s="312"/>
    </row>
    <row r="254" spans="1:15" ht="15">
      <c r="A254" s="395" t="s">
        <v>654</v>
      </c>
      <c r="B254" s="106" t="s">
        <v>218</v>
      </c>
      <c r="C254" s="396">
        <v>257.3960761</v>
      </c>
      <c r="D254" s="396">
        <v>55.916</v>
      </c>
      <c r="E254" s="396">
        <v>272.72308049999987</v>
      </c>
      <c r="F254" s="396">
        <v>4.12</v>
      </c>
      <c r="G254" s="396">
        <v>530.1191565999999</v>
      </c>
      <c r="H254" s="396">
        <v>60.035999999999994</v>
      </c>
      <c r="I254" s="334"/>
      <c r="J254" s="397">
        <v>4603.263396881036</v>
      </c>
      <c r="K254" s="397">
        <v>66194.92245145628</v>
      </c>
      <c r="L254" s="388"/>
      <c r="M254" s="397">
        <v>4679.928656363637</v>
      </c>
      <c r="N254" s="312"/>
      <c r="O254" s="312"/>
    </row>
    <row r="255" spans="1:15" ht="15">
      <c r="A255" s="395" t="s">
        <v>656</v>
      </c>
      <c r="B255" s="106" t="s">
        <v>219</v>
      </c>
      <c r="C255" s="396">
        <v>215.8535119</v>
      </c>
      <c r="D255" s="396">
        <v>41.157</v>
      </c>
      <c r="E255" s="396">
        <v>267.3445001999999</v>
      </c>
      <c r="F255" s="396">
        <v>4.089</v>
      </c>
      <c r="G255" s="396">
        <v>483.1980120999999</v>
      </c>
      <c r="H255" s="396">
        <v>45.245999999999995</v>
      </c>
      <c r="I255" s="334"/>
      <c r="J255" s="397">
        <v>5244.636681487961</v>
      </c>
      <c r="K255" s="397">
        <v>65381.38914159938</v>
      </c>
      <c r="L255" s="388"/>
      <c r="M255" s="397">
        <v>5534.7054333333335</v>
      </c>
      <c r="N255" s="312"/>
      <c r="O255" s="312"/>
    </row>
    <row r="256" spans="1:15" ht="15">
      <c r="A256" s="395" t="s">
        <v>687</v>
      </c>
      <c r="B256" s="106" t="s">
        <v>220</v>
      </c>
      <c r="C256" s="396">
        <v>240.1946122</v>
      </c>
      <c r="D256" s="396">
        <v>54.597</v>
      </c>
      <c r="E256" s="396">
        <v>267.2288299</v>
      </c>
      <c r="F256" s="396">
        <v>5.138</v>
      </c>
      <c r="G256" s="396">
        <v>507.4234421</v>
      </c>
      <c r="H256" s="396">
        <v>59.735</v>
      </c>
      <c r="I256" s="334"/>
      <c r="J256" s="397">
        <v>4399.410447460483</v>
      </c>
      <c r="K256" s="397">
        <v>52010.28219151421</v>
      </c>
      <c r="L256" s="388"/>
      <c r="M256" s="397">
        <v>4531.973815094339</v>
      </c>
      <c r="N256" s="312"/>
      <c r="O256" s="312"/>
    </row>
    <row r="257" spans="1:15" ht="15">
      <c r="A257" s="395" t="s">
        <v>691</v>
      </c>
      <c r="B257" s="106" t="s">
        <v>221</v>
      </c>
      <c r="C257" s="396">
        <v>254.6099909</v>
      </c>
      <c r="D257" s="396">
        <v>53.247</v>
      </c>
      <c r="E257" s="396">
        <v>264.1548442</v>
      </c>
      <c r="F257" s="396">
        <v>5.63</v>
      </c>
      <c r="G257" s="396">
        <v>518.7648351</v>
      </c>
      <c r="H257" s="396">
        <v>58.877</v>
      </c>
      <c r="I257" s="334"/>
      <c r="J257" s="397">
        <v>4781.6776701034805</v>
      </c>
      <c r="K257" s="397">
        <v>46919.15527531084</v>
      </c>
      <c r="L257" s="388"/>
      <c r="M257" s="397">
        <v>5534.999802173913</v>
      </c>
      <c r="N257" s="312"/>
      <c r="O257" s="312"/>
    </row>
    <row r="258" spans="1:15" ht="15">
      <c r="A258" s="395" t="s">
        <v>699</v>
      </c>
      <c r="B258" s="106" t="s">
        <v>222</v>
      </c>
      <c r="C258" s="396">
        <v>207.84000989999998</v>
      </c>
      <c r="D258" s="396">
        <v>63.269</v>
      </c>
      <c r="E258" s="396">
        <v>440.8977686999999</v>
      </c>
      <c r="F258" s="396">
        <v>6.738</v>
      </c>
      <c r="G258" s="396">
        <v>648.7377786</v>
      </c>
      <c r="H258" s="396">
        <v>70.007</v>
      </c>
      <c r="I258" s="334"/>
      <c r="J258" s="397">
        <v>3285.0212568556476</v>
      </c>
      <c r="K258" s="397">
        <v>65434.5159839715</v>
      </c>
      <c r="L258" s="388"/>
      <c r="M258" s="397">
        <v>3352.258224193548</v>
      </c>
      <c r="N258" s="312"/>
      <c r="O258" s="312"/>
    </row>
    <row r="259" spans="1:15" ht="15">
      <c r="A259" s="395" t="s">
        <v>714</v>
      </c>
      <c r="B259" s="106" t="s">
        <v>713</v>
      </c>
      <c r="C259" s="396">
        <v>295.1446191999998</v>
      </c>
      <c r="D259" s="396">
        <v>75.934</v>
      </c>
      <c r="E259" s="396">
        <v>634.3326953999999</v>
      </c>
      <c r="F259" s="396">
        <v>6.228</v>
      </c>
      <c r="G259" s="396">
        <v>929.4773145999998</v>
      </c>
      <c r="H259" s="396">
        <v>82.16199999999999</v>
      </c>
      <c r="I259" s="334"/>
      <c r="J259" s="397">
        <v>3886.857260252322</v>
      </c>
      <c r="K259" s="397">
        <v>101851.74942196532</v>
      </c>
      <c r="L259" s="388"/>
      <c r="M259" s="397">
        <v>4099.23082222222</v>
      </c>
      <c r="N259" s="312"/>
      <c r="O259" s="312"/>
    </row>
    <row r="260" spans="1:15" ht="15">
      <c r="A260" s="395" t="s">
        <v>733</v>
      </c>
      <c r="B260" s="106" t="s">
        <v>223</v>
      </c>
      <c r="C260" s="396">
        <v>157.2337489000001</v>
      </c>
      <c r="D260" s="396">
        <v>34.379</v>
      </c>
      <c r="E260" s="396">
        <v>138.7250391</v>
      </c>
      <c r="F260" s="396">
        <v>2.269</v>
      </c>
      <c r="G260" s="396">
        <v>295.95878800000014</v>
      </c>
      <c r="H260" s="396">
        <v>36.647999999999996</v>
      </c>
      <c r="I260" s="334"/>
      <c r="J260" s="397">
        <v>4573.540501468923</v>
      </c>
      <c r="K260" s="397">
        <v>61139.2856324372</v>
      </c>
      <c r="L260" s="388"/>
      <c r="M260" s="397">
        <v>4624.522026470591</v>
      </c>
      <c r="N260" s="312"/>
      <c r="O260" s="312"/>
    </row>
    <row r="261" spans="1:15" ht="15">
      <c r="A261" s="395" t="s">
        <v>760</v>
      </c>
      <c r="B261" s="106" t="s">
        <v>224</v>
      </c>
      <c r="C261" s="396">
        <v>221.9679026000001</v>
      </c>
      <c r="D261" s="396">
        <v>51.028</v>
      </c>
      <c r="E261" s="396">
        <v>280.24832280000004</v>
      </c>
      <c r="F261" s="396">
        <v>3.851</v>
      </c>
      <c r="G261" s="396">
        <v>502.2162254000001</v>
      </c>
      <c r="H261" s="396">
        <v>54.879</v>
      </c>
      <c r="I261" s="334"/>
      <c r="J261" s="397">
        <v>4349.923622325</v>
      </c>
      <c r="K261" s="397">
        <v>72772.87011165931</v>
      </c>
      <c r="L261" s="388"/>
      <c r="M261" s="397">
        <v>4529.957195918369</v>
      </c>
      <c r="N261" s="312"/>
      <c r="O261" s="312"/>
    </row>
    <row r="262" spans="1:15" ht="15">
      <c r="A262" s="395" t="s">
        <v>762</v>
      </c>
      <c r="B262" s="106" t="s">
        <v>225</v>
      </c>
      <c r="C262" s="396">
        <v>298.1404288</v>
      </c>
      <c r="D262" s="396">
        <v>60.985</v>
      </c>
      <c r="E262" s="396">
        <v>481.2022002000001</v>
      </c>
      <c r="F262" s="396">
        <v>5.246</v>
      </c>
      <c r="G262" s="396">
        <v>779.3426290000001</v>
      </c>
      <c r="H262" s="396">
        <v>66.231</v>
      </c>
      <c r="I262" s="334"/>
      <c r="J262" s="397">
        <v>4888.750164794622</v>
      </c>
      <c r="K262" s="397">
        <v>91727.44952344646</v>
      </c>
      <c r="L262" s="388"/>
      <c r="M262" s="397">
        <v>5140.352220689655</v>
      </c>
      <c r="N262" s="312"/>
      <c r="O262" s="312"/>
    </row>
    <row r="263" spans="1:15" ht="15">
      <c r="A263" s="395" t="s">
        <v>772</v>
      </c>
      <c r="B263" s="106" t="s">
        <v>226</v>
      </c>
      <c r="C263" s="396">
        <v>266.2792081</v>
      </c>
      <c r="D263" s="396">
        <v>54.012</v>
      </c>
      <c r="E263" s="396">
        <v>286.64122139999984</v>
      </c>
      <c r="F263" s="396">
        <v>4.83</v>
      </c>
      <c r="G263" s="396">
        <v>552.9204294999998</v>
      </c>
      <c r="H263" s="396">
        <v>58.842</v>
      </c>
      <c r="I263" s="334"/>
      <c r="J263" s="397">
        <v>4930.000890542842</v>
      </c>
      <c r="K263" s="397">
        <v>59346.008571428545</v>
      </c>
      <c r="L263" s="388"/>
      <c r="M263" s="397">
        <v>5325.584162</v>
      </c>
      <c r="N263" s="312"/>
      <c r="O263" s="312"/>
    </row>
    <row r="264" spans="1:15" ht="15">
      <c r="A264" s="395" t="s">
        <v>781</v>
      </c>
      <c r="B264" s="106" t="s">
        <v>227</v>
      </c>
      <c r="C264" s="396">
        <v>321.2563285999999</v>
      </c>
      <c r="D264" s="396">
        <v>78.716</v>
      </c>
      <c r="E264" s="396">
        <v>337.88549839999985</v>
      </c>
      <c r="F264" s="396">
        <v>6.499</v>
      </c>
      <c r="G264" s="396">
        <v>659.1418269999997</v>
      </c>
      <c r="H264" s="396">
        <v>85.21499999999999</v>
      </c>
      <c r="I264" s="334"/>
      <c r="J264" s="397">
        <v>4081.207487677218</v>
      </c>
      <c r="K264" s="397">
        <v>51990.38288967531</v>
      </c>
      <c r="L264" s="388"/>
      <c r="M264" s="397">
        <v>4341.301737837836</v>
      </c>
      <c r="N264" s="312"/>
      <c r="O264" s="312"/>
    </row>
    <row r="265" spans="1:15" ht="15">
      <c r="A265" s="395" t="s">
        <v>784</v>
      </c>
      <c r="B265" s="106" t="s">
        <v>228</v>
      </c>
      <c r="C265" s="396">
        <v>259.01974500000006</v>
      </c>
      <c r="D265" s="396">
        <v>57.706</v>
      </c>
      <c r="E265" s="396">
        <v>272.7417872</v>
      </c>
      <c r="F265" s="396">
        <v>4.498</v>
      </c>
      <c r="G265" s="396">
        <v>531.7615322</v>
      </c>
      <c r="H265" s="396">
        <v>62.204</v>
      </c>
      <c r="I265" s="334"/>
      <c r="J265" s="397">
        <v>4488.610283159464</v>
      </c>
      <c r="K265" s="397">
        <v>60636.235482436634</v>
      </c>
      <c r="L265" s="388"/>
      <c r="M265" s="397">
        <v>4625.352589285715</v>
      </c>
      <c r="N265" s="312"/>
      <c r="O265" s="312"/>
    </row>
    <row r="266" spans="1:15" ht="15">
      <c r="A266" s="395" t="s">
        <v>785</v>
      </c>
      <c r="B266" s="106" t="s">
        <v>229</v>
      </c>
      <c r="C266" s="396">
        <v>208.48346110000003</v>
      </c>
      <c r="D266" s="396">
        <v>46.214</v>
      </c>
      <c r="E266" s="396">
        <v>342.4065182</v>
      </c>
      <c r="F266" s="396">
        <v>4.451</v>
      </c>
      <c r="G266" s="396">
        <v>550.8899793</v>
      </c>
      <c r="H266" s="396">
        <v>50.665</v>
      </c>
      <c r="I266" s="334"/>
      <c r="J266" s="397">
        <v>4511.261979053967</v>
      </c>
      <c r="K266" s="397">
        <v>76927.99779824758</v>
      </c>
      <c r="L266" s="388"/>
      <c r="M266" s="397">
        <v>4738.260479545455</v>
      </c>
      <c r="N266" s="312"/>
      <c r="O266" s="312"/>
    </row>
    <row r="267" spans="1:15" ht="15">
      <c r="A267" s="395" t="s">
        <v>789</v>
      </c>
      <c r="B267" s="106" t="s">
        <v>230</v>
      </c>
      <c r="C267" s="396">
        <v>132.54066629999994</v>
      </c>
      <c r="D267" s="396">
        <v>35.214</v>
      </c>
      <c r="E267" s="396">
        <v>310.3820576999999</v>
      </c>
      <c r="F267" s="396">
        <v>2.434</v>
      </c>
      <c r="G267" s="396">
        <v>442.92272399999985</v>
      </c>
      <c r="H267" s="396">
        <v>37.647999999999996</v>
      </c>
      <c r="I267" s="334"/>
      <c r="J267" s="397">
        <v>3763.862847163058</v>
      </c>
      <c r="K267" s="397">
        <v>127519.33348397697</v>
      </c>
      <c r="L267" s="388"/>
      <c r="M267" s="397">
        <v>3898.254891176469</v>
      </c>
      <c r="N267" s="312"/>
      <c r="O267" s="312"/>
    </row>
    <row r="268" spans="1:15" ht="15">
      <c r="A268" s="395" t="s">
        <v>798</v>
      </c>
      <c r="B268" s="106" t="s">
        <v>231</v>
      </c>
      <c r="C268" s="396">
        <v>282.8957942</v>
      </c>
      <c r="D268" s="396">
        <v>58.08</v>
      </c>
      <c r="E268" s="396">
        <v>353.9408560999998</v>
      </c>
      <c r="F268" s="396">
        <v>5.42</v>
      </c>
      <c r="G268" s="396">
        <v>636.8366502999997</v>
      </c>
      <c r="H268" s="396">
        <v>63.5</v>
      </c>
      <c r="I268" s="334"/>
      <c r="J268" s="397">
        <v>4870.795354683195</v>
      </c>
      <c r="K268" s="397">
        <v>65302.740977859736</v>
      </c>
      <c r="L268" s="388"/>
      <c r="M268" s="397">
        <v>5238.811003703703</v>
      </c>
      <c r="N268" s="312"/>
      <c r="O268" s="312"/>
    </row>
    <row r="269" spans="1:15" ht="15">
      <c r="A269" s="395" t="s">
        <v>812</v>
      </c>
      <c r="B269" s="106" t="s">
        <v>232</v>
      </c>
      <c r="C269" s="396">
        <v>287.2668860999999</v>
      </c>
      <c r="D269" s="396">
        <v>67.127</v>
      </c>
      <c r="E269" s="396">
        <v>232.052488</v>
      </c>
      <c r="F269" s="396">
        <v>5.28</v>
      </c>
      <c r="G269" s="396">
        <v>519.3193740999999</v>
      </c>
      <c r="H269" s="396">
        <v>72.407</v>
      </c>
      <c r="I269" s="334"/>
      <c r="J269" s="397">
        <v>4279.453663950421</v>
      </c>
      <c r="K269" s="397">
        <v>43949.33484848485</v>
      </c>
      <c r="L269" s="388"/>
      <c r="M269" s="397">
        <v>4352.528577272726</v>
      </c>
      <c r="N269" s="312"/>
      <c r="O269" s="312"/>
    </row>
    <row r="270" spans="1:15" ht="15">
      <c r="A270" s="395" t="s">
        <v>816</v>
      </c>
      <c r="B270" s="106" t="s">
        <v>233</v>
      </c>
      <c r="C270" s="396">
        <v>170.99851929999997</v>
      </c>
      <c r="D270" s="396">
        <v>35.976</v>
      </c>
      <c r="E270" s="396">
        <v>166.734318</v>
      </c>
      <c r="F270" s="396">
        <v>2.503</v>
      </c>
      <c r="G270" s="396">
        <v>337.73283729999997</v>
      </c>
      <c r="H270" s="396">
        <v>38.479</v>
      </c>
      <c r="I270" s="334"/>
      <c r="J270" s="397">
        <v>4753.127621191905</v>
      </c>
      <c r="K270" s="397">
        <v>66613.79065121854</v>
      </c>
      <c r="L270" s="388"/>
      <c r="M270" s="397">
        <v>4885.671979999999</v>
      </c>
      <c r="N270" s="312"/>
      <c r="O270" s="312"/>
    </row>
    <row r="271" spans="1:15" ht="15">
      <c r="A271" s="395" t="s">
        <v>817</v>
      </c>
      <c r="B271" s="106" t="s">
        <v>899</v>
      </c>
      <c r="C271" s="396">
        <v>289.1165344</v>
      </c>
      <c r="D271" s="396">
        <v>65.275</v>
      </c>
      <c r="E271" s="396">
        <v>753.6483274999997</v>
      </c>
      <c r="F271" s="396">
        <v>4.276</v>
      </c>
      <c r="G271" s="396">
        <v>1042.7648618999997</v>
      </c>
      <c r="H271" s="396">
        <v>69.551</v>
      </c>
      <c r="I271" s="334"/>
      <c r="J271" s="397">
        <v>4429.207727307544</v>
      </c>
      <c r="K271" s="397">
        <v>176250.77818054252</v>
      </c>
      <c r="L271" s="388"/>
      <c r="M271" s="397">
        <v>4517.44585</v>
      </c>
      <c r="N271" s="312"/>
      <c r="O271" s="312"/>
    </row>
    <row r="272" spans="1:15" ht="15">
      <c r="A272" s="395" t="s">
        <v>826</v>
      </c>
      <c r="B272" s="106" t="s">
        <v>234</v>
      </c>
      <c r="C272" s="396">
        <v>171.1458998</v>
      </c>
      <c r="D272" s="396">
        <v>32.685</v>
      </c>
      <c r="E272" s="396">
        <v>230.81313199999997</v>
      </c>
      <c r="F272" s="396">
        <v>3.494</v>
      </c>
      <c r="G272" s="396">
        <v>401.95903179999993</v>
      </c>
      <c r="H272" s="396">
        <v>36.179</v>
      </c>
      <c r="I272" s="334"/>
      <c r="J272" s="397">
        <v>5236.221502218142</v>
      </c>
      <c r="K272" s="397">
        <v>66059.85460789925</v>
      </c>
      <c r="L272" s="388"/>
      <c r="M272" s="397">
        <v>5704.863326666666</v>
      </c>
      <c r="N272" s="312"/>
      <c r="O272" s="312"/>
    </row>
    <row r="273" spans="1:15" ht="15">
      <c r="A273" s="395" t="s">
        <v>838</v>
      </c>
      <c r="B273" s="106" t="s">
        <v>235</v>
      </c>
      <c r="C273" s="396">
        <v>152.17790710000003</v>
      </c>
      <c r="D273" s="396">
        <v>37.507</v>
      </c>
      <c r="E273" s="396">
        <v>350.89013040000003</v>
      </c>
      <c r="F273" s="396">
        <v>3.42</v>
      </c>
      <c r="G273" s="396">
        <v>503.06803750000006</v>
      </c>
      <c r="H273" s="396">
        <v>40.927</v>
      </c>
      <c r="I273" s="334"/>
      <c r="J273" s="397">
        <v>4057.320156237503</v>
      </c>
      <c r="K273" s="397">
        <v>102599.45333333334</v>
      </c>
      <c r="L273" s="388"/>
      <c r="M273" s="397">
        <v>4475.820797058825</v>
      </c>
      <c r="N273" s="312"/>
      <c r="O273" s="312"/>
    </row>
    <row r="274" spans="1:15" ht="15">
      <c r="A274" s="395" t="s">
        <v>839</v>
      </c>
      <c r="B274" s="106" t="s">
        <v>236</v>
      </c>
      <c r="C274" s="396">
        <v>225.92327889999999</v>
      </c>
      <c r="D274" s="396">
        <v>54.662</v>
      </c>
      <c r="E274" s="396">
        <v>361.16123670000025</v>
      </c>
      <c r="F274" s="396">
        <v>4.479</v>
      </c>
      <c r="G274" s="396">
        <v>587.0845156000003</v>
      </c>
      <c r="H274" s="396">
        <v>59.141</v>
      </c>
      <c r="I274" s="334"/>
      <c r="J274" s="397">
        <v>4133.095731952727</v>
      </c>
      <c r="K274" s="397">
        <v>80634.3462156732</v>
      </c>
      <c r="L274" s="388"/>
      <c r="M274" s="397">
        <v>4344.678440384615</v>
      </c>
      <c r="N274" s="312"/>
      <c r="O274" s="312"/>
    </row>
    <row r="275" spans="1:15" ht="15">
      <c r="A275" s="395" t="s">
        <v>844</v>
      </c>
      <c r="B275" s="106" t="s">
        <v>237</v>
      </c>
      <c r="C275" s="396">
        <v>193.04938340000004</v>
      </c>
      <c r="D275" s="396">
        <v>45.576</v>
      </c>
      <c r="E275" s="396">
        <v>408.8442757999998</v>
      </c>
      <c r="F275" s="396">
        <v>3.4</v>
      </c>
      <c r="G275" s="396">
        <v>601.8936591999999</v>
      </c>
      <c r="H275" s="396">
        <v>48.976</v>
      </c>
      <c r="I275" s="334"/>
      <c r="J275" s="397">
        <v>4235.768461470951</v>
      </c>
      <c r="K275" s="397">
        <v>120248.31641176465</v>
      </c>
      <c r="L275" s="388"/>
      <c r="M275" s="397">
        <v>4289.986297777778</v>
      </c>
      <c r="N275" s="312"/>
      <c r="O275" s="312"/>
    </row>
    <row r="276" spans="1:15" ht="16.5" thickBot="1">
      <c r="A276" s="398" t="s">
        <v>390</v>
      </c>
      <c r="B276" s="398" t="s">
        <v>948</v>
      </c>
      <c r="C276" s="399">
        <v>11219.557868499998</v>
      </c>
      <c r="D276" s="399">
        <v>2516.1719999999996</v>
      </c>
      <c r="E276" s="399">
        <v>15736.341413999997</v>
      </c>
      <c r="F276" s="399">
        <v>212.856</v>
      </c>
      <c r="G276" s="399">
        <v>26955.899282499995</v>
      </c>
      <c r="H276" s="399">
        <v>2729.0280000000007</v>
      </c>
      <c r="I276" s="400"/>
      <c r="J276" s="401">
        <v>4458.978904661526</v>
      </c>
      <c r="K276" s="401">
        <v>73929.51767392037</v>
      </c>
      <c r="L276" s="402"/>
      <c r="M276" s="401">
        <v>4663.157883832086</v>
      </c>
      <c r="N276" s="312"/>
      <c r="O276" s="312"/>
    </row>
    <row r="277" spans="1:15" ht="15.75" thickTop="1">
      <c r="A277" s="395" t="s">
        <v>421</v>
      </c>
      <c r="B277" s="106" t="s">
        <v>420</v>
      </c>
      <c r="C277" s="396">
        <v>280.8347960999999</v>
      </c>
      <c r="D277" s="396">
        <v>72.769</v>
      </c>
      <c r="E277" s="396">
        <v>441.40578319999986</v>
      </c>
      <c r="F277" s="396">
        <v>5.421</v>
      </c>
      <c r="G277" s="396">
        <v>722.2405792999998</v>
      </c>
      <c r="H277" s="396">
        <v>78.19000000000001</v>
      </c>
      <c r="I277" s="334"/>
      <c r="J277" s="397">
        <v>3859.264193543953</v>
      </c>
      <c r="K277" s="397">
        <v>81425.15831027483</v>
      </c>
      <c r="L277" s="388"/>
      <c r="M277" s="397">
        <v>4129.923472058822</v>
      </c>
      <c r="N277" s="312"/>
      <c r="O277" s="312"/>
    </row>
    <row r="278" spans="1:15" ht="15">
      <c r="A278" s="395" t="s">
        <v>422</v>
      </c>
      <c r="B278" s="106" t="s">
        <v>238</v>
      </c>
      <c r="C278" s="396">
        <v>643.4015886999996</v>
      </c>
      <c r="D278" s="396">
        <v>140.237</v>
      </c>
      <c r="E278" s="396">
        <v>553.9534485999999</v>
      </c>
      <c r="F278" s="396">
        <v>11.493</v>
      </c>
      <c r="G278" s="396">
        <v>1197.3550372999994</v>
      </c>
      <c r="H278" s="396">
        <v>151.73</v>
      </c>
      <c r="I278" s="334"/>
      <c r="J278" s="397">
        <v>4587.958874619391</v>
      </c>
      <c r="K278" s="397">
        <v>48199.20374140781</v>
      </c>
      <c r="L278" s="388"/>
      <c r="M278" s="397">
        <v>4696.361961313865</v>
      </c>
      <c r="N278" s="312"/>
      <c r="O278" s="312"/>
    </row>
    <row r="279" spans="1:15" ht="15">
      <c r="A279" s="395" t="s">
        <v>433</v>
      </c>
      <c r="B279" s="106" t="s">
        <v>239</v>
      </c>
      <c r="C279" s="396">
        <v>401.9691020000003</v>
      </c>
      <c r="D279" s="396">
        <v>94.996</v>
      </c>
      <c r="E279" s="396">
        <v>404.69945410000025</v>
      </c>
      <c r="F279" s="396">
        <v>6.618</v>
      </c>
      <c r="G279" s="396">
        <v>806.6685561000006</v>
      </c>
      <c r="H279" s="396">
        <v>101.61399999999999</v>
      </c>
      <c r="I279" s="334"/>
      <c r="J279" s="397">
        <v>4231.431870815616</v>
      </c>
      <c r="K279" s="397">
        <v>61151.32277123002</v>
      </c>
      <c r="L279" s="388"/>
      <c r="M279" s="397">
        <v>4322.248408602154</v>
      </c>
      <c r="N279" s="312"/>
      <c r="O279" s="312"/>
    </row>
    <row r="280" spans="1:15" ht="15">
      <c r="A280" s="395" t="s">
        <v>449</v>
      </c>
      <c r="B280" s="106" t="s">
        <v>240</v>
      </c>
      <c r="C280" s="396">
        <v>445.17860019999966</v>
      </c>
      <c r="D280" s="396">
        <v>111.285</v>
      </c>
      <c r="E280" s="396">
        <v>801.1496786</v>
      </c>
      <c r="F280" s="396">
        <v>13.301</v>
      </c>
      <c r="G280" s="396">
        <v>1246.3282787999997</v>
      </c>
      <c r="H280" s="396">
        <v>124.586</v>
      </c>
      <c r="I280" s="334"/>
      <c r="J280" s="397">
        <v>4000.346858965716</v>
      </c>
      <c r="K280" s="397">
        <v>60232.28919630103</v>
      </c>
      <c r="L280" s="388"/>
      <c r="M280" s="397">
        <v>4542.6387775510175</v>
      </c>
      <c r="N280" s="312"/>
      <c r="O280" s="312"/>
    </row>
    <row r="281" spans="1:15" ht="15">
      <c r="A281" s="395" t="s">
        <v>456</v>
      </c>
      <c r="B281" s="106" t="s">
        <v>241</v>
      </c>
      <c r="C281" s="396">
        <v>586.1811492999999</v>
      </c>
      <c r="D281" s="396">
        <v>134.79</v>
      </c>
      <c r="E281" s="396">
        <v>471.1470056</v>
      </c>
      <c r="F281" s="396">
        <v>10.779</v>
      </c>
      <c r="G281" s="396">
        <v>1057.3281548999998</v>
      </c>
      <c r="H281" s="396">
        <v>145.569</v>
      </c>
      <c r="I281" s="334"/>
      <c r="J281" s="397">
        <v>4348.847461235996</v>
      </c>
      <c r="K281" s="397">
        <v>43709.71385100659</v>
      </c>
      <c r="L281" s="388"/>
      <c r="M281" s="397">
        <v>4407.377062406014</v>
      </c>
      <c r="N281" s="312"/>
      <c r="O281" s="312"/>
    </row>
    <row r="282" spans="1:15" ht="15">
      <c r="A282" s="395" t="s">
        <v>466</v>
      </c>
      <c r="B282" s="106" t="s">
        <v>242</v>
      </c>
      <c r="C282" s="396">
        <v>367.1179565000002</v>
      </c>
      <c r="D282" s="396">
        <v>99.416</v>
      </c>
      <c r="E282" s="396">
        <v>1419.4677899000005</v>
      </c>
      <c r="F282" s="396">
        <v>26.716</v>
      </c>
      <c r="G282" s="396">
        <v>1786.5857464000007</v>
      </c>
      <c r="H282" s="396">
        <v>126.132</v>
      </c>
      <c r="I282" s="334"/>
      <c r="J282" s="397">
        <v>3692.7451969501917</v>
      </c>
      <c r="K282" s="397">
        <v>53131.748386734565</v>
      </c>
      <c r="L282" s="388"/>
      <c r="M282" s="397">
        <v>3564.252004854371</v>
      </c>
      <c r="N282" s="312"/>
      <c r="O282" s="312"/>
    </row>
    <row r="283" spans="1:15" ht="15">
      <c r="A283" s="395" t="s">
        <v>492</v>
      </c>
      <c r="B283" s="106" t="s">
        <v>243</v>
      </c>
      <c r="C283" s="396">
        <v>25.71634290000001</v>
      </c>
      <c r="D283" s="396">
        <v>5.759</v>
      </c>
      <c r="E283" s="396">
        <v>2441.3209723</v>
      </c>
      <c r="F283" s="396">
        <v>7.394</v>
      </c>
      <c r="G283" s="396">
        <v>2467.0373152</v>
      </c>
      <c r="H283" s="396">
        <v>13.153</v>
      </c>
      <c r="I283" s="334"/>
      <c r="J283" s="397">
        <v>4465.418110783124</v>
      </c>
      <c r="K283" s="397">
        <v>330175.94972951047</v>
      </c>
      <c r="L283" s="388"/>
      <c r="M283" s="397">
        <v>3673.763271428573</v>
      </c>
      <c r="N283" s="312"/>
      <c r="O283" s="312"/>
    </row>
    <row r="284" spans="1:15" ht="15">
      <c r="A284" s="395" t="s">
        <v>512</v>
      </c>
      <c r="B284" s="106" t="s">
        <v>244</v>
      </c>
      <c r="C284" s="396">
        <v>613.1417499000001</v>
      </c>
      <c r="D284" s="396">
        <v>145.839</v>
      </c>
      <c r="E284" s="396">
        <v>720.6294420000006</v>
      </c>
      <c r="F284" s="396">
        <v>11.95</v>
      </c>
      <c r="G284" s="396">
        <v>1333.7711919000008</v>
      </c>
      <c r="H284" s="396">
        <v>157.789</v>
      </c>
      <c r="I284" s="334"/>
      <c r="J284" s="397">
        <v>4204.237206097135</v>
      </c>
      <c r="K284" s="397">
        <v>60303.71899581595</v>
      </c>
      <c r="L284" s="388"/>
      <c r="M284" s="397">
        <v>4199.601026712329</v>
      </c>
      <c r="N284" s="312"/>
      <c r="O284" s="312"/>
    </row>
    <row r="285" spans="1:15" ht="15">
      <c r="A285" s="395" t="s">
        <v>533</v>
      </c>
      <c r="B285" s="106" t="s">
        <v>245</v>
      </c>
      <c r="C285" s="396">
        <v>501.0225336000001</v>
      </c>
      <c r="D285" s="396">
        <v>128.803</v>
      </c>
      <c r="E285" s="396">
        <v>894.3151769999994</v>
      </c>
      <c r="F285" s="396">
        <v>11.811</v>
      </c>
      <c r="G285" s="396">
        <v>1395.3377105999994</v>
      </c>
      <c r="H285" s="396">
        <v>140.614</v>
      </c>
      <c r="I285" s="334"/>
      <c r="J285" s="397">
        <v>3889.8359013377026</v>
      </c>
      <c r="K285" s="397">
        <v>75718.8364236728</v>
      </c>
      <c r="L285" s="388"/>
      <c r="M285" s="397">
        <v>4040.5043032258072</v>
      </c>
      <c r="N285" s="312"/>
      <c r="O285" s="312"/>
    </row>
    <row r="286" spans="1:15" ht="15">
      <c r="A286" s="395" t="s">
        <v>558</v>
      </c>
      <c r="B286" s="106" t="s">
        <v>557</v>
      </c>
      <c r="C286" s="396">
        <v>524.3087004000002</v>
      </c>
      <c r="D286" s="396">
        <v>123.431</v>
      </c>
      <c r="E286" s="396">
        <v>538.9833067999998</v>
      </c>
      <c r="F286" s="396">
        <v>8.54</v>
      </c>
      <c r="G286" s="396">
        <v>1063.2920072000002</v>
      </c>
      <c r="H286" s="396">
        <v>131.971</v>
      </c>
      <c r="I286" s="334"/>
      <c r="J286" s="397">
        <v>4247.787836118968</v>
      </c>
      <c r="K286" s="397">
        <v>63112.799391100685</v>
      </c>
      <c r="L286" s="388"/>
      <c r="M286" s="397">
        <v>4481.270943589746</v>
      </c>
      <c r="N286" s="312"/>
      <c r="O286" s="312"/>
    </row>
    <row r="287" spans="1:15" ht="15">
      <c r="A287" s="395" t="s">
        <v>580</v>
      </c>
      <c r="B287" s="106" t="s">
        <v>246</v>
      </c>
      <c r="C287" s="396">
        <v>386.73287399999987</v>
      </c>
      <c r="D287" s="396">
        <v>103.269</v>
      </c>
      <c r="E287" s="396">
        <v>415.5760164383598</v>
      </c>
      <c r="F287" s="396">
        <v>8.7</v>
      </c>
      <c r="G287" s="396">
        <v>802.3088904383596</v>
      </c>
      <c r="H287" s="396">
        <v>111.96900000000001</v>
      </c>
      <c r="I287" s="334"/>
      <c r="J287" s="397">
        <v>3744.9077070563276</v>
      </c>
      <c r="K287" s="397">
        <v>47767.35821130573</v>
      </c>
      <c r="L287" s="388"/>
      <c r="M287" s="397">
        <v>3986.9368453608236</v>
      </c>
      <c r="N287" s="312"/>
      <c r="O287" s="312"/>
    </row>
    <row r="288" spans="1:15" ht="15">
      <c r="A288" s="395" t="s">
        <v>583</v>
      </c>
      <c r="B288" s="106" t="s">
        <v>247</v>
      </c>
      <c r="C288" s="396">
        <v>344.4822818999998</v>
      </c>
      <c r="D288" s="396">
        <v>98.909</v>
      </c>
      <c r="E288" s="396">
        <v>431.5125339999998</v>
      </c>
      <c r="F288" s="396">
        <v>16.542</v>
      </c>
      <c r="G288" s="396">
        <v>775.9948158999996</v>
      </c>
      <c r="H288" s="396">
        <v>115.45100000000001</v>
      </c>
      <c r="I288" s="334"/>
      <c r="J288" s="397">
        <v>3482.820389448885</v>
      </c>
      <c r="K288" s="397">
        <v>26085.874380365116</v>
      </c>
      <c r="L288" s="388"/>
      <c r="M288" s="397">
        <v>3827.580909999998</v>
      </c>
      <c r="N288" s="312"/>
      <c r="O288" s="312"/>
    </row>
    <row r="289" spans="1:15" ht="15">
      <c r="A289" s="395" t="s">
        <v>586</v>
      </c>
      <c r="B289" s="106" t="s">
        <v>248</v>
      </c>
      <c r="C289" s="396">
        <v>295.38926630000003</v>
      </c>
      <c r="D289" s="396">
        <v>81.388</v>
      </c>
      <c r="E289" s="396">
        <v>759.1658569000003</v>
      </c>
      <c r="F289" s="396">
        <v>13.585</v>
      </c>
      <c r="G289" s="396">
        <v>1054.5551232000003</v>
      </c>
      <c r="H289" s="396">
        <v>94.97300000000001</v>
      </c>
      <c r="I289" s="334"/>
      <c r="J289" s="397">
        <v>3629.3958114218312</v>
      </c>
      <c r="K289" s="397">
        <v>55882.65417004051</v>
      </c>
      <c r="L289" s="388"/>
      <c r="M289" s="397">
        <v>3886.700872368421</v>
      </c>
      <c r="N289" s="312"/>
      <c r="O289" s="312"/>
    </row>
    <row r="290" spans="1:15" ht="15">
      <c r="A290" s="395" t="s">
        <v>588</v>
      </c>
      <c r="B290" s="106" t="s">
        <v>249</v>
      </c>
      <c r="C290" s="396">
        <v>384.68069840000004</v>
      </c>
      <c r="D290" s="396">
        <v>103.653</v>
      </c>
      <c r="E290" s="396">
        <v>416.9314786000002</v>
      </c>
      <c r="F290" s="396">
        <v>9.126</v>
      </c>
      <c r="G290" s="396">
        <v>801.6121770000002</v>
      </c>
      <c r="H290" s="396">
        <v>112.77900000000001</v>
      </c>
      <c r="I290" s="334"/>
      <c r="J290" s="397">
        <v>3711.2355493811083</v>
      </c>
      <c r="K290" s="397">
        <v>45686.114245014265</v>
      </c>
      <c r="L290" s="388"/>
      <c r="M290" s="397">
        <v>3925.313248979592</v>
      </c>
      <c r="N290" s="312"/>
      <c r="O290" s="312"/>
    </row>
    <row r="291" spans="1:15" ht="15">
      <c r="A291" s="395" t="s">
        <v>591</v>
      </c>
      <c r="B291" s="106" t="s">
        <v>250</v>
      </c>
      <c r="C291" s="396">
        <v>369.96584170000017</v>
      </c>
      <c r="D291" s="396">
        <v>86.23</v>
      </c>
      <c r="E291" s="396">
        <v>261.4709397</v>
      </c>
      <c r="F291" s="396">
        <v>5.757</v>
      </c>
      <c r="G291" s="396">
        <v>631.4367814000002</v>
      </c>
      <c r="H291" s="396">
        <v>91.98700000000001</v>
      </c>
      <c r="I291" s="334"/>
      <c r="J291" s="397">
        <v>4290.453922068888</v>
      </c>
      <c r="K291" s="397">
        <v>45417.91552892131</v>
      </c>
      <c r="L291" s="388"/>
      <c r="M291" s="397">
        <v>4301.928391860467</v>
      </c>
      <c r="N291" s="312"/>
      <c r="O291" s="312"/>
    </row>
    <row r="292" spans="1:15" ht="15">
      <c r="A292" s="395" t="s">
        <v>596</v>
      </c>
      <c r="B292" s="106" t="s">
        <v>251</v>
      </c>
      <c r="C292" s="396">
        <v>427.49629210000006</v>
      </c>
      <c r="D292" s="396">
        <v>99.603</v>
      </c>
      <c r="E292" s="396">
        <v>406.38909049999984</v>
      </c>
      <c r="F292" s="396">
        <v>6.876</v>
      </c>
      <c r="G292" s="396">
        <v>833.8853826</v>
      </c>
      <c r="H292" s="396">
        <v>106.479</v>
      </c>
      <c r="I292" s="334"/>
      <c r="J292" s="397">
        <v>4292.002169613366</v>
      </c>
      <c r="K292" s="397">
        <v>59102.543702734125</v>
      </c>
      <c r="L292" s="388"/>
      <c r="M292" s="397">
        <v>4453.086376041668</v>
      </c>
      <c r="N292" s="312"/>
      <c r="O292" s="312"/>
    </row>
    <row r="293" spans="1:15" ht="15">
      <c r="A293" s="395" t="s">
        <v>602</v>
      </c>
      <c r="B293" s="106" t="s">
        <v>252</v>
      </c>
      <c r="C293" s="396">
        <v>440.4341977</v>
      </c>
      <c r="D293" s="396">
        <v>104.953</v>
      </c>
      <c r="E293" s="396">
        <v>1205.1080828000006</v>
      </c>
      <c r="F293" s="396">
        <v>7.796</v>
      </c>
      <c r="G293" s="396">
        <v>1645.5422805000007</v>
      </c>
      <c r="H293" s="396">
        <v>112.74900000000001</v>
      </c>
      <c r="I293" s="334"/>
      <c r="J293" s="397">
        <v>4196.489835450155</v>
      </c>
      <c r="K293" s="397">
        <v>154580.3082093382</v>
      </c>
      <c r="L293" s="388"/>
      <c r="M293" s="397">
        <v>4317.982330392158</v>
      </c>
      <c r="N293" s="312"/>
      <c r="O293" s="312"/>
    </row>
    <row r="294" spans="1:15" ht="15">
      <c r="A294" s="395" t="s">
        <v>605</v>
      </c>
      <c r="B294" s="106" t="s">
        <v>253</v>
      </c>
      <c r="C294" s="396">
        <v>392.92799839999975</v>
      </c>
      <c r="D294" s="396">
        <v>96.712</v>
      </c>
      <c r="E294" s="396">
        <v>957.5407540999996</v>
      </c>
      <c r="F294" s="396">
        <v>8.062</v>
      </c>
      <c r="G294" s="396">
        <v>1350.4687524999995</v>
      </c>
      <c r="H294" s="396">
        <v>104.774</v>
      </c>
      <c r="I294" s="334"/>
      <c r="J294" s="397">
        <v>4062.8670526925275</v>
      </c>
      <c r="K294" s="397">
        <v>118772.11040684691</v>
      </c>
      <c r="L294" s="388"/>
      <c r="M294" s="397">
        <v>4270.956504347823</v>
      </c>
      <c r="N294" s="312"/>
      <c r="O294" s="312"/>
    </row>
    <row r="295" spans="1:15" ht="15">
      <c r="A295" s="395" t="s">
        <v>614</v>
      </c>
      <c r="B295" s="106" t="s">
        <v>254</v>
      </c>
      <c r="C295" s="396">
        <v>324.6261285000001</v>
      </c>
      <c r="D295" s="396">
        <v>96.566</v>
      </c>
      <c r="E295" s="396">
        <v>955.6985094000003</v>
      </c>
      <c r="F295" s="396">
        <v>18.156</v>
      </c>
      <c r="G295" s="396">
        <v>1280.3246379000004</v>
      </c>
      <c r="H295" s="396">
        <v>114.72200000000001</v>
      </c>
      <c r="I295" s="334"/>
      <c r="J295" s="397">
        <v>3361.7021363626964</v>
      </c>
      <c r="K295" s="397">
        <v>52638.16421017847</v>
      </c>
      <c r="L295" s="388"/>
      <c r="M295" s="397">
        <v>3731.334810344829</v>
      </c>
      <c r="N295" s="312"/>
      <c r="O295" s="312"/>
    </row>
    <row r="296" spans="1:15" ht="15">
      <c r="A296" s="395" t="s">
        <v>616</v>
      </c>
      <c r="B296" s="106" t="s">
        <v>255</v>
      </c>
      <c r="C296" s="396">
        <v>383.5374527000001</v>
      </c>
      <c r="D296" s="396">
        <v>88.592</v>
      </c>
      <c r="E296" s="396">
        <v>1115.4259655000005</v>
      </c>
      <c r="F296" s="396">
        <v>18.745</v>
      </c>
      <c r="G296" s="396">
        <v>1498.9634182000007</v>
      </c>
      <c r="H296" s="396">
        <v>107.337</v>
      </c>
      <c r="I296" s="334"/>
      <c r="J296" s="397">
        <v>4329.256058109085</v>
      </c>
      <c r="K296" s="397">
        <v>59505.25289410512</v>
      </c>
      <c r="L296" s="388"/>
      <c r="M296" s="397">
        <v>4512.2053258823535</v>
      </c>
      <c r="N296" s="312"/>
      <c r="O296" s="312"/>
    </row>
    <row r="297" spans="1:15" ht="15">
      <c r="A297" s="395" t="s">
        <v>621</v>
      </c>
      <c r="B297" s="106" t="s">
        <v>256</v>
      </c>
      <c r="C297" s="396">
        <v>282.28751110000013</v>
      </c>
      <c r="D297" s="396">
        <v>64.581</v>
      </c>
      <c r="E297" s="396">
        <v>329.6642274</v>
      </c>
      <c r="F297" s="396">
        <v>6.238</v>
      </c>
      <c r="G297" s="396">
        <v>611.9517385000001</v>
      </c>
      <c r="H297" s="396">
        <v>70.819</v>
      </c>
      <c r="I297" s="334"/>
      <c r="J297" s="397">
        <v>4371.06131989285</v>
      </c>
      <c r="K297" s="397">
        <v>52847.74405258096</v>
      </c>
      <c r="L297" s="388"/>
      <c r="M297" s="397">
        <v>4151.286927941179</v>
      </c>
      <c r="N297" s="312"/>
      <c r="O297" s="312"/>
    </row>
    <row r="298" spans="1:15" ht="15">
      <c r="A298" s="395" t="s">
        <v>624</v>
      </c>
      <c r="B298" s="106" t="s">
        <v>257</v>
      </c>
      <c r="C298" s="396">
        <v>453.6136213000001</v>
      </c>
      <c r="D298" s="396">
        <v>132.392</v>
      </c>
      <c r="E298" s="396">
        <v>721.1886370000005</v>
      </c>
      <c r="F298" s="396">
        <v>17.652</v>
      </c>
      <c r="G298" s="396">
        <v>1174.8022583000006</v>
      </c>
      <c r="H298" s="396">
        <v>150.04399999999998</v>
      </c>
      <c r="I298" s="334"/>
      <c r="J298" s="397">
        <v>3426.291779714787</v>
      </c>
      <c r="K298" s="397">
        <v>40855.91644006348</v>
      </c>
      <c r="L298" s="388"/>
      <c r="M298" s="397">
        <v>3600.108105555556</v>
      </c>
      <c r="N298" s="312"/>
      <c r="O298" s="312"/>
    </row>
    <row r="299" spans="1:15" ht="15">
      <c r="A299" s="395" t="s">
        <v>631</v>
      </c>
      <c r="B299" s="106" t="s">
        <v>258</v>
      </c>
      <c r="C299" s="396">
        <v>430.85250530000013</v>
      </c>
      <c r="D299" s="396">
        <v>117.172</v>
      </c>
      <c r="E299" s="396">
        <v>360.08357639999997</v>
      </c>
      <c r="F299" s="396">
        <v>11.324</v>
      </c>
      <c r="G299" s="396">
        <v>790.9360817000002</v>
      </c>
      <c r="H299" s="396">
        <v>128.496</v>
      </c>
      <c r="I299" s="334"/>
      <c r="J299" s="397">
        <v>3677.094402246272</v>
      </c>
      <c r="K299" s="397">
        <v>31798.26707877075</v>
      </c>
      <c r="L299" s="388"/>
      <c r="M299" s="397">
        <v>3746.5435243478273</v>
      </c>
      <c r="N299" s="312"/>
      <c r="O299" s="312"/>
    </row>
    <row r="300" spans="1:15" ht="15">
      <c r="A300" s="395" t="s">
        <v>653</v>
      </c>
      <c r="B300" s="106" t="s">
        <v>259</v>
      </c>
      <c r="C300" s="396">
        <v>326.62605630000024</v>
      </c>
      <c r="D300" s="396">
        <v>80.621</v>
      </c>
      <c r="E300" s="396">
        <v>486.2349881000001</v>
      </c>
      <c r="F300" s="396">
        <v>7.318</v>
      </c>
      <c r="G300" s="396">
        <v>812.8610444000003</v>
      </c>
      <c r="H300" s="396">
        <v>87.939</v>
      </c>
      <c r="I300" s="334"/>
      <c r="J300" s="397">
        <v>4051.3768906364376</v>
      </c>
      <c r="K300" s="397">
        <v>66443.69883848047</v>
      </c>
      <c r="L300" s="388"/>
      <c r="M300" s="397">
        <v>3754.3224862068996</v>
      </c>
      <c r="N300" s="312"/>
      <c r="O300" s="312"/>
    </row>
    <row r="301" spans="1:15" ht="15">
      <c r="A301" s="395" t="s">
        <v>672</v>
      </c>
      <c r="B301" s="106" t="s">
        <v>260</v>
      </c>
      <c r="C301" s="396">
        <v>379.3235726</v>
      </c>
      <c r="D301" s="396">
        <v>102.346</v>
      </c>
      <c r="E301" s="396">
        <v>921.5732455000003</v>
      </c>
      <c r="F301" s="396">
        <v>9.916</v>
      </c>
      <c r="G301" s="396">
        <v>1300.8968181000002</v>
      </c>
      <c r="H301" s="396">
        <v>112.262</v>
      </c>
      <c r="I301" s="334"/>
      <c r="J301" s="397">
        <v>3706.2862505618195</v>
      </c>
      <c r="K301" s="397">
        <v>92938.00378176688</v>
      </c>
      <c r="L301" s="388"/>
      <c r="M301" s="397">
        <v>4123.082310869565</v>
      </c>
      <c r="N301" s="312"/>
      <c r="O301" s="312"/>
    </row>
    <row r="302" spans="1:15" ht="15">
      <c r="A302" s="395" t="s">
        <v>722</v>
      </c>
      <c r="B302" s="106" t="s">
        <v>261</v>
      </c>
      <c r="C302" s="396">
        <v>423.4028143999999</v>
      </c>
      <c r="D302" s="396">
        <v>100.586</v>
      </c>
      <c r="E302" s="396">
        <v>290.2649150000002</v>
      </c>
      <c r="F302" s="396">
        <v>7.892</v>
      </c>
      <c r="G302" s="396">
        <v>713.6677294000001</v>
      </c>
      <c r="H302" s="396">
        <v>108.478</v>
      </c>
      <c r="I302" s="334"/>
      <c r="J302" s="397">
        <v>4209.361286859005</v>
      </c>
      <c r="K302" s="397">
        <v>36779.639508362925</v>
      </c>
      <c r="L302" s="388"/>
      <c r="M302" s="397">
        <v>4192.107073267326</v>
      </c>
      <c r="N302" s="312"/>
      <c r="O302" s="312"/>
    </row>
    <row r="303" spans="1:15" ht="15">
      <c r="A303" s="395" t="s">
        <v>730</v>
      </c>
      <c r="B303" s="106" t="s">
        <v>262</v>
      </c>
      <c r="C303" s="396">
        <v>353.0300260000001</v>
      </c>
      <c r="D303" s="396">
        <v>81.413</v>
      </c>
      <c r="E303" s="396">
        <v>383.8887691000003</v>
      </c>
      <c r="F303" s="396">
        <v>8.402</v>
      </c>
      <c r="G303" s="396">
        <v>736.9187951000004</v>
      </c>
      <c r="H303" s="396">
        <v>89.815</v>
      </c>
      <c r="I303" s="334"/>
      <c r="J303" s="397">
        <v>4336.2856791912845</v>
      </c>
      <c r="K303" s="397">
        <v>45690.16532968344</v>
      </c>
      <c r="L303" s="388"/>
      <c r="M303" s="397">
        <v>4253.373807228916</v>
      </c>
      <c r="N303" s="312"/>
      <c r="O303" s="312"/>
    </row>
    <row r="304" spans="1:15" ht="15">
      <c r="A304" s="395" t="s">
        <v>782</v>
      </c>
      <c r="B304" s="106" t="s">
        <v>263</v>
      </c>
      <c r="C304" s="396">
        <v>458.07021790000005</v>
      </c>
      <c r="D304" s="396">
        <v>125.035</v>
      </c>
      <c r="E304" s="396">
        <v>1191.5085863</v>
      </c>
      <c r="F304" s="396">
        <v>17.73</v>
      </c>
      <c r="G304" s="396">
        <v>1649.5788042</v>
      </c>
      <c r="H304" s="396">
        <v>142.765</v>
      </c>
      <c r="I304" s="334"/>
      <c r="J304" s="397">
        <v>3663.535953133123</v>
      </c>
      <c r="K304" s="397">
        <v>67202.9659503666</v>
      </c>
      <c r="L304" s="388"/>
      <c r="M304" s="397">
        <v>3694.1146604838714</v>
      </c>
      <c r="N304" s="312"/>
      <c r="O304" s="312"/>
    </row>
    <row r="305" spans="1:15" ht="15">
      <c r="A305" s="395" t="s">
        <v>801</v>
      </c>
      <c r="B305" s="106" t="s">
        <v>264</v>
      </c>
      <c r="C305" s="396">
        <v>348.7810844</v>
      </c>
      <c r="D305" s="396">
        <v>79.87</v>
      </c>
      <c r="E305" s="396">
        <v>368.41088739999975</v>
      </c>
      <c r="F305" s="396">
        <v>6.047</v>
      </c>
      <c r="G305" s="396">
        <v>717.1919717999997</v>
      </c>
      <c r="H305" s="396">
        <v>85.917</v>
      </c>
      <c r="I305" s="334"/>
      <c r="J305" s="397">
        <v>4366.859702015775</v>
      </c>
      <c r="K305" s="397">
        <v>60924.57208533153</v>
      </c>
      <c r="L305" s="388"/>
      <c r="M305" s="397">
        <v>4253.4278585365855</v>
      </c>
      <c r="N305" s="312"/>
      <c r="O305" s="312"/>
    </row>
    <row r="306" spans="1:15" ht="15">
      <c r="A306" s="395" t="s">
        <v>822</v>
      </c>
      <c r="B306" s="106" t="s">
        <v>265</v>
      </c>
      <c r="C306" s="396">
        <v>393.98265719999995</v>
      </c>
      <c r="D306" s="396">
        <v>104.329</v>
      </c>
      <c r="E306" s="396">
        <v>2638.262125599999</v>
      </c>
      <c r="F306" s="396">
        <v>15.557</v>
      </c>
      <c r="G306" s="396">
        <v>3032.2447827999986</v>
      </c>
      <c r="H306" s="396">
        <v>119.886</v>
      </c>
      <c r="I306" s="334"/>
      <c r="J306" s="397">
        <v>3776.3484476991052</v>
      </c>
      <c r="K306" s="397">
        <v>169586.81786976918</v>
      </c>
      <c r="L306" s="388"/>
      <c r="M306" s="397">
        <v>4236.372658064515</v>
      </c>
      <c r="N306" s="312"/>
      <c r="O306" s="312"/>
    </row>
    <row r="307" spans="1:15" ht="15">
      <c r="A307" s="395" t="s">
        <v>833</v>
      </c>
      <c r="B307" s="106" t="s">
        <v>266</v>
      </c>
      <c r="C307" s="396">
        <v>369.1103476</v>
      </c>
      <c r="D307" s="396">
        <v>97.131</v>
      </c>
      <c r="E307" s="396">
        <v>380.45715769999987</v>
      </c>
      <c r="F307" s="396">
        <v>8.834</v>
      </c>
      <c r="G307" s="396">
        <v>749.5675052999999</v>
      </c>
      <c r="H307" s="396">
        <v>105.965</v>
      </c>
      <c r="I307" s="334"/>
      <c r="J307" s="397">
        <v>3800.1291822384205</v>
      </c>
      <c r="K307" s="397">
        <v>43067.37125877291</v>
      </c>
      <c r="L307" s="388"/>
      <c r="M307" s="397">
        <v>4056.1576659340662</v>
      </c>
      <c r="N307" s="312"/>
      <c r="O307" s="312"/>
    </row>
    <row r="308" spans="1:15" ht="15">
      <c r="A308" s="395" t="s">
        <v>834</v>
      </c>
      <c r="B308" s="106" t="s">
        <v>267</v>
      </c>
      <c r="C308" s="396">
        <v>508.6954661000007</v>
      </c>
      <c r="D308" s="396">
        <v>134.076</v>
      </c>
      <c r="E308" s="396">
        <v>495.0173480999998</v>
      </c>
      <c r="F308" s="396">
        <v>15.92</v>
      </c>
      <c r="G308" s="396">
        <v>1003.7128142000006</v>
      </c>
      <c r="H308" s="396">
        <v>149.99599999999998</v>
      </c>
      <c r="I308" s="334"/>
      <c r="J308" s="397">
        <v>3794.082953697908</v>
      </c>
      <c r="K308" s="397">
        <v>31094.054528894463</v>
      </c>
      <c r="L308" s="388"/>
      <c r="M308" s="397">
        <v>4037.2656039682597</v>
      </c>
      <c r="N308" s="312"/>
      <c r="O308" s="312"/>
    </row>
    <row r="309" spans="1:15" ht="15">
      <c r="A309" s="395" t="s">
        <v>856</v>
      </c>
      <c r="B309" s="106" t="s">
        <v>268</v>
      </c>
      <c r="C309" s="396">
        <v>504.0633072000001</v>
      </c>
      <c r="D309" s="396">
        <v>120.774</v>
      </c>
      <c r="E309" s="396">
        <v>3531.2115827999996</v>
      </c>
      <c r="F309" s="396">
        <v>42.541</v>
      </c>
      <c r="G309" s="396">
        <v>4035.2748899999997</v>
      </c>
      <c r="H309" s="396">
        <v>163.315</v>
      </c>
      <c r="I309" s="334"/>
      <c r="J309" s="397">
        <v>4173.607789756074</v>
      </c>
      <c r="K309" s="397">
        <v>83007.25377400624</v>
      </c>
      <c r="L309" s="388"/>
      <c r="M309" s="397">
        <v>4200.52756</v>
      </c>
      <c r="N309" s="312"/>
      <c r="O309" s="312"/>
    </row>
    <row r="310" spans="1:15" ht="16.5" thickBot="1">
      <c r="A310" s="398" t="s">
        <v>391</v>
      </c>
      <c r="B310" s="398" t="s">
        <v>949</v>
      </c>
      <c r="C310" s="399">
        <v>13370.984738700003</v>
      </c>
      <c r="D310" s="399">
        <v>3357.5259999999994</v>
      </c>
      <c r="E310" s="399">
        <v>27709.65733243836</v>
      </c>
      <c r="F310" s="399">
        <v>402.7390000000001</v>
      </c>
      <c r="G310" s="399">
        <v>41080.64207113837</v>
      </c>
      <c r="H310" s="399">
        <v>3760.2650000000003</v>
      </c>
      <c r="I310" s="400"/>
      <c r="J310" s="401">
        <v>3982.3920168302507</v>
      </c>
      <c r="K310" s="401">
        <v>68803.01468801967</v>
      </c>
      <c r="L310" s="402"/>
      <c r="M310" s="401">
        <v>4121.758550770654</v>
      </c>
      <c r="N310" s="312"/>
      <c r="O310" s="312"/>
    </row>
    <row r="311" spans="1:15" ht="15.75" thickTop="1">
      <c r="A311" s="395" t="s">
        <v>397</v>
      </c>
      <c r="B311" s="106" t="s">
        <v>269</v>
      </c>
      <c r="C311" s="396">
        <v>116.86578320000002</v>
      </c>
      <c r="D311" s="396">
        <v>27.499</v>
      </c>
      <c r="E311" s="396">
        <v>103.71148919999999</v>
      </c>
      <c r="F311" s="396">
        <v>2.095</v>
      </c>
      <c r="G311" s="396">
        <v>220.57727240000003</v>
      </c>
      <c r="H311" s="396">
        <v>29.593999999999998</v>
      </c>
      <c r="I311" s="334"/>
      <c r="J311" s="397">
        <v>4249.819382523002</v>
      </c>
      <c r="K311" s="397">
        <v>49504.290787589496</v>
      </c>
      <c r="L311" s="388"/>
      <c r="M311" s="397">
        <v>4328.362340740741</v>
      </c>
      <c r="N311" s="312"/>
      <c r="O311" s="312"/>
    </row>
    <row r="312" spans="1:15" ht="15">
      <c r="A312" s="395" t="s">
        <v>409</v>
      </c>
      <c r="B312" s="106" t="s">
        <v>270</v>
      </c>
      <c r="C312" s="396">
        <v>294.43487810000016</v>
      </c>
      <c r="D312" s="396">
        <v>70.229</v>
      </c>
      <c r="E312" s="396">
        <v>229.56686390000004</v>
      </c>
      <c r="F312" s="396">
        <v>5.68</v>
      </c>
      <c r="G312" s="396">
        <v>524.0017420000001</v>
      </c>
      <c r="H312" s="396">
        <v>75.90899999999999</v>
      </c>
      <c r="I312" s="334"/>
      <c r="J312" s="397">
        <v>4192.497089521425</v>
      </c>
      <c r="K312" s="397">
        <v>40416.701390845075</v>
      </c>
      <c r="L312" s="388"/>
      <c r="M312" s="397">
        <v>4329.924677941179</v>
      </c>
      <c r="N312" s="312"/>
      <c r="O312" s="312"/>
    </row>
    <row r="313" spans="1:15" ht="15">
      <c r="A313" s="395" t="s">
        <v>411</v>
      </c>
      <c r="B313" s="106" t="s">
        <v>271</v>
      </c>
      <c r="C313" s="396">
        <v>224.79588120000005</v>
      </c>
      <c r="D313" s="396">
        <v>48.759</v>
      </c>
      <c r="E313" s="396">
        <v>296.3297515999999</v>
      </c>
      <c r="F313" s="396">
        <v>5.104</v>
      </c>
      <c r="G313" s="396">
        <v>521.1256328</v>
      </c>
      <c r="H313" s="396">
        <v>53.863</v>
      </c>
      <c r="I313" s="334"/>
      <c r="J313" s="397">
        <v>4610.34642219898</v>
      </c>
      <c r="K313" s="397">
        <v>58058.336912225685</v>
      </c>
      <c r="L313" s="388"/>
      <c r="M313" s="397">
        <v>4886.866982608697</v>
      </c>
      <c r="N313" s="312"/>
      <c r="O313" s="312"/>
    </row>
    <row r="314" spans="1:15" ht="15">
      <c r="A314" s="395" t="s">
        <v>412</v>
      </c>
      <c r="B314" s="106" t="s">
        <v>272</v>
      </c>
      <c r="C314" s="396">
        <v>339.7964068999999</v>
      </c>
      <c r="D314" s="396">
        <v>71.14</v>
      </c>
      <c r="E314" s="396">
        <v>315.4057979999999</v>
      </c>
      <c r="F314" s="396">
        <v>5.905</v>
      </c>
      <c r="G314" s="396">
        <v>655.2022048999997</v>
      </c>
      <c r="H314" s="396">
        <v>77.045</v>
      </c>
      <c r="I314" s="334"/>
      <c r="J314" s="397">
        <v>4776.446540624121</v>
      </c>
      <c r="K314" s="397">
        <v>53413.34428450464</v>
      </c>
      <c r="L314" s="388"/>
      <c r="M314" s="397">
        <v>4924.585607246376</v>
      </c>
      <c r="N314" s="312"/>
      <c r="O314" s="312"/>
    </row>
    <row r="315" spans="1:15" ht="15">
      <c r="A315" s="395" t="s">
        <v>426</v>
      </c>
      <c r="B315" s="106" t="s">
        <v>273</v>
      </c>
      <c r="C315" s="396">
        <v>318.6085519</v>
      </c>
      <c r="D315" s="396">
        <v>71.085</v>
      </c>
      <c r="E315" s="396">
        <v>579.7756860999995</v>
      </c>
      <c r="F315" s="396">
        <v>5.504</v>
      </c>
      <c r="G315" s="396">
        <v>898.3842379999994</v>
      </c>
      <c r="H315" s="396">
        <v>76.589</v>
      </c>
      <c r="I315" s="334"/>
      <c r="J315" s="397">
        <v>4482.078524301893</v>
      </c>
      <c r="K315" s="397">
        <v>105337.15227107548</v>
      </c>
      <c r="L315" s="388"/>
      <c r="M315" s="397">
        <v>4755.351520895523</v>
      </c>
      <c r="N315" s="312"/>
      <c r="O315" s="312"/>
    </row>
    <row r="316" spans="1:15" ht="15">
      <c r="A316" s="395" t="s">
        <v>445</v>
      </c>
      <c r="B316" s="106" t="s">
        <v>274</v>
      </c>
      <c r="C316" s="396">
        <v>207.213363</v>
      </c>
      <c r="D316" s="396">
        <v>45.363</v>
      </c>
      <c r="E316" s="396">
        <v>381.4577568</v>
      </c>
      <c r="F316" s="396">
        <v>2.864</v>
      </c>
      <c r="G316" s="396">
        <v>588.6711198</v>
      </c>
      <c r="H316" s="396">
        <v>48.227</v>
      </c>
      <c r="I316" s="334"/>
      <c r="J316" s="397">
        <v>4567.8937239600555</v>
      </c>
      <c r="K316" s="397">
        <v>133190.55754189944</v>
      </c>
      <c r="L316" s="388"/>
      <c r="M316" s="397">
        <v>4408.794957446808</v>
      </c>
      <c r="N316" s="312"/>
      <c r="O316" s="312"/>
    </row>
    <row r="317" spans="1:15" ht="15">
      <c r="A317" s="395" t="s">
        <v>453</v>
      </c>
      <c r="B317" s="106" t="s">
        <v>275</v>
      </c>
      <c r="C317" s="396">
        <v>476.73434030000016</v>
      </c>
      <c r="D317" s="396">
        <v>124.653</v>
      </c>
      <c r="E317" s="396">
        <v>576.7744949999999</v>
      </c>
      <c r="F317" s="396">
        <v>14.041</v>
      </c>
      <c r="G317" s="396">
        <v>1053.5088353</v>
      </c>
      <c r="H317" s="396">
        <v>138.69400000000002</v>
      </c>
      <c r="I317" s="334"/>
      <c r="J317" s="397">
        <v>3824.4915108340765</v>
      </c>
      <c r="K317" s="397">
        <v>41077.87871234242</v>
      </c>
      <c r="L317" s="388"/>
      <c r="M317" s="397">
        <v>4145.516002608697</v>
      </c>
      <c r="N317" s="312"/>
      <c r="O317" s="312"/>
    </row>
    <row r="318" spans="1:15" ht="15">
      <c r="A318" s="395" t="s">
        <v>468</v>
      </c>
      <c r="B318" s="106" t="s">
        <v>276</v>
      </c>
      <c r="C318" s="396">
        <v>257.8513933</v>
      </c>
      <c r="D318" s="396">
        <v>62.844</v>
      </c>
      <c r="E318" s="396">
        <v>327.2372284999999</v>
      </c>
      <c r="F318" s="396">
        <v>5.916</v>
      </c>
      <c r="G318" s="396">
        <v>585.0886217999998</v>
      </c>
      <c r="H318" s="396">
        <v>68.76</v>
      </c>
      <c r="I318" s="334"/>
      <c r="J318" s="397">
        <v>4103.039165234549</v>
      </c>
      <c r="K318" s="397">
        <v>55313.93314739687</v>
      </c>
      <c r="L318" s="388"/>
      <c r="M318" s="397">
        <v>4227.0720213114755</v>
      </c>
      <c r="N318" s="312"/>
      <c r="O318" s="312"/>
    </row>
    <row r="319" spans="1:15" ht="15">
      <c r="A319" s="395" t="s">
        <v>484</v>
      </c>
      <c r="B319" s="106" t="s">
        <v>277</v>
      </c>
      <c r="C319" s="396">
        <v>278.38353190000004</v>
      </c>
      <c r="D319" s="396">
        <v>58.834</v>
      </c>
      <c r="E319" s="396">
        <v>461.2644671999998</v>
      </c>
      <c r="F319" s="396">
        <v>5.472</v>
      </c>
      <c r="G319" s="396">
        <v>739.6479990999999</v>
      </c>
      <c r="H319" s="396">
        <v>64.306</v>
      </c>
      <c r="I319" s="334"/>
      <c r="J319" s="397">
        <v>4731.67780365095</v>
      </c>
      <c r="K319" s="397">
        <v>84295.40701754382</v>
      </c>
      <c r="L319" s="388"/>
      <c r="M319" s="397">
        <v>4883.921612280702</v>
      </c>
      <c r="N319" s="312"/>
      <c r="O319" s="312"/>
    </row>
    <row r="320" spans="1:15" ht="15">
      <c r="A320" s="395" t="s">
        <v>488</v>
      </c>
      <c r="B320" s="106" t="s">
        <v>278</v>
      </c>
      <c r="C320" s="396">
        <v>272.60351149999985</v>
      </c>
      <c r="D320" s="396">
        <v>55.373</v>
      </c>
      <c r="E320" s="396">
        <v>312.32646470000003</v>
      </c>
      <c r="F320" s="396">
        <v>6.323</v>
      </c>
      <c r="G320" s="396">
        <v>584.9299761999998</v>
      </c>
      <c r="H320" s="396">
        <v>61.696</v>
      </c>
      <c r="I320" s="334"/>
      <c r="J320" s="397">
        <v>4923.040317483248</v>
      </c>
      <c r="K320" s="397">
        <v>49395.29727977227</v>
      </c>
      <c r="L320" s="388"/>
      <c r="M320" s="397">
        <v>5563.336969387753</v>
      </c>
      <c r="N320" s="312"/>
      <c r="O320" s="312"/>
    </row>
    <row r="321" spans="1:15" ht="15">
      <c r="A321" s="395" t="s">
        <v>489</v>
      </c>
      <c r="B321" s="106" t="s">
        <v>279</v>
      </c>
      <c r="C321" s="396">
        <v>198.1324745</v>
      </c>
      <c r="D321" s="396">
        <v>38.069</v>
      </c>
      <c r="E321" s="396">
        <v>152.38061340000004</v>
      </c>
      <c r="F321" s="396">
        <v>3.096</v>
      </c>
      <c r="G321" s="396">
        <v>350.5130879000001</v>
      </c>
      <c r="H321" s="396">
        <v>41.165000000000006</v>
      </c>
      <c r="I321" s="334"/>
      <c r="J321" s="397">
        <v>5204.562097769839</v>
      </c>
      <c r="K321" s="397">
        <v>49218.54437984497</v>
      </c>
      <c r="L321" s="388"/>
      <c r="M321" s="397">
        <v>5503.679847222223</v>
      </c>
      <c r="N321" s="312"/>
      <c r="O321" s="312"/>
    </row>
    <row r="322" spans="1:15" ht="15">
      <c r="A322" s="395" t="s">
        <v>510</v>
      </c>
      <c r="B322" s="106" t="s">
        <v>280</v>
      </c>
      <c r="C322" s="396">
        <v>167.30036489999998</v>
      </c>
      <c r="D322" s="396">
        <v>42.437</v>
      </c>
      <c r="E322" s="396">
        <v>508.9887579999999</v>
      </c>
      <c r="F322" s="396">
        <v>3.207</v>
      </c>
      <c r="G322" s="396">
        <v>676.2891228999999</v>
      </c>
      <c r="H322" s="396">
        <v>45.644</v>
      </c>
      <c r="I322" s="334"/>
      <c r="J322" s="397">
        <v>3942.323088342719</v>
      </c>
      <c r="K322" s="397">
        <v>158711.8048019956</v>
      </c>
      <c r="L322" s="388"/>
      <c r="M322" s="397">
        <v>3890.7061604651158</v>
      </c>
      <c r="N322" s="312"/>
      <c r="O322" s="312"/>
    </row>
    <row r="323" spans="1:15" ht="15">
      <c r="A323" s="395" t="s">
        <v>515</v>
      </c>
      <c r="B323" s="106" t="s">
        <v>281</v>
      </c>
      <c r="C323" s="396">
        <v>166.97882740000003</v>
      </c>
      <c r="D323" s="396">
        <v>40.308</v>
      </c>
      <c r="E323" s="396">
        <v>315.97069119999986</v>
      </c>
      <c r="F323" s="396">
        <v>3.59</v>
      </c>
      <c r="G323" s="396">
        <v>482.9495185999999</v>
      </c>
      <c r="H323" s="396">
        <v>43.897999999999996</v>
      </c>
      <c r="I323" s="334"/>
      <c r="J323" s="397">
        <v>4142.572873871192</v>
      </c>
      <c r="K323" s="397">
        <v>88014.12011142058</v>
      </c>
      <c r="L323" s="388"/>
      <c r="M323" s="397">
        <v>4281.508394871796</v>
      </c>
      <c r="N323" s="312"/>
      <c r="O323" s="312"/>
    </row>
    <row r="324" spans="1:15" ht="15">
      <c r="A324" s="395" t="s">
        <v>524</v>
      </c>
      <c r="B324" s="106" t="s">
        <v>282</v>
      </c>
      <c r="C324" s="396">
        <v>191.82825700000006</v>
      </c>
      <c r="D324" s="396">
        <v>49.612</v>
      </c>
      <c r="E324" s="396">
        <v>213.36605229999992</v>
      </c>
      <c r="F324" s="396">
        <v>4.454</v>
      </c>
      <c r="G324" s="396">
        <v>405.1943093</v>
      </c>
      <c r="H324" s="396">
        <v>54.066</v>
      </c>
      <c r="I324" s="334"/>
      <c r="J324" s="397">
        <v>3866.5697210352346</v>
      </c>
      <c r="K324" s="397">
        <v>47904.36737763806</v>
      </c>
      <c r="L324" s="388"/>
      <c r="M324" s="397">
        <v>4170.179500000001</v>
      </c>
      <c r="N324" s="312"/>
      <c r="O324" s="312"/>
    </row>
    <row r="325" spans="1:15" ht="15">
      <c r="A325" s="395" t="s">
        <v>540</v>
      </c>
      <c r="B325" s="106" t="s">
        <v>283</v>
      </c>
      <c r="C325" s="396">
        <v>243.10548120000007</v>
      </c>
      <c r="D325" s="396">
        <v>49.264</v>
      </c>
      <c r="E325" s="396">
        <v>245.01747090000006</v>
      </c>
      <c r="F325" s="396">
        <v>4.746</v>
      </c>
      <c r="G325" s="396">
        <v>488.12295210000013</v>
      </c>
      <c r="H325" s="396">
        <v>54.010000000000005</v>
      </c>
      <c r="I325" s="334"/>
      <c r="J325" s="397">
        <v>4934.749131211433</v>
      </c>
      <c r="K325" s="397">
        <v>51626.10006321114</v>
      </c>
      <c r="L325" s="388"/>
      <c r="M325" s="397">
        <v>5402.3440266666685</v>
      </c>
      <c r="N325" s="312"/>
      <c r="O325" s="312"/>
    </row>
    <row r="326" spans="1:15" ht="15">
      <c r="A326" s="395" t="s">
        <v>549</v>
      </c>
      <c r="B326" s="106" t="s">
        <v>284</v>
      </c>
      <c r="C326" s="396">
        <v>177.03842850000007</v>
      </c>
      <c r="D326" s="396">
        <v>47.076</v>
      </c>
      <c r="E326" s="396">
        <v>212.94335450000003</v>
      </c>
      <c r="F326" s="396">
        <v>4.687</v>
      </c>
      <c r="G326" s="396">
        <v>389.98178300000006</v>
      </c>
      <c r="H326" s="396">
        <v>51.763</v>
      </c>
      <c r="I326" s="334"/>
      <c r="J326" s="397">
        <v>3760.6939523324</v>
      </c>
      <c r="K326" s="397">
        <v>45432.76178792405</v>
      </c>
      <c r="L326" s="388"/>
      <c r="M326" s="397">
        <v>4023.600647727274</v>
      </c>
      <c r="N326" s="312"/>
      <c r="O326" s="312"/>
    </row>
    <row r="327" spans="1:15" ht="15">
      <c r="A327" s="395" t="s">
        <v>550</v>
      </c>
      <c r="B327" s="106" t="s">
        <v>285</v>
      </c>
      <c r="C327" s="396">
        <v>216.2581560999999</v>
      </c>
      <c r="D327" s="396">
        <v>52.242</v>
      </c>
      <c r="E327" s="396">
        <v>324.9480299000001</v>
      </c>
      <c r="F327" s="396">
        <v>3.344</v>
      </c>
      <c r="G327" s="396">
        <v>541.206186</v>
      </c>
      <c r="H327" s="396">
        <v>55.586</v>
      </c>
      <c r="I327" s="334"/>
      <c r="J327" s="397">
        <v>4139.545884537343</v>
      </c>
      <c r="K327" s="397">
        <v>97173.45391746414</v>
      </c>
      <c r="L327" s="388"/>
      <c r="M327" s="397">
        <v>4325.163121999998</v>
      </c>
      <c r="N327" s="312"/>
      <c r="O327" s="312"/>
    </row>
    <row r="328" spans="1:15" ht="15">
      <c r="A328" s="395" t="s">
        <v>556</v>
      </c>
      <c r="B328" s="106" t="s">
        <v>286</v>
      </c>
      <c r="C328" s="396">
        <v>288.6513245</v>
      </c>
      <c r="D328" s="396">
        <v>54.66</v>
      </c>
      <c r="E328" s="396">
        <v>290.5277384</v>
      </c>
      <c r="F328" s="396">
        <v>5.049</v>
      </c>
      <c r="G328" s="396">
        <v>579.1790629</v>
      </c>
      <c r="H328" s="396">
        <v>59.708999999999996</v>
      </c>
      <c r="I328" s="334"/>
      <c r="J328" s="397">
        <v>5280.85116172704</v>
      </c>
      <c r="K328" s="397">
        <v>57541.63961180431</v>
      </c>
      <c r="L328" s="388"/>
      <c r="M328" s="397">
        <v>5345.394898148148</v>
      </c>
      <c r="N328" s="312"/>
      <c r="O328" s="312"/>
    </row>
    <row r="329" spans="1:15" ht="15">
      <c r="A329" s="395" t="s">
        <v>560</v>
      </c>
      <c r="B329" s="106" t="s">
        <v>287</v>
      </c>
      <c r="C329" s="396">
        <v>134.27772539999998</v>
      </c>
      <c r="D329" s="396">
        <v>29.891</v>
      </c>
      <c r="E329" s="396">
        <v>108.95213349999997</v>
      </c>
      <c r="F329" s="396">
        <v>2.113</v>
      </c>
      <c r="G329" s="396">
        <v>243.22985889999995</v>
      </c>
      <c r="H329" s="396">
        <v>32.004</v>
      </c>
      <c r="I329" s="334"/>
      <c r="J329" s="397">
        <v>4492.246007159345</v>
      </c>
      <c r="K329" s="397">
        <v>51562.77023189776</v>
      </c>
      <c r="L329" s="388"/>
      <c r="M329" s="397">
        <v>4630.266393103448</v>
      </c>
      <c r="N329" s="312"/>
      <c r="O329" s="312"/>
    </row>
    <row r="330" spans="1:15" ht="15">
      <c r="A330" s="395" t="s">
        <v>564</v>
      </c>
      <c r="B330" s="106" t="s">
        <v>288</v>
      </c>
      <c r="C330" s="396">
        <v>199.3520025</v>
      </c>
      <c r="D330" s="396">
        <v>47.877</v>
      </c>
      <c r="E330" s="396">
        <v>301.51212200000015</v>
      </c>
      <c r="F330" s="396">
        <v>3.218</v>
      </c>
      <c r="G330" s="396">
        <v>500.8641245000001</v>
      </c>
      <c r="H330" s="396">
        <v>51.095</v>
      </c>
      <c r="I330" s="334"/>
      <c r="J330" s="397">
        <v>4163.836549909142</v>
      </c>
      <c r="K330" s="397">
        <v>93695.5009322561</v>
      </c>
      <c r="L330" s="388"/>
      <c r="M330" s="397">
        <v>4333.739184782608</v>
      </c>
      <c r="N330" s="312"/>
      <c r="O330" s="312"/>
    </row>
    <row r="331" spans="1:15" ht="15">
      <c r="A331" s="395" t="s">
        <v>577</v>
      </c>
      <c r="B331" s="106" t="s">
        <v>289</v>
      </c>
      <c r="C331" s="396">
        <v>146.34049679999993</v>
      </c>
      <c r="D331" s="396">
        <v>36.846</v>
      </c>
      <c r="E331" s="396">
        <v>149.89772430000002</v>
      </c>
      <c r="F331" s="396">
        <v>2.196</v>
      </c>
      <c r="G331" s="396">
        <v>296.2382210999999</v>
      </c>
      <c r="H331" s="396">
        <v>39.041999999999994</v>
      </c>
      <c r="I331" s="334"/>
      <c r="J331" s="397">
        <v>3971.67933561309</v>
      </c>
      <c r="K331" s="397">
        <v>68259.43729508197</v>
      </c>
      <c r="L331" s="388"/>
      <c r="M331" s="397">
        <v>4304.132258823527</v>
      </c>
      <c r="N331" s="312"/>
      <c r="O331" s="312"/>
    </row>
    <row r="332" spans="1:15" ht="15">
      <c r="A332" s="395" t="s">
        <v>578</v>
      </c>
      <c r="B332" s="106" t="s">
        <v>290</v>
      </c>
      <c r="C332" s="396">
        <v>169.5832413000001</v>
      </c>
      <c r="D332" s="396">
        <v>41.107</v>
      </c>
      <c r="E332" s="396">
        <v>226.48720000000006</v>
      </c>
      <c r="F332" s="396">
        <v>2.971</v>
      </c>
      <c r="G332" s="396">
        <v>396.0704413000002</v>
      </c>
      <c r="H332" s="396">
        <v>44.078</v>
      </c>
      <c r="I332" s="334"/>
      <c r="J332" s="397">
        <v>4125.410302381592</v>
      </c>
      <c r="K332" s="397">
        <v>76232.64893975094</v>
      </c>
      <c r="L332" s="388"/>
      <c r="M332" s="397">
        <v>4239.581032500003</v>
      </c>
      <c r="N332" s="312"/>
      <c r="O332" s="312"/>
    </row>
    <row r="333" spans="1:15" ht="15">
      <c r="A333" s="395" t="s">
        <v>581</v>
      </c>
      <c r="B333" s="106" t="s">
        <v>291</v>
      </c>
      <c r="C333" s="396">
        <v>270.2545781999999</v>
      </c>
      <c r="D333" s="396">
        <v>55.419</v>
      </c>
      <c r="E333" s="396">
        <v>378.98897300000004</v>
      </c>
      <c r="F333" s="396">
        <v>5.351</v>
      </c>
      <c r="G333" s="396">
        <v>649.2435512</v>
      </c>
      <c r="H333" s="396">
        <v>60.769999999999996</v>
      </c>
      <c r="I333" s="334"/>
      <c r="J333" s="397">
        <v>4876.569014236993</v>
      </c>
      <c r="K333" s="397">
        <v>70825.82190244815</v>
      </c>
      <c r="L333" s="388"/>
      <c r="M333" s="397">
        <v>5004.71441111111</v>
      </c>
      <c r="N333" s="312"/>
      <c r="O333" s="312"/>
    </row>
    <row r="334" spans="1:15" ht="15">
      <c r="A334" s="395" t="s">
        <v>592</v>
      </c>
      <c r="B334" s="106" t="s">
        <v>292</v>
      </c>
      <c r="C334" s="396">
        <v>178.15546730000014</v>
      </c>
      <c r="D334" s="396">
        <v>36.41</v>
      </c>
      <c r="E334" s="396">
        <v>187.5980105</v>
      </c>
      <c r="F334" s="396">
        <v>2.724</v>
      </c>
      <c r="G334" s="396">
        <v>365.75347780000016</v>
      </c>
      <c r="H334" s="396">
        <v>39.134</v>
      </c>
      <c r="I334" s="334"/>
      <c r="J334" s="397">
        <v>4893.03672892063</v>
      </c>
      <c r="K334" s="397">
        <v>68868.57947870778</v>
      </c>
      <c r="L334" s="388"/>
      <c r="M334" s="397">
        <v>4948.762980555559</v>
      </c>
      <c r="N334" s="312"/>
      <c r="O334" s="312"/>
    </row>
    <row r="335" spans="1:15" ht="15">
      <c r="A335" s="395" t="s">
        <v>594</v>
      </c>
      <c r="B335" s="106" t="s">
        <v>293</v>
      </c>
      <c r="C335" s="396">
        <v>164.3216247</v>
      </c>
      <c r="D335" s="396">
        <v>41.739</v>
      </c>
      <c r="E335" s="396">
        <v>165.68788900000007</v>
      </c>
      <c r="F335" s="396">
        <v>4.187</v>
      </c>
      <c r="G335" s="396">
        <v>330.00951370000007</v>
      </c>
      <c r="H335" s="396">
        <v>45.925999999999995</v>
      </c>
      <c r="I335" s="334"/>
      <c r="J335" s="397">
        <v>3936.8845612017535</v>
      </c>
      <c r="K335" s="397">
        <v>39571.98208741344</v>
      </c>
      <c r="L335" s="388"/>
      <c r="M335" s="397">
        <v>4213.374992307692</v>
      </c>
      <c r="N335" s="312"/>
      <c r="O335" s="312"/>
    </row>
    <row r="336" spans="1:15" ht="15">
      <c r="A336" s="395" t="s">
        <v>595</v>
      </c>
      <c r="B336" s="106" t="s">
        <v>294</v>
      </c>
      <c r="C336" s="396">
        <v>216.64667120000004</v>
      </c>
      <c r="D336" s="396">
        <v>53.328</v>
      </c>
      <c r="E336" s="396">
        <v>214.3973964000001</v>
      </c>
      <c r="F336" s="396">
        <v>3.282</v>
      </c>
      <c r="G336" s="396">
        <v>431.0440676000002</v>
      </c>
      <c r="H336" s="396">
        <v>56.61</v>
      </c>
      <c r="I336" s="334"/>
      <c r="J336" s="397">
        <v>4062.531338133814</v>
      </c>
      <c r="K336" s="397">
        <v>65325.227422303506</v>
      </c>
      <c r="L336" s="388"/>
      <c r="M336" s="397">
        <v>4332.933424000001</v>
      </c>
      <c r="N336" s="312"/>
      <c r="O336" s="312"/>
    </row>
    <row r="337" spans="1:15" ht="15">
      <c r="A337" s="395" t="s">
        <v>604</v>
      </c>
      <c r="B337" s="106" t="s">
        <v>295</v>
      </c>
      <c r="C337" s="396">
        <v>277.0244253000001</v>
      </c>
      <c r="D337" s="396">
        <v>55.566</v>
      </c>
      <c r="E337" s="396">
        <v>285.70624779999986</v>
      </c>
      <c r="F337" s="396">
        <v>5.708</v>
      </c>
      <c r="G337" s="396">
        <v>562.7306730999999</v>
      </c>
      <c r="H337" s="396">
        <v>61.274</v>
      </c>
      <c r="I337" s="334"/>
      <c r="J337" s="397">
        <v>4985.502380952382</v>
      </c>
      <c r="K337" s="397">
        <v>50053.65238262085</v>
      </c>
      <c r="L337" s="388"/>
      <c r="M337" s="397">
        <v>5130.081950000002</v>
      </c>
      <c r="N337" s="312"/>
      <c r="O337" s="312"/>
    </row>
    <row r="338" spans="1:15" ht="15">
      <c r="A338" s="395" t="s">
        <v>612</v>
      </c>
      <c r="B338" s="106" t="s">
        <v>296</v>
      </c>
      <c r="C338" s="396">
        <v>286.8356941999999</v>
      </c>
      <c r="D338" s="396">
        <v>69.7</v>
      </c>
      <c r="E338" s="396">
        <v>281.73047270000023</v>
      </c>
      <c r="F338" s="396">
        <v>7.343</v>
      </c>
      <c r="G338" s="396">
        <v>568.5661669000001</v>
      </c>
      <c r="H338" s="396">
        <v>77.043</v>
      </c>
      <c r="I338" s="334"/>
      <c r="J338" s="397">
        <v>4115.289730272596</v>
      </c>
      <c r="K338" s="397">
        <v>38367.216764265315</v>
      </c>
      <c r="L338" s="388"/>
      <c r="M338" s="397">
        <v>4626.382164516128</v>
      </c>
      <c r="N338" s="312"/>
      <c r="O338" s="312"/>
    </row>
    <row r="339" spans="1:15" ht="15">
      <c r="A339" s="395" t="s">
        <v>630</v>
      </c>
      <c r="B339" s="106" t="s">
        <v>297</v>
      </c>
      <c r="C339" s="396">
        <v>189.98522860000006</v>
      </c>
      <c r="D339" s="396">
        <v>43.13</v>
      </c>
      <c r="E339" s="396">
        <v>151.49878180000005</v>
      </c>
      <c r="F339" s="396">
        <v>3.942</v>
      </c>
      <c r="G339" s="396">
        <v>341.4840104000001</v>
      </c>
      <c r="H339" s="396">
        <v>47.072</v>
      </c>
      <c r="I339" s="334"/>
      <c r="J339" s="397">
        <v>4404.943858103409</v>
      </c>
      <c r="K339" s="397">
        <v>38431.95885337393</v>
      </c>
      <c r="L339" s="388"/>
      <c r="M339" s="397">
        <v>4523.4578238095255</v>
      </c>
      <c r="N339" s="312"/>
      <c r="O339" s="312"/>
    </row>
    <row r="340" spans="1:15" ht="15">
      <c r="A340" s="395" t="s">
        <v>643</v>
      </c>
      <c r="B340" s="106" t="s">
        <v>298</v>
      </c>
      <c r="C340" s="396">
        <v>287.8003137000001</v>
      </c>
      <c r="D340" s="396">
        <v>64.149</v>
      </c>
      <c r="E340" s="396">
        <v>410.15680880999975</v>
      </c>
      <c r="F340" s="396">
        <v>6.02</v>
      </c>
      <c r="G340" s="396">
        <v>697.9571225099999</v>
      </c>
      <c r="H340" s="396">
        <v>70.169</v>
      </c>
      <c r="I340" s="334"/>
      <c r="J340" s="397">
        <v>4486.434920263762</v>
      </c>
      <c r="K340" s="397">
        <v>68132.36026744182</v>
      </c>
      <c r="L340" s="388"/>
      <c r="M340" s="397">
        <v>4718.037929508198</v>
      </c>
      <c r="N340" s="312"/>
      <c r="O340" s="312"/>
    </row>
    <row r="341" spans="1:15" ht="15">
      <c r="A341" s="395" t="s">
        <v>649</v>
      </c>
      <c r="B341" s="106" t="s">
        <v>648</v>
      </c>
      <c r="C341" s="396">
        <v>442.55921570000004</v>
      </c>
      <c r="D341" s="396">
        <v>108.782</v>
      </c>
      <c r="E341" s="396">
        <v>468.8586826000002</v>
      </c>
      <c r="F341" s="396">
        <v>7.385</v>
      </c>
      <c r="G341" s="396">
        <v>911.4178983000002</v>
      </c>
      <c r="H341" s="396">
        <v>116.167</v>
      </c>
      <c r="I341" s="334"/>
      <c r="J341" s="397">
        <v>4068.3129166590065</v>
      </c>
      <c r="K341" s="397">
        <v>63487.97327014221</v>
      </c>
      <c r="L341" s="388"/>
      <c r="M341" s="397">
        <v>4255.377074038462</v>
      </c>
      <c r="N341" s="312"/>
      <c r="O341" s="312"/>
    </row>
    <row r="342" spans="1:15" ht="15">
      <c r="A342" s="395" t="s">
        <v>657</v>
      </c>
      <c r="B342" s="106" t="s">
        <v>299</v>
      </c>
      <c r="C342" s="396">
        <v>269.18784360000006</v>
      </c>
      <c r="D342" s="396">
        <v>57.917</v>
      </c>
      <c r="E342" s="396">
        <v>257.10244150000005</v>
      </c>
      <c r="F342" s="396">
        <v>5.304</v>
      </c>
      <c r="G342" s="396">
        <v>526.2902851000001</v>
      </c>
      <c r="H342" s="396">
        <v>63.221000000000004</v>
      </c>
      <c r="I342" s="334"/>
      <c r="J342" s="397">
        <v>4647.820909232179</v>
      </c>
      <c r="K342" s="397">
        <v>48473.310991704384</v>
      </c>
      <c r="L342" s="388"/>
      <c r="M342" s="397">
        <v>4984.960066666668</v>
      </c>
      <c r="N342" s="312"/>
      <c r="O342" s="312"/>
    </row>
    <row r="343" spans="1:15" ht="15">
      <c r="A343" s="395" t="s">
        <v>661</v>
      </c>
      <c r="B343" s="106" t="s">
        <v>300</v>
      </c>
      <c r="C343" s="396">
        <v>415.6642556</v>
      </c>
      <c r="D343" s="396">
        <v>100.517</v>
      </c>
      <c r="E343" s="396">
        <v>1054.9672849000005</v>
      </c>
      <c r="F343" s="396">
        <v>7.32</v>
      </c>
      <c r="G343" s="396">
        <v>1470.6315405000005</v>
      </c>
      <c r="H343" s="396">
        <v>107.83699999999999</v>
      </c>
      <c r="I343" s="334"/>
      <c r="J343" s="397">
        <v>4135.2632450232295</v>
      </c>
      <c r="K343" s="397">
        <v>144121.21378415308</v>
      </c>
      <c r="L343" s="388"/>
      <c r="M343" s="397">
        <v>4329.835995833333</v>
      </c>
      <c r="N343" s="312"/>
      <c r="O343" s="312"/>
    </row>
    <row r="344" spans="1:15" ht="15">
      <c r="A344" s="395" t="s">
        <v>662</v>
      </c>
      <c r="B344" s="106" t="s">
        <v>301</v>
      </c>
      <c r="C344" s="396">
        <v>183.7513908</v>
      </c>
      <c r="D344" s="396">
        <v>35.529</v>
      </c>
      <c r="E344" s="396">
        <v>256.60804659999997</v>
      </c>
      <c r="F344" s="396">
        <v>3.856</v>
      </c>
      <c r="G344" s="396">
        <v>440.35943739999993</v>
      </c>
      <c r="H344" s="396">
        <v>39.385000000000005</v>
      </c>
      <c r="I344" s="334"/>
      <c r="J344" s="397">
        <v>5171.870607109685</v>
      </c>
      <c r="K344" s="397">
        <v>66547.72992738588</v>
      </c>
      <c r="L344" s="388"/>
      <c r="M344" s="397">
        <v>5250.039737142856</v>
      </c>
      <c r="N344" s="312"/>
      <c r="O344" s="312"/>
    </row>
    <row r="345" spans="1:15" ht="15">
      <c r="A345" s="395" t="s">
        <v>668</v>
      </c>
      <c r="B345" s="106" t="s">
        <v>302</v>
      </c>
      <c r="C345" s="396">
        <v>353.95947550000034</v>
      </c>
      <c r="D345" s="396">
        <v>80.54</v>
      </c>
      <c r="E345" s="396">
        <v>438.0794673</v>
      </c>
      <c r="F345" s="396">
        <v>7.089</v>
      </c>
      <c r="G345" s="396">
        <v>792.0389428000003</v>
      </c>
      <c r="H345" s="396">
        <v>87.629</v>
      </c>
      <c r="I345" s="334"/>
      <c r="J345" s="397">
        <v>4394.828352371497</v>
      </c>
      <c r="K345" s="397">
        <v>61797.075370292</v>
      </c>
      <c r="L345" s="388"/>
      <c r="M345" s="397">
        <v>4657.361519736847</v>
      </c>
      <c r="N345" s="312"/>
      <c r="O345" s="312"/>
    </row>
    <row r="346" spans="1:15" ht="15">
      <c r="A346" s="395" t="s">
        <v>708</v>
      </c>
      <c r="B346" s="106" t="s">
        <v>303</v>
      </c>
      <c r="C346" s="396">
        <v>231.12834789999988</v>
      </c>
      <c r="D346" s="396">
        <v>57.574</v>
      </c>
      <c r="E346" s="396">
        <v>670.0285888999998</v>
      </c>
      <c r="F346" s="396">
        <v>6.386</v>
      </c>
      <c r="G346" s="396">
        <v>901.1569367999997</v>
      </c>
      <c r="H346" s="396">
        <v>63.96</v>
      </c>
      <c r="I346" s="334"/>
      <c r="J346" s="397">
        <v>4014.4570101087274</v>
      </c>
      <c r="K346" s="397">
        <v>104921.48275916064</v>
      </c>
      <c r="L346" s="388"/>
      <c r="M346" s="397">
        <v>4280.154590740739</v>
      </c>
      <c r="N346" s="312"/>
      <c r="O346" s="312"/>
    </row>
    <row r="347" spans="1:15" ht="15">
      <c r="A347" s="395" t="s">
        <v>717</v>
      </c>
      <c r="B347" s="106" t="s">
        <v>304</v>
      </c>
      <c r="C347" s="396">
        <v>331.2939926</v>
      </c>
      <c r="D347" s="396">
        <v>88.4</v>
      </c>
      <c r="E347" s="396">
        <v>664.4833651999996</v>
      </c>
      <c r="F347" s="396">
        <v>7.214</v>
      </c>
      <c r="G347" s="396">
        <v>995.7773577999997</v>
      </c>
      <c r="H347" s="396">
        <v>95.614</v>
      </c>
      <c r="I347" s="334"/>
      <c r="J347" s="397">
        <v>3747.6695995475116</v>
      </c>
      <c r="K347" s="397">
        <v>92110.25300803989</v>
      </c>
      <c r="L347" s="388"/>
      <c r="M347" s="397">
        <v>3991.493886746988</v>
      </c>
      <c r="N347" s="312"/>
      <c r="O347" s="312"/>
    </row>
    <row r="348" spans="1:15" ht="15">
      <c r="A348" s="395" t="s">
        <v>721</v>
      </c>
      <c r="B348" s="106" t="s">
        <v>305</v>
      </c>
      <c r="C348" s="396">
        <v>276.5265419</v>
      </c>
      <c r="D348" s="396">
        <v>66.239</v>
      </c>
      <c r="E348" s="396">
        <v>563.0348728999996</v>
      </c>
      <c r="F348" s="396">
        <v>6.254</v>
      </c>
      <c r="G348" s="396">
        <v>839.5614147999996</v>
      </c>
      <c r="H348" s="396">
        <v>72.49300000000001</v>
      </c>
      <c r="I348" s="334"/>
      <c r="J348" s="397">
        <v>4174.678692311176</v>
      </c>
      <c r="K348" s="397">
        <v>90027.96176846811</v>
      </c>
      <c r="L348" s="388"/>
      <c r="M348" s="397">
        <v>4608.775698333333</v>
      </c>
      <c r="N348" s="312"/>
      <c r="O348" s="312"/>
    </row>
    <row r="349" spans="1:15" ht="15">
      <c r="A349" s="395" t="s">
        <v>725</v>
      </c>
      <c r="B349" s="106" t="s">
        <v>306</v>
      </c>
      <c r="C349" s="396">
        <v>266.05928330000006</v>
      </c>
      <c r="D349" s="396">
        <v>56.501</v>
      </c>
      <c r="E349" s="396">
        <v>342.81242159999994</v>
      </c>
      <c r="F349" s="396">
        <v>4.952</v>
      </c>
      <c r="G349" s="396">
        <v>608.8717048999999</v>
      </c>
      <c r="H349" s="396">
        <v>61.452999999999996</v>
      </c>
      <c r="I349" s="334"/>
      <c r="J349" s="397">
        <v>4708.93051981381</v>
      </c>
      <c r="K349" s="397">
        <v>69227.06413570273</v>
      </c>
      <c r="L349" s="388"/>
      <c r="M349" s="397">
        <v>4837.441514545456</v>
      </c>
      <c r="N349" s="312"/>
      <c r="O349" s="312"/>
    </row>
    <row r="350" spans="1:15" ht="15">
      <c r="A350" s="395" t="s">
        <v>735</v>
      </c>
      <c r="B350" s="106" t="s">
        <v>307</v>
      </c>
      <c r="C350" s="396">
        <v>205.52422650000005</v>
      </c>
      <c r="D350" s="396">
        <v>43.945</v>
      </c>
      <c r="E350" s="396">
        <v>156.78986790000002</v>
      </c>
      <c r="F350" s="396">
        <v>4.679</v>
      </c>
      <c r="G350" s="396">
        <v>362.31409440000004</v>
      </c>
      <c r="H350" s="396">
        <v>48.624</v>
      </c>
      <c r="I350" s="334"/>
      <c r="J350" s="397">
        <v>4676.851211741951</v>
      </c>
      <c r="K350" s="397">
        <v>33509.26862577474</v>
      </c>
      <c r="L350" s="388"/>
      <c r="M350" s="397">
        <v>5138.105662500002</v>
      </c>
      <c r="N350" s="312"/>
      <c r="O350" s="312"/>
    </row>
    <row r="351" spans="1:15" ht="15">
      <c r="A351" s="395" t="s">
        <v>738</v>
      </c>
      <c r="B351" s="106" t="s">
        <v>308</v>
      </c>
      <c r="C351" s="396">
        <v>160.59808540000006</v>
      </c>
      <c r="D351" s="396">
        <v>33.201</v>
      </c>
      <c r="E351" s="396">
        <v>271.51093969999994</v>
      </c>
      <c r="F351" s="396">
        <v>2.997</v>
      </c>
      <c r="G351" s="396">
        <v>432.1090251</v>
      </c>
      <c r="H351" s="396">
        <v>36.198</v>
      </c>
      <c r="I351" s="334"/>
      <c r="J351" s="397">
        <v>4837.146031746034</v>
      </c>
      <c r="K351" s="397">
        <v>90594.24080747411</v>
      </c>
      <c r="L351" s="388"/>
      <c r="M351" s="397">
        <v>4723.473100000002</v>
      </c>
      <c r="N351" s="312"/>
      <c r="O351" s="312"/>
    </row>
    <row r="352" spans="1:15" ht="15">
      <c r="A352" s="395" t="s">
        <v>740</v>
      </c>
      <c r="B352" s="106" t="s">
        <v>309</v>
      </c>
      <c r="C352" s="396">
        <v>150.29471370000002</v>
      </c>
      <c r="D352" s="396">
        <v>37.283</v>
      </c>
      <c r="E352" s="396">
        <v>308.11044819999995</v>
      </c>
      <c r="F352" s="396">
        <v>2.823</v>
      </c>
      <c r="G352" s="396">
        <v>458.40516189999994</v>
      </c>
      <c r="H352" s="396">
        <v>40.106</v>
      </c>
      <c r="I352" s="334"/>
      <c r="J352" s="397">
        <v>4031.1861625942124</v>
      </c>
      <c r="K352" s="397">
        <v>109142.91470067302</v>
      </c>
      <c r="L352" s="388"/>
      <c r="M352" s="397">
        <v>4174.853158333334</v>
      </c>
      <c r="N352" s="312"/>
      <c r="O352" s="312"/>
    </row>
    <row r="353" spans="1:15" ht="15">
      <c r="A353" s="395" t="s">
        <v>752</v>
      </c>
      <c r="B353" s="106" t="s">
        <v>310</v>
      </c>
      <c r="C353" s="396">
        <v>252.77867559999996</v>
      </c>
      <c r="D353" s="396">
        <v>47.697</v>
      </c>
      <c r="E353" s="396">
        <v>237.06660540000001</v>
      </c>
      <c r="F353" s="396">
        <v>4.871</v>
      </c>
      <c r="G353" s="396">
        <v>489.845281</v>
      </c>
      <c r="H353" s="396">
        <v>52.568000000000005</v>
      </c>
      <c r="I353" s="334"/>
      <c r="J353" s="397">
        <v>5299.676616978007</v>
      </c>
      <c r="K353" s="397">
        <v>48668.980784233216</v>
      </c>
      <c r="L353" s="388"/>
      <c r="M353" s="397">
        <v>5495.1885999999995</v>
      </c>
      <c r="N353" s="312"/>
      <c r="O353" s="312"/>
    </row>
    <row r="354" spans="1:15" ht="15">
      <c r="A354" s="395" t="s">
        <v>754</v>
      </c>
      <c r="B354" s="106" t="s">
        <v>311</v>
      </c>
      <c r="C354" s="396">
        <v>200.9469282</v>
      </c>
      <c r="D354" s="396">
        <v>48.388</v>
      </c>
      <c r="E354" s="396">
        <v>270.6187058</v>
      </c>
      <c r="F354" s="396">
        <v>4.963</v>
      </c>
      <c r="G354" s="396">
        <v>471.565634</v>
      </c>
      <c r="H354" s="396">
        <v>53.351</v>
      </c>
      <c r="I354" s="334"/>
      <c r="J354" s="397">
        <v>4152.825663387616</v>
      </c>
      <c r="K354" s="397">
        <v>54527.24275639734</v>
      </c>
      <c r="L354" s="388"/>
      <c r="M354" s="397">
        <v>4566.9756409090905</v>
      </c>
      <c r="N354" s="312"/>
      <c r="O354" s="312"/>
    </row>
    <row r="355" spans="1:15" ht="15">
      <c r="A355" s="395" t="s">
        <v>757</v>
      </c>
      <c r="B355" s="106" t="s">
        <v>312</v>
      </c>
      <c r="C355" s="396">
        <v>202.58031169999995</v>
      </c>
      <c r="D355" s="396">
        <v>50.702</v>
      </c>
      <c r="E355" s="396">
        <v>572.7132492999998</v>
      </c>
      <c r="F355" s="396">
        <v>4.409</v>
      </c>
      <c r="G355" s="396">
        <v>775.2935609999997</v>
      </c>
      <c r="H355" s="396">
        <v>55.111</v>
      </c>
      <c r="I355" s="334"/>
      <c r="J355" s="397">
        <v>3995.5092836574486</v>
      </c>
      <c r="K355" s="397">
        <v>129896.40492175093</v>
      </c>
      <c r="L355" s="388"/>
      <c r="M355" s="397">
        <v>4220.423160416666</v>
      </c>
      <c r="N355" s="312"/>
      <c r="O355" s="312"/>
    </row>
    <row r="356" spans="1:15" ht="15">
      <c r="A356" s="395" t="s">
        <v>761</v>
      </c>
      <c r="B356" s="106" t="s">
        <v>313</v>
      </c>
      <c r="C356" s="396">
        <v>150.45715819999998</v>
      </c>
      <c r="D356" s="396">
        <v>27.636</v>
      </c>
      <c r="E356" s="396">
        <v>205.98418539999994</v>
      </c>
      <c r="F356" s="396">
        <v>2.778</v>
      </c>
      <c r="G356" s="396">
        <v>356.4413435999999</v>
      </c>
      <c r="H356" s="396">
        <v>30.413999999999998</v>
      </c>
      <c r="I356" s="334"/>
      <c r="J356" s="397">
        <v>5444.245122304241</v>
      </c>
      <c r="K356" s="397">
        <v>74148.37487401006</v>
      </c>
      <c r="L356" s="388"/>
      <c r="M356" s="397">
        <v>5786.813776923076</v>
      </c>
      <c r="N356" s="312"/>
      <c r="O356" s="312"/>
    </row>
    <row r="357" spans="1:15" ht="15">
      <c r="A357" s="395" t="s">
        <v>774</v>
      </c>
      <c r="B357" s="106" t="s">
        <v>314</v>
      </c>
      <c r="C357" s="396">
        <v>300.3562734000001</v>
      </c>
      <c r="D357" s="396">
        <v>58.012</v>
      </c>
      <c r="E357" s="396">
        <v>460.8201863000003</v>
      </c>
      <c r="F357" s="396">
        <v>5.83</v>
      </c>
      <c r="G357" s="396">
        <v>761.1764597000004</v>
      </c>
      <c r="H357" s="396">
        <v>63.842</v>
      </c>
      <c r="I357" s="334"/>
      <c r="J357" s="397">
        <v>5177.4852340895</v>
      </c>
      <c r="K357" s="397">
        <v>79042.91360205837</v>
      </c>
      <c r="L357" s="388"/>
      <c r="M357" s="397">
        <v>5562.153211111113</v>
      </c>
      <c r="N357" s="312"/>
      <c r="O357" s="312"/>
    </row>
    <row r="358" spans="1:15" ht="15">
      <c r="A358" s="395" t="s">
        <v>780</v>
      </c>
      <c r="B358" s="106" t="s">
        <v>315</v>
      </c>
      <c r="C358" s="396">
        <v>425.0964282999998</v>
      </c>
      <c r="D358" s="396">
        <v>102.916</v>
      </c>
      <c r="E358" s="396">
        <v>658.6528676000001</v>
      </c>
      <c r="F358" s="396">
        <v>8.595</v>
      </c>
      <c r="G358" s="396">
        <v>1083.7492958999999</v>
      </c>
      <c r="H358" s="396">
        <v>111.511</v>
      </c>
      <c r="I358" s="334"/>
      <c r="J358" s="397">
        <v>4130.5183674064265</v>
      </c>
      <c r="K358" s="397">
        <v>76632.09628853986</v>
      </c>
      <c r="L358" s="388"/>
      <c r="M358" s="397">
        <v>4337.718656122447</v>
      </c>
      <c r="N358" s="312"/>
      <c r="O358" s="312"/>
    </row>
    <row r="359" spans="1:15" ht="15">
      <c r="A359" s="395" t="s">
        <v>783</v>
      </c>
      <c r="B359" s="106" t="s">
        <v>316</v>
      </c>
      <c r="C359" s="396">
        <v>180.18174109999993</v>
      </c>
      <c r="D359" s="396">
        <v>40.856</v>
      </c>
      <c r="E359" s="396">
        <v>401.9948063000001</v>
      </c>
      <c r="F359" s="396">
        <v>3.093</v>
      </c>
      <c r="G359" s="396">
        <v>582.1765474</v>
      </c>
      <c r="H359" s="396">
        <v>43.949</v>
      </c>
      <c r="I359" s="334"/>
      <c r="J359" s="397">
        <v>4410.165975621694</v>
      </c>
      <c r="K359" s="397">
        <v>129969.22285806664</v>
      </c>
      <c r="L359" s="388"/>
      <c r="M359" s="397">
        <v>4620.044643589742</v>
      </c>
      <c r="N359" s="312"/>
      <c r="O359" s="312"/>
    </row>
    <row r="360" spans="1:15" ht="15">
      <c r="A360" s="395" t="s">
        <v>800</v>
      </c>
      <c r="B360" s="106" t="s">
        <v>317</v>
      </c>
      <c r="C360" s="396">
        <v>168.7831194</v>
      </c>
      <c r="D360" s="396">
        <v>34.489</v>
      </c>
      <c r="E360" s="396">
        <v>269.34975420000006</v>
      </c>
      <c r="F360" s="396">
        <v>2.756</v>
      </c>
      <c r="G360" s="396">
        <v>438.13287360000004</v>
      </c>
      <c r="H360" s="396">
        <v>37.245</v>
      </c>
      <c r="I360" s="334"/>
      <c r="J360" s="397">
        <v>4893.82468033286</v>
      </c>
      <c r="K360" s="397">
        <v>97732.13142235125</v>
      </c>
      <c r="L360" s="388"/>
      <c r="M360" s="397">
        <v>5114.639981818182</v>
      </c>
      <c r="N360" s="312"/>
      <c r="O360" s="312"/>
    </row>
    <row r="361" spans="1:15" ht="15">
      <c r="A361" s="395" t="s">
        <v>802</v>
      </c>
      <c r="B361" s="106" t="s">
        <v>318</v>
      </c>
      <c r="C361" s="396">
        <v>239.54534669999987</v>
      </c>
      <c r="D361" s="396">
        <v>56.715</v>
      </c>
      <c r="E361" s="396">
        <v>749.2034787999999</v>
      </c>
      <c r="F361" s="396">
        <v>4.881</v>
      </c>
      <c r="G361" s="396">
        <v>988.7488254999997</v>
      </c>
      <c r="H361" s="396">
        <v>61.596000000000004</v>
      </c>
      <c r="I361" s="334"/>
      <c r="J361" s="397">
        <v>4223.668283522875</v>
      </c>
      <c r="K361" s="397">
        <v>153493.84937512802</v>
      </c>
      <c r="L361" s="388"/>
      <c r="M361" s="397">
        <v>4519.723522641507</v>
      </c>
      <c r="N361" s="312"/>
      <c r="O361" s="312"/>
    </row>
    <row r="362" spans="1:15" ht="15">
      <c r="A362" s="395" t="s">
        <v>807</v>
      </c>
      <c r="B362" s="106" t="s">
        <v>319</v>
      </c>
      <c r="C362" s="396">
        <v>178.07987600000007</v>
      </c>
      <c r="D362" s="396">
        <v>34.294</v>
      </c>
      <c r="E362" s="396">
        <v>136.32209269999998</v>
      </c>
      <c r="F362" s="396">
        <v>3.48</v>
      </c>
      <c r="G362" s="396">
        <v>314.40196870000005</v>
      </c>
      <c r="H362" s="396">
        <v>37.773999999999994</v>
      </c>
      <c r="I362" s="334"/>
      <c r="J362" s="397">
        <v>5192.741470811222</v>
      </c>
      <c r="K362" s="397">
        <v>39173.01514367816</v>
      </c>
      <c r="L362" s="388"/>
      <c r="M362" s="397">
        <v>5396.359878787881</v>
      </c>
      <c r="N362" s="312"/>
      <c r="O362" s="312"/>
    </row>
    <row r="363" spans="1:15" ht="15">
      <c r="A363" s="395" t="s">
        <v>813</v>
      </c>
      <c r="B363" s="106" t="s">
        <v>320</v>
      </c>
      <c r="C363" s="396">
        <v>241.8400106</v>
      </c>
      <c r="D363" s="396">
        <v>49.584</v>
      </c>
      <c r="E363" s="396">
        <v>305.7277319000001</v>
      </c>
      <c r="F363" s="396">
        <v>5.182</v>
      </c>
      <c r="G363" s="396">
        <v>547.5677425000001</v>
      </c>
      <c r="H363" s="396">
        <v>54.766000000000005</v>
      </c>
      <c r="I363" s="334"/>
      <c r="J363" s="397">
        <v>4877.380013714102</v>
      </c>
      <c r="K363" s="397">
        <v>58998.018506368215</v>
      </c>
      <c r="L363" s="388"/>
      <c r="M363" s="397">
        <v>5145.532140425532</v>
      </c>
      <c r="N363" s="312"/>
      <c r="O363" s="312"/>
    </row>
    <row r="364" spans="1:15" ht="15">
      <c r="A364" s="395" t="s">
        <v>815</v>
      </c>
      <c r="B364" s="106" t="s">
        <v>321</v>
      </c>
      <c r="C364" s="396">
        <v>247.5096575999999</v>
      </c>
      <c r="D364" s="396">
        <v>64.278</v>
      </c>
      <c r="E364" s="396">
        <v>254.49016449999996</v>
      </c>
      <c r="F364" s="396">
        <v>5.502</v>
      </c>
      <c r="G364" s="396">
        <v>501.99982209999985</v>
      </c>
      <c r="H364" s="396">
        <v>69.78</v>
      </c>
      <c r="I364" s="334"/>
      <c r="J364" s="397">
        <v>3850.6123028096686</v>
      </c>
      <c r="K364" s="397">
        <v>46254.11932024718</v>
      </c>
      <c r="L364" s="388"/>
      <c r="M364" s="397">
        <v>4267.407889655171</v>
      </c>
      <c r="N364" s="312"/>
      <c r="O364" s="312"/>
    </row>
    <row r="365" spans="1:15" ht="15">
      <c r="A365" s="395" t="s">
        <v>818</v>
      </c>
      <c r="B365" s="106" t="s">
        <v>322</v>
      </c>
      <c r="C365" s="396">
        <v>222.71744919999992</v>
      </c>
      <c r="D365" s="396">
        <v>48.462</v>
      </c>
      <c r="E365" s="396">
        <v>308.66231459999995</v>
      </c>
      <c r="F365" s="396">
        <v>4.146</v>
      </c>
      <c r="G365" s="396">
        <v>531.3797637999999</v>
      </c>
      <c r="H365" s="396">
        <v>52.608000000000004</v>
      </c>
      <c r="I365" s="334"/>
      <c r="J365" s="397">
        <v>4595.71311955759</v>
      </c>
      <c r="K365" s="397">
        <v>74448.21866859622</v>
      </c>
      <c r="L365" s="388"/>
      <c r="M365" s="397">
        <v>4738.669131914892</v>
      </c>
      <c r="N365" s="312"/>
      <c r="O365" s="312"/>
    </row>
    <row r="366" spans="1:15" ht="15">
      <c r="A366" s="395" t="s">
        <v>824</v>
      </c>
      <c r="B366" s="106" t="s">
        <v>323</v>
      </c>
      <c r="C366" s="396">
        <v>232.1234256</v>
      </c>
      <c r="D366" s="396">
        <v>47.218</v>
      </c>
      <c r="E366" s="396">
        <v>283.1732217999999</v>
      </c>
      <c r="F366" s="396">
        <v>5.421</v>
      </c>
      <c r="G366" s="396">
        <v>515.2966473999999</v>
      </c>
      <c r="H366" s="396">
        <v>52.639</v>
      </c>
      <c r="I366" s="334"/>
      <c r="J366" s="397">
        <v>4915.994442797239</v>
      </c>
      <c r="K366" s="397">
        <v>52236.34418004056</v>
      </c>
      <c r="L366" s="388"/>
      <c r="M366" s="397">
        <v>5158.2983466666665</v>
      </c>
      <c r="N366" s="312"/>
      <c r="O366" s="312"/>
    </row>
    <row r="367" spans="1:15" ht="15">
      <c r="A367" s="395" t="s">
        <v>829</v>
      </c>
      <c r="B367" s="106" t="s">
        <v>900</v>
      </c>
      <c r="C367" s="396">
        <v>244.16618810000006</v>
      </c>
      <c r="D367" s="396">
        <v>51.967</v>
      </c>
      <c r="E367" s="396">
        <v>486.18994059999983</v>
      </c>
      <c r="F367" s="396">
        <v>5.07</v>
      </c>
      <c r="G367" s="396">
        <v>730.3561286999999</v>
      </c>
      <c r="H367" s="396">
        <v>57.037</v>
      </c>
      <c r="I367" s="334"/>
      <c r="J367" s="397">
        <v>4698.485348394174</v>
      </c>
      <c r="K367" s="397">
        <v>95895.45179487177</v>
      </c>
      <c r="L367" s="388"/>
      <c r="M367" s="397">
        <v>5195.025278723406</v>
      </c>
      <c r="N367" s="312"/>
      <c r="O367" s="312"/>
    </row>
    <row r="368" spans="1:15" ht="15">
      <c r="A368" s="395" t="s">
        <v>840</v>
      </c>
      <c r="B368" s="106" t="s">
        <v>324</v>
      </c>
      <c r="C368" s="396">
        <v>257.0958806</v>
      </c>
      <c r="D368" s="396">
        <v>51.281</v>
      </c>
      <c r="E368" s="396">
        <v>216.1298757000001</v>
      </c>
      <c r="F368" s="396">
        <v>4.975</v>
      </c>
      <c r="G368" s="396">
        <v>473.22575630000006</v>
      </c>
      <c r="H368" s="396">
        <v>56.256</v>
      </c>
      <c r="I368" s="334"/>
      <c r="J368" s="397">
        <v>5013.472447885181</v>
      </c>
      <c r="K368" s="397">
        <v>43443.19109547741</v>
      </c>
      <c r="L368" s="388"/>
      <c r="M368" s="397">
        <v>5356.164179166666</v>
      </c>
      <c r="N368" s="312"/>
      <c r="O368" s="312"/>
    </row>
    <row r="369" spans="1:15" ht="15">
      <c r="A369" s="395" t="s">
        <v>841</v>
      </c>
      <c r="B369" s="106" t="s">
        <v>325</v>
      </c>
      <c r="C369" s="396">
        <v>326.4219942999998</v>
      </c>
      <c r="D369" s="396">
        <v>63.671</v>
      </c>
      <c r="E369" s="396">
        <v>216.59811513429997</v>
      </c>
      <c r="F369" s="396">
        <v>6.595</v>
      </c>
      <c r="G369" s="396">
        <v>543.0201094342998</v>
      </c>
      <c r="H369" s="396">
        <v>70.266</v>
      </c>
      <c r="I369" s="334"/>
      <c r="J369" s="397">
        <v>5126.698093323488</v>
      </c>
      <c r="K369" s="397">
        <v>32842.77712423047</v>
      </c>
      <c r="L369" s="388"/>
      <c r="M369" s="397">
        <v>5351.180234426227</v>
      </c>
      <c r="N369" s="312"/>
      <c r="O369" s="312"/>
    </row>
    <row r="370" spans="1:15" ht="15">
      <c r="A370" s="395" t="s">
        <v>845</v>
      </c>
      <c r="B370" s="106" t="s">
        <v>326</v>
      </c>
      <c r="C370" s="396">
        <v>338.87937580000005</v>
      </c>
      <c r="D370" s="396">
        <v>65.632</v>
      </c>
      <c r="E370" s="396">
        <v>588.0365773000001</v>
      </c>
      <c r="F370" s="396">
        <v>6.755</v>
      </c>
      <c r="G370" s="396">
        <v>926.9159531000001</v>
      </c>
      <c r="H370" s="396">
        <v>72.387</v>
      </c>
      <c r="I370" s="334"/>
      <c r="J370" s="397">
        <v>5163.325447952219</v>
      </c>
      <c r="K370" s="397">
        <v>87052.0469726129</v>
      </c>
      <c r="L370" s="388"/>
      <c r="M370" s="397">
        <v>5555.39960327869</v>
      </c>
      <c r="N370" s="312"/>
      <c r="O370" s="312"/>
    </row>
    <row r="371" spans="1:15" ht="15">
      <c r="A371" s="395" t="s">
        <v>853</v>
      </c>
      <c r="B371" s="106" t="s">
        <v>327</v>
      </c>
      <c r="C371" s="396">
        <v>228.28500750000006</v>
      </c>
      <c r="D371" s="396">
        <v>46.899</v>
      </c>
      <c r="E371" s="396">
        <v>302.63298999999995</v>
      </c>
      <c r="F371" s="396">
        <v>5.071</v>
      </c>
      <c r="G371" s="396">
        <v>530.9179975</v>
      </c>
      <c r="H371" s="396">
        <v>51.97</v>
      </c>
      <c r="I371" s="334"/>
      <c r="J371" s="397">
        <v>4867.587954967058</v>
      </c>
      <c r="K371" s="397">
        <v>59679.15401301517</v>
      </c>
      <c r="L371" s="388"/>
      <c r="M371" s="397">
        <v>5435.3573214285725</v>
      </c>
      <c r="N371" s="312"/>
      <c r="O371" s="312"/>
    </row>
    <row r="372" spans="1:15" ht="15">
      <c r="A372" s="395" t="s">
        <v>859</v>
      </c>
      <c r="B372" s="106" t="s">
        <v>328</v>
      </c>
      <c r="C372" s="396">
        <v>236.0093641999999</v>
      </c>
      <c r="D372" s="396">
        <v>48.968</v>
      </c>
      <c r="E372" s="396">
        <v>422.81200530000007</v>
      </c>
      <c r="F372" s="396">
        <v>5.734</v>
      </c>
      <c r="G372" s="396">
        <v>658.8213695</v>
      </c>
      <c r="H372" s="396">
        <v>54.702000000000005</v>
      </c>
      <c r="I372" s="334"/>
      <c r="J372" s="397">
        <v>4819.665173174316</v>
      </c>
      <c r="K372" s="397">
        <v>73737.70584234393</v>
      </c>
      <c r="L372" s="388"/>
      <c r="M372" s="397">
        <v>5244.652537777775</v>
      </c>
      <c r="N372" s="312"/>
      <c r="O372" s="312"/>
    </row>
    <row r="373" spans="1:15" ht="15">
      <c r="A373" s="395" t="s">
        <v>860</v>
      </c>
      <c r="B373" s="106" t="s">
        <v>329</v>
      </c>
      <c r="C373" s="396">
        <v>300.2741555999999</v>
      </c>
      <c r="D373" s="396">
        <v>61.316</v>
      </c>
      <c r="E373" s="396">
        <v>461.2503776999999</v>
      </c>
      <c r="F373" s="396">
        <v>6.315</v>
      </c>
      <c r="G373" s="396">
        <v>761.5245332999998</v>
      </c>
      <c r="H373" s="396">
        <v>67.631</v>
      </c>
      <c r="I373" s="334"/>
      <c r="J373" s="397">
        <v>4897.15825559397</v>
      </c>
      <c r="K373" s="397">
        <v>73040.43985748217</v>
      </c>
      <c r="L373" s="388"/>
      <c r="M373" s="397">
        <v>5267.967642105262</v>
      </c>
      <c r="N373" s="312"/>
      <c r="O373" s="312"/>
    </row>
    <row r="374" spans="1:15" ht="15">
      <c r="A374" s="395" t="s">
        <v>862</v>
      </c>
      <c r="B374" s="106" t="s">
        <v>330</v>
      </c>
      <c r="C374" s="396">
        <v>192.8228087</v>
      </c>
      <c r="D374" s="396">
        <v>39.956</v>
      </c>
      <c r="E374" s="396">
        <v>313.9060112</v>
      </c>
      <c r="F374" s="396">
        <v>3.4</v>
      </c>
      <c r="G374" s="396">
        <v>506.7288199</v>
      </c>
      <c r="H374" s="396">
        <v>43.356</v>
      </c>
      <c r="I374" s="334"/>
      <c r="J374" s="397">
        <v>4825.878684052457</v>
      </c>
      <c r="K374" s="397">
        <v>92325.29741176472</v>
      </c>
      <c r="L374" s="388"/>
      <c r="M374" s="397">
        <v>5074.284439473684</v>
      </c>
      <c r="N374" s="312"/>
      <c r="O374" s="312"/>
    </row>
    <row r="375" spans="1:15" ht="15">
      <c r="A375" s="395" t="s">
        <v>863</v>
      </c>
      <c r="B375" s="106" t="s">
        <v>331</v>
      </c>
      <c r="C375" s="396">
        <v>297.29515539999994</v>
      </c>
      <c r="D375" s="396">
        <v>62.214</v>
      </c>
      <c r="E375" s="396">
        <v>410.0885638000003</v>
      </c>
      <c r="F375" s="396">
        <v>3.926</v>
      </c>
      <c r="G375" s="396">
        <v>707.3837192000003</v>
      </c>
      <c r="H375" s="396">
        <v>66.14</v>
      </c>
      <c r="I375" s="334"/>
      <c r="J375" s="397">
        <v>4778.589311087535</v>
      </c>
      <c r="K375" s="397">
        <v>104454.55012735617</v>
      </c>
      <c r="L375" s="388"/>
      <c r="M375" s="397">
        <v>4795.083151612902</v>
      </c>
      <c r="N375" s="312"/>
      <c r="O375" s="312"/>
    </row>
    <row r="376" spans="1:15" ht="15">
      <c r="A376" s="395" t="s">
        <v>866</v>
      </c>
      <c r="B376" s="106" t="s">
        <v>332</v>
      </c>
      <c r="C376" s="396">
        <v>199.4562733</v>
      </c>
      <c r="D376" s="396">
        <v>48.03</v>
      </c>
      <c r="E376" s="396">
        <v>220.71982480000005</v>
      </c>
      <c r="F376" s="396">
        <v>4.155</v>
      </c>
      <c r="G376" s="396">
        <v>420.17609810000005</v>
      </c>
      <c r="H376" s="396">
        <v>52.185</v>
      </c>
      <c r="I376" s="334"/>
      <c r="J376" s="397">
        <v>4152.74356235686</v>
      </c>
      <c r="K376" s="397">
        <v>53121.49814681108</v>
      </c>
      <c r="L376" s="388"/>
      <c r="M376" s="397">
        <v>4243.750495744681</v>
      </c>
      <c r="N376" s="312"/>
      <c r="O376" s="312"/>
    </row>
    <row r="377" spans="1:15" ht="15">
      <c r="A377" s="395" t="s">
        <v>869</v>
      </c>
      <c r="B377" s="106" t="s">
        <v>333</v>
      </c>
      <c r="C377" s="396">
        <v>334.3820862000002</v>
      </c>
      <c r="D377" s="396">
        <v>69.927</v>
      </c>
      <c r="E377" s="396">
        <v>389.29193119999996</v>
      </c>
      <c r="F377" s="396">
        <v>6.587</v>
      </c>
      <c r="G377" s="396">
        <v>723.6740174000001</v>
      </c>
      <c r="H377" s="396">
        <v>76.51400000000001</v>
      </c>
      <c r="I377" s="334"/>
      <c r="J377" s="397">
        <v>4781.873756917931</v>
      </c>
      <c r="K377" s="397">
        <v>59100.03509943828</v>
      </c>
      <c r="L377" s="388"/>
      <c r="M377" s="397">
        <v>5144.33978769231</v>
      </c>
      <c r="N377" s="312"/>
      <c r="O377" s="312"/>
    </row>
    <row r="378" spans="1:15" ht="16.5" thickBot="1">
      <c r="A378" s="398" t="s">
        <v>392</v>
      </c>
      <c r="B378" s="398" t="s">
        <v>950</v>
      </c>
      <c r="C378" s="399">
        <v>16441.7904884</v>
      </c>
      <c r="D378" s="399">
        <v>3672.1450000000004</v>
      </c>
      <c r="E378" s="399">
        <v>23305.428474044293</v>
      </c>
      <c r="F378" s="399">
        <v>330.881</v>
      </c>
      <c r="G378" s="399">
        <v>39747.21896244428</v>
      </c>
      <c r="H378" s="399">
        <v>4003.0260000000007</v>
      </c>
      <c r="I378" s="400"/>
      <c r="J378" s="401">
        <v>4477.43498374928</v>
      </c>
      <c r="K378" s="401">
        <v>70434.47183139645</v>
      </c>
      <c r="L378" s="402"/>
      <c r="M378" s="401">
        <v>4724.652439195403</v>
      </c>
      <c r="N378" s="312"/>
      <c r="O378" s="312"/>
    </row>
    <row r="379" spans="1:15" ht="15.75" thickTop="1">
      <c r="A379" s="395" t="s">
        <v>428</v>
      </c>
      <c r="B379" s="106" t="s">
        <v>334</v>
      </c>
      <c r="C379" s="396">
        <v>337.40158369999995</v>
      </c>
      <c r="D379" s="396">
        <v>77.695</v>
      </c>
      <c r="E379" s="396">
        <v>395.3634134999999</v>
      </c>
      <c r="F379" s="396">
        <v>8.416</v>
      </c>
      <c r="G379" s="396">
        <v>732.7649971999999</v>
      </c>
      <c r="H379" s="396">
        <v>86.11099999999999</v>
      </c>
      <c r="I379" s="334"/>
      <c r="J379" s="397">
        <v>4342.642173885062</v>
      </c>
      <c r="K379" s="397">
        <v>46977.591908269955</v>
      </c>
      <c r="L379" s="388"/>
      <c r="M379" s="397">
        <v>4559.48086081081</v>
      </c>
      <c r="N379" s="312"/>
      <c r="O379" s="312"/>
    </row>
    <row r="380" spans="1:15" ht="15">
      <c r="A380" s="395" t="s">
        <v>444</v>
      </c>
      <c r="B380" s="106" t="s">
        <v>335</v>
      </c>
      <c r="C380" s="396">
        <v>343.5860827999999</v>
      </c>
      <c r="D380" s="396">
        <v>86.268</v>
      </c>
      <c r="E380" s="396">
        <v>419.3187491999998</v>
      </c>
      <c r="F380" s="396">
        <v>8.767</v>
      </c>
      <c r="G380" s="396">
        <v>762.9048319999997</v>
      </c>
      <c r="H380" s="396">
        <v>95.035</v>
      </c>
      <c r="I380" s="334"/>
      <c r="J380" s="397">
        <v>3982.775569156581</v>
      </c>
      <c r="K380" s="397">
        <v>47829.21742899507</v>
      </c>
      <c r="L380" s="388"/>
      <c r="M380" s="397">
        <v>4706.658668493149</v>
      </c>
      <c r="N380" s="312"/>
      <c r="O380" s="312"/>
    </row>
    <row r="381" spans="1:15" ht="15">
      <c r="A381" s="395" t="s">
        <v>454</v>
      </c>
      <c r="B381" s="106" t="s">
        <v>336</v>
      </c>
      <c r="C381" s="396">
        <v>718.7548568999998</v>
      </c>
      <c r="D381" s="396">
        <v>189.391</v>
      </c>
      <c r="E381" s="396">
        <v>1176.2170574</v>
      </c>
      <c r="F381" s="396">
        <v>17.5</v>
      </c>
      <c r="G381" s="396">
        <v>1894.9719142999998</v>
      </c>
      <c r="H381" s="396">
        <v>206.891</v>
      </c>
      <c r="I381" s="334"/>
      <c r="J381" s="397">
        <v>3795.0845441441243</v>
      </c>
      <c r="K381" s="397">
        <v>67212.40328</v>
      </c>
      <c r="L381" s="388"/>
      <c r="M381" s="397">
        <v>3906.2763961956516</v>
      </c>
      <c r="N381" s="312"/>
      <c r="O381" s="312"/>
    </row>
    <row r="382" spans="1:15" ht="15">
      <c r="A382" s="395" t="s">
        <v>469</v>
      </c>
      <c r="B382" s="106" t="s">
        <v>337</v>
      </c>
      <c r="C382" s="396">
        <v>200.48365829999995</v>
      </c>
      <c r="D382" s="396">
        <v>39.869</v>
      </c>
      <c r="E382" s="396">
        <v>160.2932743</v>
      </c>
      <c r="F382" s="396">
        <v>4.662</v>
      </c>
      <c r="G382" s="396">
        <v>360.77693259999995</v>
      </c>
      <c r="H382" s="396">
        <v>44.531</v>
      </c>
      <c r="I382" s="334"/>
      <c r="J382" s="397">
        <v>5028.55999147207</v>
      </c>
      <c r="K382" s="397">
        <v>34382.941720291725</v>
      </c>
      <c r="L382" s="388"/>
      <c r="M382" s="397">
        <v>5568.990508333332</v>
      </c>
      <c r="N382" s="312"/>
      <c r="O382" s="312"/>
    </row>
    <row r="383" spans="1:15" ht="15">
      <c r="A383" s="395" t="s">
        <v>473</v>
      </c>
      <c r="B383" s="106" t="s">
        <v>338</v>
      </c>
      <c r="C383" s="396">
        <v>227.63369029999996</v>
      </c>
      <c r="D383" s="396">
        <v>44.78</v>
      </c>
      <c r="E383" s="396">
        <v>204.88869139999997</v>
      </c>
      <c r="F383" s="396">
        <v>5.539</v>
      </c>
      <c r="G383" s="396">
        <v>432.5223816999999</v>
      </c>
      <c r="H383" s="396">
        <v>50.319</v>
      </c>
      <c r="I383" s="334"/>
      <c r="J383" s="397">
        <v>5083.378523894595</v>
      </c>
      <c r="K383" s="397">
        <v>36990.19523379671</v>
      </c>
      <c r="L383" s="388"/>
      <c r="M383" s="397">
        <v>5552.0412268292675</v>
      </c>
      <c r="N383" s="312"/>
      <c r="O383" s="312"/>
    </row>
    <row r="384" spans="1:15" ht="15">
      <c r="A384" s="395" t="s">
        <v>483</v>
      </c>
      <c r="B384" s="106" t="s">
        <v>339</v>
      </c>
      <c r="C384" s="396">
        <v>212.60790410000004</v>
      </c>
      <c r="D384" s="396">
        <v>53.193</v>
      </c>
      <c r="E384" s="396">
        <v>320.6569649</v>
      </c>
      <c r="F384" s="396">
        <v>4.091</v>
      </c>
      <c r="G384" s="396">
        <v>533.2648690000001</v>
      </c>
      <c r="H384" s="396">
        <v>57.284</v>
      </c>
      <c r="I384" s="334"/>
      <c r="J384" s="397">
        <v>3996.915084691596</v>
      </c>
      <c r="K384" s="397">
        <v>78381.07184062575</v>
      </c>
      <c r="L384" s="388"/>
      <c r="M384" s="397">
        <v>4252.158082000001</v>
      </c>
      <c r="N384" s="312"/>
      <c r="O384" s="312"/>
    </row>
    <row r="385" spans="1:15" ht="15">
      <c r="A385" s="395" t="s">
        <v>491</v>
      </c>
      <c r="B385" s="106" t="s">
        <v>340</v>
      </c>
      <c r="C385" s="396">
        <v>91.87036530000002</v>
      </c>
      <c r="D385" s="396">
        <v>23.299</v>
      </c>
      <c r="E385" s="396">
        <v>119.844804</v>
      </c>
      <c r="F385" s="396">
        <v>1.925</v>
      </c>
      <c r="G385" s="396">
        <v>211.7151693</v>
      </c>
      <c r="H385" s="396">
        <v>25.224</v>
      </c>
      <c r="I385" s="334"/>
      <c r="J385" s="397">
        <v>3943.103364951286</v>
      </c>
      <c r="K385" s="397">
        <v>62257.04103896104</v>
      </c>
      <c r="L385" s="388"/>
      <c r="M385" s="397">
        <v>4374.7793</v>
      </c>
      <c r="N385" s="312"/>
      <c r="O385" s="312"/>
    </row>
    <row r="386" spans="1:15" ht="15">
      <c r="A386" s="395" t="s">
        <v>505</v>
      </c>
      <c r="B386" s="106" t="s">
        <v>341</v>
      </c>
      <c r="C386" s="396">
        <v>221.82561320000013</v>
      </c>
      <c r="D386" s="396">
        <v>40.597</v>
      </c>
      <c r="E386" s="396">
        <v>201.7733788000001</v>
      </c>
      <c r="F386" s="396">
        <v>5.743</v>
      </c>
      <c r="G386" s="396">
        <v>423.59899200000024</v>
      </c>
      <c r="H386" s="396">
        <v>46.34</v>
      </c>
      <c r="I386" s="334"/>
      <c r="J386" s="397">
        <v>5464.088804591475</v>
      </c>
      <c r="K386" s="397">
        <v>35133.79397527427</v>
      </c>
      <c r="L386" s="388"/>
      <c r="M386" s="397">
        <v>6161.822588888893</v>
      </c>
      <c r="N386" s="312"/>
      <c r="O386" s="312"/>
    </row>
    <row r="387" spans="1:15" ht="15">
      <c r="A387" s="395" t="s">
        <v>537</v>
      </c>
      <c r="B387" s="106" t="s">
        <v>342</v>
      </c>
      <c r="C387" s="396">
        <v>282.62143709999987</v>
      </c>
      <c r="D387" s="396">
        <v>63.538</v>
      </c>
      <c r="E387" s="396">
        <v>224.4389663999999</v>
      </c>
      <c r="F387" s="396">
        <v>6.999</v>
      </c>
      <c r="G387" s="396">
        <v>507.0604034999998</v>
      </c>
      <c r="H387" s="396">
        <v>70.53699999999999</v>
      </c>
      <c r="I387" s="334"/>
      <c r="J387" s="397">
        <v>4448.069456073528</v>
      </c>
      <c r="K387" s="397">
        <v>32067.290527218163</v>
      </c>
      <c r="L387" s="388"/>
      <c r="M387" s="397">
        <v>4790.19384915254</v>
      </c>
      <c r="N387" s="312"/>
      <c r="O387" s="312"/>
    </row>
    <row r="388" spans="1:15" ht="15">
      <c r="A388" s="395" t="s">
        <v>538</v>
      </c>
      <c r="B388" s="106" t="s">
        <v>343</v>
      </c>
      <c r="C388" s="396">
        <v>180.26160989999997</v>
      </c>
      <c r="D388" s="396">
        <v>38.769</v>
      </c>
      <c r="E388" s="396">
        <v>143.30700069999997</v>
      </c>
      <c r="F388" s="396">
        <v>3.424</v>
      </c>
      <c r="G388" s="396">
        <v>323.56861059999994</v>
      </c>
      <c r="H388" s="396">
        <v>42.193</v>
      </c>
      <c r="I388" s="334"/>
      <c r="J388" s="397">
        <v>4649.632693646985</v>
      </c>
      <c r="K388" s="397">
        <v>41853.6801109813</v>
      </c>
      <c r="L388" s="388"/>
      <c r="M388" s="397">
        <v>4743.726576315788</v>
      </c>
      <c r="N388" s="312"/>
      <c r="O388" s="312"/>
    </row>
    <row r="389" spans="1:15" ht="15">
      <c r="A389" s="395" t="s">
        <v>562</v>
      </c>
      <c r="B389" s="106" t="s">
        <v>344</v>
      </c>
      <c r="C389" s="396">
        <v>196.56226920000003</v>
      </c>
      <c r="D389" s="396">
        <v>50.775</v>
      </c>
      <c r="E389" s="396">
        <v>401.88507780000003</v>
      </c>
      <c r="F389" s="396">
        <v>5.225</v>
      </c>
      <c r="G389" s="396">
        <v>598.447347</v>
      </c>
      <c r="H389" s="396">
        <v>56</v>
      </c>
      <c r="I389" s="334"/>
      <c r="J389" s="397">
        <v>3871.241146233383</v>
      </c>
      <c r="K389" s="397">
        <v>76915.80436363637</v>
      </c>
      <c r="L389" s="388"/>
      <c r="M389" s="397">
        <v>3854.162141176471</v>
      </c>
      <c r="N389" s="312"/>
      <c r="O389" s="312"/>
    </row>
    <row r="390" spans="1:15" ht="15">
      <c r="A390" s="395" t="s">
        <v>571</v>
      </c>
      <c r="B390" s="106" t="s">
        <v>345</v>
      </c>
      <c r="C390" s="396">
        <v>176.72283170000009</v>
      </c>
      <c r="D390" s="396">
        <v>35.886</v>
      </c>
      <c r="E390" s="396">
        <v>258.2792148</v>
      </c>
      <c r="F390" s="396">
        <v>3.213</v>
      </c>
      <c r="G390" s="396">
        <v>435.00204650000006</v>
      </c>
      <c r="H390" s="396">
        <v>39.099000000000004</v>
      </c>
      <c r="I390" s="334"/>
      <c r="J390" s="397">
        <v>4924.561993535085</v>
      </c>
      <c r="K390" s="397">
        <v>80385.68776844071</v>
      </c>
      <c r="L390" s="388"/>
      <c r="M390" s="397">
        <v>5197.730344117649</v>
      </c>
      <c r="N390" s="312"/>
      <c r="O390" s="312"/>
    </row>
    <row r="391" spans="1:15" ht="15">
      <c r="A391" s="395" t="s">
        <v>576</v>
      </c>
      <c r="B391" s="106" t="s">
        <v>346</v>
      </c>
      <c r="C391" s="396">
        <v>208.99913790000022</v>
      </c>
      <c r="D391" s="396">
        <v>51.842</v>
      </c>
      <c r="E391" s="396">
        <v>376.0306341000001</v>
      </c>
      <c r="F391" s="396">
        <v>3.774</v>
      </c>
      <c r="G391" s="396">
        <v>585.0297720000003</v>
      </c>
      <c r="H391" s="396">
        <v>55.616</v>
      </c>
      <c r="I391" s="334"/>
      <c r="J391" s="397">
        <v>4031.4636375911464</v>
      </c>
      <c r="K391" s="397">
        <v>99637.15794912561</v>
      </c>
      <c r="L391" s="388"/>
      <c r="M391" s="397">
        <v>4179.982758000005</v>
      </c>
      <c r="N391" s="312"/>
      <c r="O391" s="312"/>
    </row>
    <row r="392" spans="1:15" ht="15">
      <c r="A392" s="395" t="s">
        <v>613</v>
      </c>
      <c r="B392" s="106" t="s">
        <v>347</v>
      </c>
      <c r="C392" s="396">
        <v>7.804167699999999</v>
      </c>
      <c r="D392" s="396">
        <v>1.135</v>
      </c>
      <c r="E392" s="396">
        <v>8.4447172</v>
      </c>
      <c r="F392" s="396">
        <v>0.467</v>
      </c>
      <c r="G392" s="396">
        <v>16.2488849</v>
      </c>
      <c r="H392" s="396">
        <v>1.602</v>
      </c>
      <c r="I392" s="334"/>
      <c r="J392" s="397">
        <v>6875.918678414097</v>
      </c>
      <c r="K392" s="397">
        <v>18082.906209850105</v>
      </c>
      <c r="L392" s="388"/>
      <c r="M392" s="397">
        <v>7804.167699999999</v>
      </c>
      <c r="N392" s="312"/>
      <c r="O392" s="312"/>
    </row>
    <row r="393" spans="1:15" ht="15">
      <c r="A393" s="395" t="s">
        <v>615</v>
      </c>
      <c r="B393" s="106" t="s">
        <v>348</v>
      </c>
      <c r="C393" s="396">
        <v>212.61016649999996</v>
      </c>
      <c r="D393" s="396">
        <v>37.426</v>
      </c>
      <c r="E393" s="396">
        <v>208.2259045</v>
      </c>
      <c r="F393" s="396">
        <v>4.133</v>
      </c>
      <c r="G393" s="396">
        <v>420.83607099999995</v>
      </c>
      <c r="H393" s="396">
        <v>41.559000000000005</v>
      </c>
      <c r="I393" s="334"/>
      <c r="J393" s="397">
        <v>5680.814580772724</v>
      </c>
      <c r="K393" s="397">
        <v>50381.29796757803</v>
      </c>
      <c r="L393" s="388"/>
      <c r="M393" s="397">
        <v>6858.3924677419345</v>
      </c>
      <c r="N393" s="312"/>
      <c r="O393" s="312"/>
    </row>
    <row r="394" spans="1:15" ht="15">
      <c r="A394" s="395" t="s">
        <v>617</v>
      </c>
      <c r="B394" s="106" t="s">
        <v>349</v>
      </c>
      <c r="C394" s="396">
        <v>232.80088910000003</v>
      </c>
      <c r="D394" s="396">
        <v>45.297</v>
      </c>
      <c r="E394" s="396">
        <v>206.49735159999992</v>
      </c>
      <c r="F394" s="396">
        <v>4.878</v>
      </c>
      <c r="G394" s="396">
        <v>439.29824069999995</v>
      </c>
      <c r="H394" s="396">
        <v>50.175</v>
      </c>
      <c r="I394" s="334"/>
      <c r="J394" s="397">
        <v>5139.432834404045</v>
      </c>
      <c r="K394" s="397">
        <v>42332.380401803995</v>
      </c>
      <c r="L394" s="388"/>
      <c r="M394" s="397">
        <v>5413.974165116279</v>
      </c>
      <c r="N394" s="312"/>
      <c r="O394" s="312"/>
    </row>
    <row r="395" spans="1:15" ht="15">
      <c r="A395" s="395" t="s">
        <v>651</v>
      </c>
      <c r="B395" s="106" t="s">
        <v>350</v>
      </c>
      <c r="C395" s="396">
        <v>219.74004359999992</v>
      </c>
      <c r="D395" s="396">
        <v>48.37</v>
      </c>
      <c r="E395" s="396">
        <v>322.9285087</v>
      </c>
      <c r="F395" s="396">
        <v>5.985</v>
      </c>
      <c r="G395" s="396">
        <v>542.6685522999999</v>
      </c>
      <c r="H395" s="396">
        <v>54.355</v>
      </c>
      <c r="I395" s="334"/>
      <c r="J395" s="397">
        <v>4542.899392185237</v>
      </c>
      <c r="K395" s="397">
        <v>53956.30888888889</v>
      </c>
      <c r="L395" s="388"/>
      <c r="M395" s="397">
        <v>4776.957469565216</v>
      </c>
      <c r="N395" s="312"/>
      <c r="O395" s="312"/>
    </row>
    <row r="396" spans="1:15" ht="15">
      <c r="A396" s="395" t="s">
        <v>655</v>
      </c>
      <c r="B396" s="106" t="s">
        <v>351</v>
      </c>
      <c r="C396" s="396">
        <v>165.32492129999997</v>
      </c>
      <c r="D396" s="396">
        <v>33.07</v>
      </c>
      <c r="E396" s="396">
        <v>208.57134530000002</v>
      </c>
      <c r="F396" s="396">
        <v>4.683</v>
      </c>
      <c r="G396" s="396">
        <v>373.8962666</v>
      </c>
      <c r="H396" s="396">
        <v>37.753</v>
      </c>
      <c r="I396" s="334"/>
      <c r="J396" s="397">
        <v>4999.241648019352</v>
      </c>
      <c r="K396" s="397">
        <v>44537.976788383516</v>
      </c>
      <c r="L396" s="388"/>
      <c r="M396" s="397">
        <v>5166.403790625</v>
      </c>
      <c r="N396" s="312"/>
      <c r="O396" s="312"/>
    </row>
    <row r="397" spans="1:15" ht="15">
      <c r="A397" s="395" t="s">
        <v>679</v>
      </c>
      <c r="B397" s="106" t="s">
        <v>352</v>
      </c>
      <c r="C397" s="396">
        <v>234.2083941</v>
      </c>
      <c r="D397" s="396">
        <v>43.688</v>
      </c>
      <c r="E397" s="396">
        <v>298.3529945</v>
      </c>
      <c r="F397" s="396">
        <v>6.979</v>
      </c>
      <c r="G397" s="396">
        <v>532.5613886</v>
      </c>
      <c r="H397" s="396">
        <v>50.667</v>
      </c>
      <c r="I397" s="334"/>
      <c r="J397" s="397">
        <v>5360.9319286760665</v>
      </c>
      <c r="K397" s="397">
        <v>42750.10667717438</v>
      </c>
      <c r="L397" s="388"/>
      <c r="M397" s="397">
        <v>6163.378792105263</v>
      </c>
      <c r="N397" s="312"/>
      <c r="O397" s="312"/>
    </row>
    <row r="398" spans="1:15" ht="15">
      <c r="A398" s="395" t="s">
        <v>680</v>
      </c>
      <c r="B398" s="106" t="s">
        <v>353</v>
      </c>
      <c r="C398" s="396">
        <v>193.6636828</v>
      </c>
      <c r="D398" s="396">
        <v>42.487</v>
      </c>
      <c r="E398" s="396">
        <v>278.9737050000001</v>
      </c>
      <c r="F398" s="396">
        <v>6.45</v>
      </c>
      <c r="G398" s="396">
        <v>472.6373878000001</v>
      </c>
      <c r="H398" s="396">
        <v>48.937000000000005</v>
      </c>
      <c r="I398" s="334"/>
      <c r="J398" s="397">
        <v>4558.186805375763</v>
      </c>
      <c r="K398" s="397">
        <v>43251.737209302344</v>
      </c>
      <c r="L398" s="388"/>
      <c r="M398" s="397">
        <v>4965.735456410257</v>
      </c>
      <c r="N398" s="312"/>
      <c r="O398" s="312"/>
    </row>
    <row r="399" spans="1:15" ht="15">
      <c r="A399" s="395" t="s">
        <v>681</v>
      </c>
      <c r="B399" s="106" t="s">
        <v>354</v>
      </c>
      <c r="C399" s="396">
        <v>147.1380102</v>
      </c>
      <c r="D399" s="396">
        <v>30.738</v>
      </c>
      <c r="E399" s="396">
        <v>140.2579353</v>
      </c>
      <c r="F399" s="396">
        <v>3.773</v>
      </c>
      <c r="G399" s="396">
        <v>287.39594550000004</v>
      </c>
      <c r="H399" s="396">
        <v>34.511</v>
      </c>
      <c r="I399" s="334"/>
      <c r="J399" s="397">
        <v>4786.843978137809</v>
      </c>
      <c r="K399" s="397">
        <v>37174.11484230056</v>
      </c>
      <c r="L399" s="388"/>
      <c r="M399" s="397">
        <v>5449.555933333333</v>
      </c>
      <c r="N399" s="312"/>
      <c r="O399" s="312"/>
    </row>
    <row r="400" spans="1:15" ht="15">
      <c r="A400" s="395" t="s">
        <v>693</v>
      </c>
      <c r="B400" s="106" t="s">
        <v>355</v>
      </c>
      <c r="C400" s="396">
        <v>379.9018832999997</v>
      </c>
      <c r="D400" s="396">
        <v>91.135</v>
      </c>
      <c r="E400" s="396">
        <v>403.89229510000035</v>
      </c>
      <c r="F400" s="396">
        <v>7.825</v>
      </c>
      <c r="G400" s="396">
        <v>783.7941784000001</v>
      </c>
      <c r="H400" s="396">
        <v>98.96000000000001</v>
      </c>
      <c r="I400" s="334"/>
      <c r="J400" s="397">
        <v>4168.56184012728</v>
      </c>
      <c r="K400" s="397">
        <v>51615.62876677321</v>
      </c>
      <c r="L400" s="388"/>
      <c r="M400" s="397">
        <v>4268.560486516851</v>
      </c>
      <c r="N400" s="312"/>
      <c r="O400" s="312"/>
    </row>
    <row r="401" spans="1:15" ht="15">
      <c r="A401" s="395" t="s">
        <v>697</v>
      </c>
      <c r="B401" s="106" t="s">
        <v>356</v>
      </c>
      <c r="C401" s="396">
        <v>279.45680219999997</v>
      </c>
      <c r="D401" s="396">
        <v>58.896</v>
      </c>
      <c r="E401" s="396">
        <v>355.23509829999995</v>
      </c>
      <c r="F401" s="396">
        <v>5.925</v>
      </c>
      <c r="G401" s="396">
        <v>634.6919005</v>
      </c>
      <c r="H401" s="396">
        <v>64.821</v>
      </c>
      <c r="I401" s="334"/>
      <c r="J401" s="397">
        <v>4744.919896088019</v>
      </c>
      <c r="K401" s="397">
        <v>59955.290852320664</v>
      </c>
      <c r="L401" s="388"/>
      <c r="M401" s="397">
        <v>5175.1259666666665</v>
      </c>
      <c r="N401" s="312"/>
      <c r="O401" s="312"/>
    </row>
    <row r="402" spans="1:15" ht="15">
      <c r="A402" s="395" t="s">
        <v>711</v>
      </c>
      <c r="B402" s="106" t="s">
        <v>357</v>
      </c>
      <c r="C402" s="396">
        <v>158.6304297</v>
      </c>
      <c r="D402" s="396">
        <v>34.413</v>
      </c>
      <c r="E402" s="396">
        <v>119.10426779999999</v>
      </c>
      <c r="F402" s="396">
        <v>4.407</v>
      </c>
      <c r="G402" s="396">
        <v>277.7346975</v>
      </c>
      <c r="H402" s="396">
        <v>38.81999999999999</v>
      </c>
      <c r="I402" s="334"/>
      <c r="J402" s="397">
        <v>4609.607697672392</v>
      </c>
      <c r="K402" s="397">
        <v>27026.155616065345</v>
      </c>
      <c r="L402" s="388"/>
      <c r="M402" s="397">
        <v>5470.01481724138</v>
      </c>
      <c r="N402" s="312"/>
      <c r="O402" s="312"/>
    </row>
    <row r="403" spans="1:15" ht="15">
      <c r="A403" s="395" t="s">
        <v>715</v>
      </c>
      <c r="B403" s="106" t="s">
        <v>358</v>
      </c>
      <c r="C403" s="396">
        <v>432.4683198000002</v>
      </c>
      <c r="D403" s="396">
        <v>114.944</v>
      </c>
      <c r="E403" s="396">
        <v>684.5586821999999</v>
      </c>
      <c r="F403" s="396">
        <v>8.219</v>
      </c>
      <c r="G403" s="396">
        <v>1117.027002</v>
      </c>
      <c r="H403" s="396">
        <v>123.163</v>
      </c>
      <c r="I403" s="334"/>
      <c r="J403" s="397">
        <v>3762.4262232043448</v>
      </c>
      <c r="K403" s="397">
        <v>83289.77761284827</v>
      </c>
      <c r="L403" s="388"/>
      <c r="M403" s="397">
        <v>3931.5301800000016</v>
      </c>
      <c r="N403" s="312"/>
      <c r="O403" s="312"/>
    </row>
    <row r="404" spans="1:15" ht="15">
      <c r="A404" s="395" t="s">
        <v>716</v>
      </c>
      <c r="B404" s="106" t="s">
        <v>359</v>
      </c>
      <c r="C404" s="396">
        <v>273.3660137</v>
      </c>
      <c r="D404" s="396">
        <v>67.714</v>
      </c>
      <c r="E404" s="396">
        <v>451.7818018000001</v>
      </c>
      <c r="F404" s="396">
        <v>5.915</v>
      </c>
      <c r="G404" s="396">
        <v>725.1478155000001</v>
      </c>
      <c r="H404" s="396">
        <v>73.629</v>
      </c>
      <c r="I404" s="334"/>
      <c r="J404" s="397">
        <v>4037.0678692737097</v>
      </c>
      <c r="K404" s="397">
        <v>76379.0028402367</v>
      </c>
      <c r="L404" s="388"/>
      <c r="M404" s="397">
        <v>4481.410060655738</v>
      </c>
      <c r="N404" s="312"/>
      <c r="O404" s="312"/>
    </row>
    <row r="405" spans="1:15" ht="15">
      <c r="A405" s="395" t="s">
        <v>720</v>
      </c>
      <c r="B405" s="106" t="s">
        <v>360</v>
      </c>
      <c r="C405" s="396">
        <v>96.05849570000001</v>
      </c>
      <c r="D405" s="396">
        <v>22.636</v>
      </c>
      <c r="E405" s="396">
        <v>253.53092169999996</v>
      </c>
      <c r="F405" s="396">
        <v>2.727</v>
      </c>
      <c r="G405" s="396">
        <v>349.5894174</v>
      </c>
      <c r="H405" s="396">
        <v>25.363</v>
      </c>
      <c r="I405" s="334"/>
      <c r="J405" s="397">
        <v>4243.616173352182</v>
      </c>
      <c r="K405" s="397">
        <v>92970.63502016867</v>
      </c>
      <c r="L405" s="388"/>
      <c r="M405" s="397">
        <v>4802.924785</v>
      </c>
      <c r="N405" s="312"/>
      <c r="O405" s="312"/>
    </row>
    <row r="406" spans="1:15" ht="15">
      <c r="A406" s="395" t="s">
        <v>727</v>
      </c>
      <c r="B406" s="106" t="s">
        <v>361</v>
      </c>
      <c r="C406" s="396">
        <v>250.9494874</v>
      </c>
      <c r="D406" s="396">
        <v>47.142</v>
      </c>
      <c r="E406" s="396">
        <v>380.7241964999999</v>
      </c>
      <c r="F406" s="396">
        <v>5.297</v>
      </c>
      <c r="G406" s="396">
        <v>631.6736838999999</v>
      </c>
      <c r="H406" s="396">
        <v>52.439</v>
      </c>
      <c r="I406" s="334"/>
      <c r="J406" s="397">
        <v>5323.267731534513</v>
      </c>
      <c r="K406" s="397">
        <v>71875.43826694353</v>
      </c>
      <c r="L406" s="388"/>
      <c r="M406" s="397">
        <v>5703.397440909091</v>
      </c>
      <c r="N406" s="312"/>
      <c r="O406" s="312"/>
    </row>
    <row r="407" spans="1:15" ht="15">
      <c r="A407" s="395" t="s">
        <v>744</v>
      </c>
      <c r="B407" s="106" t="s">
        <v>362</v>
      </c>
      <c r="C407" s="396">
        <v>251.3088956</v>
      </c>
      <c r="D407" s="396">
        <v>51.108</v>
      </c>
      <c r="E407" s="396">
        <v>302.5062943000002</v>
      </c>
      <c r="F407" s="396">
        <v>6.001</v>
      </c>
      <c r="G407" s="396">
        <v>553.8151899000002</v>
      </c>
      <c r="H407" s="396">
        <v>57.108999999999995</v>
      </c>
      <c r="I407" s="334"/>
      <c r="J407" s="397">
        <v>4917.212483368553</v>
      </c>
      <c r="K407" s="397">
        <v>50409.31416430598</v>
      </c>
      <c r="L407" s="388"/>
      <c r="M407" s="397">
        <v>5128.752971428571</v>
      </c>
      <c r="N407" s="312"/>
      <c r="O407" s="312"/>
    </row>
    <row r="408" spans="1:15" ht="15">
      <c r="A408" s="395" t="s">
        <v>749</v>
      </c>
      <c r="B408" s="106" t="s">
        <v>363</v>
      </c>
      <c r="C408" s="396">
        <v>237.38860649999998</v>
      </c>
      <c r="D408" s="396">
        <v>50.232</v>
      </c>
      <c r="E408" s="396">
        <v>364.92944090000015</v>
      </c>
      <c r="F408" s="396">
        <v>5.421</v>
      </c>
      <c r="G408" s="396">
        <v>602.3180474000001</v>
      </c>
      <c r="H408" s="396">
        <v>55.653</v>
      </c>
      <c r="I408" s="334"/>
      <c r="J408" s="397">
        <v>4725.844212852365</v>
      </c>
      <c r="K408" s="397">
        <v>67317.73490130976</v>
      </c>
      <c r="L408" s="388"/>
      <c r="M408" s="397">
        <v>4945.595968749999</v>
      </c>
      <c r="N408" s="312"/>
      <c r="O408" s="312"/>
    </row>
    <row r="409" spans="1:15" ht="15">
      <c r="A409" s="395" t="s">
        <v>765</v>
      </c>
      <c r="B409" s="106" t="s">
        <v>764</v>
      </c>
      <c r="C409" s="396">
        <v>468.87158579999993</v>
      </c>
      <c r="D409" s="396">
        <v>108.425</v>
      </c>
      <c r="E409" s="396">
        <v>780.6699035999999</v>
      </c>
      <c r="F409" s="396">
        <v>7.228</v>
      </c>
      <c r="G409" s="396">
        <v>1249.5414893999998</v>
      </c>
      <c r="H409" s="396">
        <v>115.65299999999999</v>
      </c>
      <c r="I409" s="334"/>
      <c r="J409" s="397">
        <v>4324.386311275074</v>
      </c>
      <c r="K409" s="397">
        <v>108006.35080243496</v>
      </c>
      <c r="L409" s="388"/>
      <c r="M409" s="397">
        <v>4381.977437383177</v>
      </c>
      <c r="N409" s="312"/>
      <c r="O409" s="312"/>
    </row>
    <row r="410" spans="1:15" ht="15">
      <c r="A410" s="395" t="s">
        <v>766</v>
      </c>
      <c r="B410" s="106" t="s">
        <v>364</v>
      </c>
      <c r="C410" s="396">
        <v>211.59480299999993</v>
      </c>
      <c r="D410" s="396">
        <v>43.344</v>
      </c>
      <c r="E410" s="396">
        <v>273.9814432000002</v>
      </c>
      <c r="F410" s="396">
        <v>6.001</v>
      </c>
      <c r="G410" s="396">
        <v>485.5762462000001</v>
      </c>
      <c r="H410" s="396">
        <v>49.345</v>
      </c>
      <c r="I410" s="334"/>
      <c r="J410" s="397">
        <v>4881.755329457363</v>
      </c>
      <c r="K410" s="397">
        <v>45655.96453924349</v>
      </c>
      <c r="L410" s="388"/>
      <c r="M410" s="397">
        <v>5877.633416666665</v>
      </c>
      <c r="N410" s="312"/>
      <c r="O410" s="312"/>
    </row>
    <row r="411" spans="1:15" ht="15">
      <c r="A411" s="395" t="s">
        <v>777</v>
      </c>
      <c r="B411" s="106" t="s">
        <v>365</v>
      </c>
      <c r="C411" s="396">
        <v>357.0580064000002</v>
      </c>
      <c r="D411" s="396">
        <v>73.096</v>
      </c>
      <c r="E411" s="396">
        <v>448.5360296999999</v>
      </c>
      <c r="F411" s="396">
        <v>8.205</v>
      </c>
      <c r="G411" s="396">
        <v>805.5940361</v>
      </c>
      <c r="H411" s="396">
        <v>81.301</v>
      </c>
      <c r="I411" s="334"/>
      <c r="J411" s="397">
        <v>4884.781744555108</v>
      </c>
      <c r="K411" s="397">
        <v>54666.18277879341</v>
      </c>
      <c r="L411" s="388"/>
      <c r="M411" s="397">
        <v>5174.753715942031</v>
      </c>
      <c r="N411" s="312"/>
      <c r="O411" s="312"/>
    </row>
    <row r="412" spans="1:15" ht="15">
      <c r="A412" s="395" t="s">
        <v>797</v>
      </c>
      <c r="B412" s="106" t="s">
        <v>366</v>
      </c>
      <c r="C412" s="396">
        <v>236.3903795000001</v>
      </c>
      <c r="D412" s="396">
        <v>49.959</v>
      </c>
      <c r="E412" s="396">
        <v>304.2388507</v>
      </c>
      <c r="F412" s="396">
        <v>4.379</v>
      </c>
      <c r="G412" s="396">
        <v>540.6292302000002</v>
      </c>
      <c r="H412" s="396">
        <v>54.338</v>
      </c>
      <c r="I412" s="334"/>
      <c r="J412" s="397">
        <v>4731.687573810527</v>
      </c>
      <c r="K412" s="397">
        <v>69476.78709751084</v>
      </c>
      <c r="L412" s="388"/>
      <c r="M412" s="397">
        <v>5029.582542553194</v>
      </c>
      <c r="N412" s="312"/>
      <c r="O412" s="312"/>
    </row>
    <row r="413" spans="1:15" ht="15">
      <c r="A413" s="395" t="s">
        <v>804</v>
      </c>
      <c r="B413" s="106" t="s">
        <v>367</v>
      </c>
      <c r="C413" s="396">
        <v>355.9735048000002</v>
      </c>
      <c r="D413" s="396">
        <v>90.449</v>
      </c>
      <c r="E413" s="396">
        <v>830.4498618999995</v>
      </c>
      <c r="F413" s="396">
        <v>6.067</v>
      </c>
      <c r="G413" s="396">
        <v>1186.4233666999999</v>
      </c>
      <c r="H413" s="396">
        <v>96.51599999999999</v>
      </c>
      <c r="I413" s="334"/>
      <c r="J413" s="397">
        <v>3935.62675983151</v>
      </c>
      <c r="K413" s="397">
        <v>136879.81900445023</v>
      </c>
      <c r="L413" s="388"/>
      <c r="M413" s="397">
        <v>4237.779819047622</v>
      </c>
      <c r="N413" s="312"/>
      <c r="O413" s="312"/>
    </row>
    <row r="414" spans="1:15" ht="15">
      <c r="A414" s="395" t="s">
        <v>808</v>
      </c>
      <c r="B414" s="106" t="s">
        <v>368</v>
      </c>
      <c r="C414" s="396">
        <v>215.75233160000002</v>
      </c>
      <c r="D414" s="396">
        <v>48.669</v>
      </c>
      <c r="E414" s="396">
        <v>253.40912679999985</v>
      </c>
      <c r="F414" s="396">
        <v>4.919</v>
      </c>
      <c r="G414" s="396">
        <v>469.1614583999999</v>
      </c>
      <c r="H414" s="396">
        <v>53.587999999999994</v>
      </c>
      <c r="I414" s="334"/>
      <c r="J414" s="397">
        <v>4433.054543960222</v>
      </c>
      <c r="K414" s="397">
        <v>51516.39089245779</v>
      </c>
      <c r="L414" s="388"/>
      <c r="M414" s="397">
        <v>4590.475140425532</v>
      </c>
      <c r="N414" s="312"/>
      <c r="O414" s="312"/>
    </row>
    <row r="415" spans="1:15" ht="15">
      <c r="A415" s="395" t="s">
        <v>810</v>
      </c>
      <c r="B415" s="106" t="s">
        <v>369</v>
      </c>
      <c r="C415" s="396">
        <v>260.8896874</v>
      </c>
      <c r="D415" s="396">
        <v>57.618</v>
      </c>
      <c r="E415" s="396">
        <v>243.09630779999998</v>
      </c>
      <c r="F415" s="396">
        <v>6.253</v>
      </c>
      <c r="G415" s="396">
        <v>503.9859952</v>
      </c>
      <c r="H415" s="396">
        <v>63.871</v>
      </c>
      <c r="I415" s="334"/>
      <c r="J415" s="397">
        <v>4527.919875733278</v>
      </c>
      <c r="K415" s="397">
        <v>38876.74840876379</v>
      </c>
      <c r="L415" s="388"/>
      <c r="M415" s="397">
        <v>4743.448861818182</v>
      </c>
      <c r="N415" s="312"/>
      <c r="O415" s="312"/>
    </row>
    <row r="416" spans="1:15" ht="15">
      <c r="A416" s="395" t="s">
        <v>814</v>
      </c>
      <c r="B416" s="106" t="s">
        <v>370</v>
      </c>
      <c r="C416" s="396">
        <v>159.7751272</v>
      </c>
      <c r="D416" s="396">
        <v>35.74</v>
      </c>
      <c r="E416" s="396">
        <v>314.3531487000002</v>
      </c>
      <c r="F416" s="396">
        <v>2.981</v>
      </c>
      <c r="G416" s="396">
        <v>474.1282759000002</v>
      </c>
      <c r="H416" s="396">
        <v>38.721000000000004</v>
      </c>
      <c r="I416" s="334"/>
      <c r="J416" s="397">
        <v>4470.4848125349745</v>
      </c>
      <c r="K416" s="397">
        <v>105452.24713183501</v>
      </c>
      <c r="L416" s="388"/>
      <c r="M416" s="397">
        <v>4565.003634285714</v>
      </c>
      <c r="N416" s="312"/>
      <c r="O416" s="312"/>
    </row>
    <row r="417" spans="1:15" ht="15">
      <c r="A417" s="395" t="s">
        <v>819</v>
      </c>
      <c r="B417" s="106" t="s">
        <v>371</v>
      </c>
      <c r="C417" s="396">
        <v>255.34113630000004</v>
      </c>
      <c r="D417" s="396">
        <v>63.425</v>
      </c>
      <c r="E417" s="396">
        <v>247.89288950000002</v>
      </c>
      <c r="F417" s="396">
        <v>6.059</v>
      </c>
      <c r="G417" s="396">
        <v>503.23402580000004</v>
      </c>
      <c r="H417" s="396">
        <v>69.484</v>
      </c>
      <c r="I417" s="334"/>
      <c r="J417" s="397">
        <v>4025.8752274339777</v>
      </c>
      <c r="K417" s="397">
        <v>40913.16875722067</v>
      </c>
      <c r="L417" s="388"/>
      <c r="M417" s="397">
        <v>4185.920267213115</v>
      </c>
      <c r="N417" s="312"/>
      <c r="O417" s="312"/>
    </row>
    <row r="418" spans="1:15" ht="15">
      <c r="A418" s="395" t="s">
        <v>821</v>
      </c>
      <c r="B418" s="106" t="s">
        <v>372</v>
      </c>
      <c r="C418" s="396">
        <v>142.4940741</v>
      </c>
      <c r="D418" s="396">
        <v>29.551</v>
      </c>
      <c r="E418" s="396">
        <v>129.4358803</v>
      </c>
      <c r="F418" s="396">
        <v>4.503</v>
      </c>
      <c r="G418" s="396">
        <v>271.92995440000004</v>
      </c>
      <c r="H418" s="396">
        <v>34.054</v>
      </c>
      <c r="I418" s="334"/>
      <c r="J418" s="397">
        <v>4821.971307231565</v>
      </c>
      <c r="K418" s="397">
        <v>28744.366044858987</v>
      </c>
      <c r="L418" s="388"/>
      <c r="M418" s="397">
        <v>5089.0740749999995</v>
      </c>
      <c r="N418" s="312"/>
      <c r="O418" s="312"/>
    </row>
    <row r="419" spans="1:15" ht="15">
      <c r="A419" s="395" t="s">
        <v>846</v>
      </c>
      <c r="B419" s="106" t="s">
        <v>373</v>
      </c>
      <c r="C419" s="396">
        <v>119.89868159999999</v>
      </c>
      <c r="D419" s="396">
        <v>24.082</v>
      </c>
      <c r="E419" s="396">
        <v>140.654292</v>
      </c>
      <c r="F419" s="396">
        <v>3.768</v>
      </c>
      <c r="G419" s="396">
        <v>260.5529736</v>
      </c>
      <c r="H419" s="396">
        <v>27.85</v>
      </c>
      <c r="I419" s="334"/>
      <c r="J419" s="397">
        <v>4978.767610663566</v>
      </c>
      <c r="K419" s="397">
        <v>37328.63375796178</v>
      </c>
      <c r="L419" s="388"/>
      <c r="M419" s="397">
        <v>5449.940072727272</v>
      </c>
      <c r="N419" s="312"/>
      <c r="O419" s="312"/>
    </row>
    <row r="420" spans="1:15" ht="15">
      <c r="A420" s="395" t="s">
        <v>847</v>
      </c>
      <c r="B420" s="106" t="s">
        <v>374</v>
      </c>
      <c r="C420" s="396">
        <v>238.26466200000007</v>
      </c>
      <c r="D420" s="396">
        <v>50.495</v>
      </c>
      <c r="E420" s="396">
        <v>246.07138400000002</v>
      </c>
      <c r="F420" s="396">
        <v>7.19</v>
      </c>
      <c r="G420" s="396">
        <v>484.3360460000001</v>
      </c>
      <c r="H420" s="396">
        <v>57.684999999999995</v>
      </c>
      <c r="I420" s="334"/>
      <c r="J420" s="397">
        <v>4718.579304881672</v>
      </c>
      <c r="K420" s="397">
        <v>34224.11460361614</v>
      </c>
      <c r="L420" s="388"/>
      <c r="M420" s="397">
        <v>5541.038651162792</v>
      </c>
      <c r="N420" s="312"/>
      <c r="O420" s="312"/>
    </row>
    <row r="421" spans="1:15" ht="15">
      <c r="A421" s="395" t="s">
        <v>854</v>
      </c>
      <c r="B421" s="106" t="s">
        <v>375</v>
      </c>
      <c r="C421" s="396">
        <v>88.6530013</v>
      </c>
      <c r="D421" s="396">
        <v>17.446</v>
      </c>
      <c r="E421" s="396">
        <v>150.35427070000003</v>
      </c>
      <c r="F421" s="396">
        <v>2.642</v>
      </c>
      <c r="G421" s="396">
        <v>239.00727200000003</v>
      </c>
      <c r="H421" s="396">
        <v>20.088</v>
      </c>
      <c r="I421" s="334"/>
      <c r="J421" s="397">
        <v>5081.566049524246</v>
      </c>
      <c r="K421" s="397">
        <v>56909.26218773657</v>
      </c>
      <c r="L421" s="388"/>
      <c r="M421" s="397">
        <v>5540.81258125</v>
      </c>
      <c r="N421" s="312"/>
      <c r="O421" s="312"/>
    </row>
    <row r="422" spans="1:15" ht="15">
      <c r="A422" s="395" t="s">
        <v>855</v>
      </c>
      <c r="B422" s="106" t="s">
        <v>376</v>
      </c>
      <c r="C422" s="396">
        <v>262.90617699999996</v>
      </c>
      <c r="D422" s="396">
        <v>57.821</v>
      </c>
      <c r="E422" s="396">
        <v>370.35437300000007</v>
      </c>
      <c r="F422" s="396">
        <v>5.052</v>
      </c>
      <c r="G422" s="396">
        <v>633.26055</v>
      </c>
      <c r="H422" s="396">
        <v>62.873</v>
      </c>
      <c r="I422" s="334"/>
      <c r="J422" s="397">
        <v>4546.897788000899</v>
      </c>
      <c r="K422" s="397">
        <v>73308.46654790183</v>
      </c>
      <c r="L422" s="388"/>
      <c r="M422" s="397">
        <v>4868.6329074074065</v>
      </c>
      <c r="N422" s="312"/>
      <c r="O422" s="312"/>
    </row>
    <row r="423" spans="1:15" ht="15">
      <c r="A423" s="395" t="s">
        <v>857</v>
      </c>
      <c r="B423" s="106" t="s">
        <v>377</v>
      </c>
      <c r="C423" s="396">
        <v>117.7375459000001</v>
      </c>
      <c r="D423" s="396">
        <v>31.137</v>
      </c>
      <c r="E423" s="396">
        <v>116.36866560000003</v>
      </c>
      <c r="F423" s="396">
        <v>2.823</v>
      </c>
      <c r="G423" s="396">
        <v>234.10621150000014</v>
      </c>
      <c r="H423" s="396">
        <v>33.96</v>
      </c>
      <c r="I423" s="334"/>
      <c r="J423" s="397">
        <v>3781.274557600286</v>
      </c>
      <c r="K423" s="397">
        <v>41221.63145589799</v>
      </c>
      <c r="L423" s="388"/>
      <c r="M423" s="397">
        <v>4204.912353571432</v>
      </c>
      <c r="N423" s="312"/>
      <c r="O423" s="312"/>
    </row>
    <row r="424" spans="1:15" ht="16.5" thickBot="1">
      <c r="A424" s="398" t="s">
        <v>393</v>
      </c>
      <c r="B424" s="398" t="s">
        <v>951</v>
      </c>
      <c r="C424" s="399">
        <v>10663.7509535</v>
      </c>
      <c r="D424" s="399">
        <v>2397.5899999999997</v>
      </c>
      <c r="E424" s="399">
        <v>14240.679115499997</v>
      </c>
      <c r="F424" s="399">
        <v>246.43300000000002</v>
      </c>
      <c r="G424" s="399">
        <v>24904.430069</v>
      </c>
      <c r="H424" s="399">
        <v>2644.0229999999997</v>
      </c>
      <c r="I424" s="403"/>
      <c r="J424" s="401">
        <v>4447.69579181595</v>
      </c>
      <c r="K424" s="401">
        <v>57787.22458234082</v>
      </c>
      <c r="L424" s="402"/>
      <c r="M424" s="401">
        <v>4758.478783355645</v>
      </c>
      <c r="N424" s="312"/>
      <c r="O424" s="312"/>
    </row>
    <row r="425" spans="1:15" ht="15.75" thickTop="1">
      <c r="A425" s="371"/>
      <c r="B425" s="372"/>
      <c r="C425" s="396"/>
      <c r="D425" s="404"/>
      <c r="E425" s="396"/>
      <c r="F425" s="396"/>
      <c r="G425" s="396"/>
      <c r="H425" s="396"/>
      <c r="I425" s="389"/>
      <c r="J425" s="397"/>
      <c r="K425" s="397"/>
      <c r="L425" s="388"/>
      <c r="M425" s="397"/>
      <c r="N425" s="312"/>
      <c r="O425" s="312"/>
    </row>
    <row r="426" spans="1:15" ht="15.75" thickBot="1">
      <c r="A426" s="364"/>
      <c r="B426" s="368" t="s">
        <v>378</v>
      </c>
      <c r="C426" s="399">
        <v>265.406706399999</v>
      </c>
      <c r="D426" s="399">
        <v>67.906</v>
      </c>
      <c r="E426" s="399">
        <v>4878.352351509608</v>
      </c>
      <c r="F426" s="399">
        <v>31.502</v>
      </c>
      <c r="G426" s="399">
        <v>5143.759057909607</v>
      </c>
      <c r="H426" s="399">
        <v>99.408</v>
      </c>
      <c r="I426" s="399"/>
      <c r="J426" s="399">
        <v>3908.442647188746</v>
      </c>
      <c r="K426" s="399">
        <v>154858.4963338711</v>
      </c>
      <c r="L426" s="399"/>
      <c r="M426" s="405">
        <v>0</v>
      </c>
      <c r="N426" s="312"/>
      <c r="O426" s="312"/>
    </row>
    <row r="427" spans="1:15" ht="15.75" thickTop="1">
      <c r="A427" s="371"/>
      <c r="B427" s="372"/>
      <c r="C427" s="396"/>
      <c r="D427" s="396"/>
      <c r="E427" s="396"/>
      <c r="F427" s="396"/>
      <c r="G427" s="396"/>
      <c r="H427" s="396"/>
      <c r="I427" s="389"/>
      <c r="J427" s="397"/>
      <c r="K427" s="397"/>
      <c r="L427" s="388"/>
      <c r="M427" s="397"/>
      <c r="N427" s="312"/>
      <c r="O427" s="312"/>
    </row>
    <row r="428" spans="1:15" ht="15.75" thickBot="1">
      <c r="A428" s="364"/>
      <c r="B428" s="364" t="s">
        <v>379</v>
      </c>
      <c r="C428" s="399">
        <v>112289.25778679998</v>
      </c>
      <c r="D428" s="399">
        <v>27046.860000000026</v>
      </c>
      <c r="E428" s="399">
        <v>182986.0584974061</v>
      </c>
      <c r="F428" s="399">
        <v>2399.424999999999</v>
      </c>
      <c r="G428" s="399">
        <v>295275.31628420576</v>
      </c>
      <c r="H428" s="399">
        <v>29446.285000000018</v>
      </c>
      <c r="I428" s="399"/>
      <c r="J428" s="399">
        <v>899675.9337219534</v>
      </c>
      <c r="K428" s="399">
        <v>16377322.944737252</v>
      </c>
      <c r="L428" s="399"/>
      <c r="M428" s="399">
        <v>958023.979585397</v>
      </c>
      <c r="N428" s="312"/>
      <c r="O428" s="312"/>
    </row>
    <row r="429" spans="1:13" ht="15.75" thickTop="1">
      <c r="A429" s="378"/>
      <c r="B429" s="378"/>
      <c r="C429" s="406"/>
      <c r="D429" s="406"/>
      <c r="E429" s="406"/>
      <c r="F429" s="406"/>
      <c r="G429" s="406"/>
      <c r="H429" s="406"/>
      <c r="I429" s="407"/>
      <c r="J429" s="379"/>
      <c r="K429" s="408"/>
      <c r="L429" s="407"/>
      <c r="M429" s="408"/>
    </row>
    <row r="430" spans="1:13" ht="15">
      <c r="A430" s="409" t="s">
        <v>1135</v>
      </c>
      <c r="B430" s="410"/>
      <c r="C430" s="329"/>
      <c r="D430" s="329"/>
      <c r="E430" s="329"/>
      <c r="F430" s="329"/>
      <c r="G430" s="329"/>
      <c r="H430" s="329"/>
      <c r="I430" s="388"/>
      <c r="J430" s="329"/>
      <c r="K430" s="329"/>
      <c r="L430" s="388"/>
      <c r="M430" s="329"/>
    </row>
    <row r="431" spans="1:13" ht="15">
      <c r="A431" s="411" t="s">
        <v>1136</v>
      </c>
      <c r="B431" s="410"/>
      <c r="C431" s="329"/>
      <c r="D431" s="329"/>
      <c r="E431" s="329"/>
      <c r="F431" s="329"/>
      <c r="G431" s="329"/>
      <c r="H431" s="329"/>
      <c r="I431" s="388"/>
      <c r="J431" s="412"/>
      <c r="K431" s="329"/>
      <c r="L431" s="388"/>
      <c r="M431" s="329"/>
    </row>
  </sheetData>
  <sheetProtection/>
  <mergeCells count="4">
    <mergeCell ref="C4:D4"/>
    <mergeCell ref="E4:F4"/>
    <mergeCell ref="G4:H4"/>
    <mergeCell ref="J4:K4"/>
  </mergeCells>
  <printOptions/>
  <pageMargins left="0.75" right="0.75" top="1" bottom="1" header="0.5" footer="0.5"/>
  <pageSetup horizontalDpi="600" verticalDpi="600" orientation="portrait" paperSize="9" scale="40" r:id="rId2"/>
  <rowBreaks count="4" manualBreakCount="4">
    <brk id="85" max="10" man="1"/>
    <brk id="151" max="10" man="1"/>
    <brk id="227" max="10" man="1"/>
    <brk id="310" max="10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3:M14"/>
  <sheetViews>
    <sheetView zoomScale="85" zoomScaleNormal="85" zoomScalePageLayoutView="0" workbookViewId="0" topLeftCell="A1">
      <selection activeCell="B6" sqref="B6:B8"/>
    </sheetView>
  </sheetViews>
  <sheetFormatPr defaultColWidth="8.88671875" defaultRowHeight="15"/>
  <cols>
    <col min="1" max="1" width="12.3359375" style="0" customWidth="1"/>
    <col min="2" max="2" width="24.3359375" style="0" customWidth="1"/>
    <col min="3" max="3" width="11.4453125" style="0" customWidth="1"/>
    <col min="5" max="6" width="12.77734375" style="0" customWidth="1"/>
    <col min="9" max="9" width="1.66796875" style="0" customWidth="1"/>
    <col min="10" max="10" width="12.5546875" style="0" customWidth="1"/>
    <col min="11" max="11" width="12.21484375" style="0" customWidth="1"/>
    <col min="12" max="12" width="2.6640625" style="0" customWidth="1"/>
    <col min="13" max="13" width="16.3359375" style="0" customWidth="1"/>
  </cols>
  <sheetData>
    <row r="3" spans="1:11" ht="15.75">
      <c r="A3" s="50" t="s">
        <v>1110</v>
      </c>
      <c r="B3" s="13"/>
      <c r="C3" s="31"/>
      <c r="D3" s="32"/>
      <c r="E3" s="33"/>
      <c r="F3" s="33"/>
      <c r="G3" s="34"/>
      <c r="H3" s="35"/>
      <c r="I3" s="36"/>
      <c r="J3" s="34"/>
      <c r="K3" s="37"/>
    </row>
    <row r="4" spans="1:13" ht="15.75" thickBot="1">
      <c r="A4" s="14"/>
      <c r="B4" s="49"/>
      <c r="C4" s="422" t="s">
        <v>879</v>
      </c>
      <c r="D4" s="422"/>
      <c r="E4" s="423" t="s">
        <v>1</v>
      </c>
      <c r="F4" s="423"/>
      <c r="G4" s="424" t="s">
        <v>2</v>
      </c>
      <c r="H4" s="424"/>
      <c r="I4" s="36"/>
      <c r="J4" s="419" t="s">
        <v>3</v>
      </c>
      <c r="K4" s="419"/>
      <c r="M4" s="44" t="s">
        <v>1064</v>
      </c>
    </row>
    <row r="5" spans="1:13" ht="51.75" thickTop="1">
      <c r="A5" s="313" t="s">
        <v>1088</v>
      </c>
      <c r="B5" s="43" t="s">
        <v>1089</v>
      </c>
      <c r="C5" s="26" t="s">
        <v>1107</v>
      </c>
      <c r="D5" s="38" t="s">
        <v>880</v>
      </c>
      <c r="E5" s="38" t="s">
        <v>1107</v>
      </c>
      <c r="F5" s="38" t="s">
        <v>880</v>
      </c>
      <c r="G5" s="39" t="s">
        <v>1107</v>
      </c>
      <c r="H5" s="40" t="s">
        <v>880</v>
      </c>
      <c r="I5" s="29"/>
      <c r="J5" s="30" t="s">
        <v>881</v>
      </c>
      <c r="K5" s="30" t="s">
        <v>882</v>
      </c>
      <c r="M5" s="229" t="s">
        <v>881</v>
      </c>
    </row>
    <row r="6" spans="1:13" ht="15">
      <c r="A6" s="66">
        <f>IF(B6="","",VLOOKUP(B6,Hiddencomparisonlist!$F$2:$H$449,3,FALSE))</f>
      </c>
      <c r="B6" s="66"/>
      <c r="C6" s="215">
        <f>IF($B6="","",IF(ISERROR(VLOOKUP($B6,Electricity!$B$6:$K$428,2,FALSE))=TRUE,"..",VLOOKUP($B6,Electricity!$B$6:$K$428,2,FALSE)))</f>
      </c>
      <c r="D6" s="68">
        <f>IF($B6="","",IF(ISERROR(VLOOKUP($B6,Electricity!$B$6:$K$428,3,FALSE))=TRUE,"..",VLOOKUP($B6,Electricity!$B$6:$K$428,3,FALSE)))</f>
      </c>
      <c r="E6" s="68">
        <f>IF($B6="","",IF(ISERROR(VLOOKUP($B6,Electricity!$B$6:$K$428,4,FALSE))=TRUE,"..",VLOOKUP($B6,Electricity!$B$6:$K$428,4,FALSE)))</f>
      </c>
      <c r="F6" s="68">
        <f>IF($B6="","",IF(ISERROR(VLOOKUP($B6,Electricity!$B$6:$K$428,5,FALSE))=TRUE,"..",VLOOKUP($B6,Electricity!$B$6:$K$428,5,FALSE)))</f>
      </c>
      <c r="G6" s="68">
        <f>IF($B6="","",IF(ISERROR(VLOOKUP($B6,Electricity!$B$6:$K$428,6,FALSE))=TRUE,"..",VLOOKUP($B6,Electricity!$B$6:$K$428,6,FALSE)))</f>
      </c>
      <c r="H6" s="68">
        <f>IF($B6="","",IF(ISERROR(VLOOKUP($B6,Electricity!$B$6:$K$428,7,FALSE))=TRUE,"..",VLOOKUP($B6,Electricity!$B$6:$K$428,7,FALSE)))</f>
      </c>
      <c r="I6" s="67"/>
      <c r="J6" s="41">
        <f>IF($B6="","",IF(ISERROR(VLOOKUP($B6,Electricity!$B$6:$K$428,9,FALSE))=TRUE,"..",VLOOKUP($B6,Electricity!$B$6:$K$428,9,FALSE)))</f>
      </c>
      <c r="K6" s="41">
        <f>IF($B6="","",IF(ISERROR(VLOOKUP($B6,Electricity!$B$6:$K$428,10,FALSE))=TRUE,"..",VLOOKUP($B6,Electricity!$B$6:$K$428,10,FALSE)))</f>
      </c>
      <c r="L6" s="41"/>
      <c r="M6" s="41">
        <f>IF($B6="","",IF(ISERROR(VLOOKUP($B6,Electricity!$B$6:$M$428,12,FALSE))=TRUE,"..",VLOOKUP($B6,Electricity!$B$6:$M$428,12,FALSE)))</f>
      </c>
    </row>
    <row r="7" spans="1:13" ht="15">
      <c r="A7" s="66">
        <f>IF(B7="","",VLOOKUP(B7,Hiddencomparisonlist!$F$2:$H$449,3,FALSE))</f>
      </c>
      <c r="B7" s="66"/>
      <c r="C7" s="215">
        <f>IF($B7="","",IF(ISERROR(VLOOKUP($B7,Electricity!$B$6:$K$428,2,FALSE))=TRUE,"..",VLOOKUP($B7,Electricity!$B$6:$K$428,2,FALSE)))</f>
      </c>
      <c r="D7" s="68">
        <f>IF($B7="","",IF(ISERROR(VLOOKUP($B7,Electricity!$B$6:$K$428,3,FALSE))=TRUE,"..",VLOOKUP($B7,Electricity!$B$6:$K$428,3,FALSE)))</f>
      </c>
      <c r="E7" s="68">
        <f>IF($B7="","",IF(ISERROR(VLOOKUP($B7,Electricity!$B$6:$K$428,4,FALSE))=TRUE,"..",VLOOKUP($B7,Electricity!$B$6:$K$428,4,FALSE)))</f>
      </c>
      <c r="F7" s="68">
        <f>IF($B7="","",IF(ISERROR(VLOOKUP($B7,Electricity!$B$6:$K$428,5,FALSE))=TRUE,"..",VLOOKUP($B7,Electricity!$B$6:$K$428,5,FALSE)))</f>
      </c>
      <c r="G7" s="68">
        <f>IF($B7="","",IF(ISERROR(VLOOKUP($B7,Electricity!$B$6:$K$428,6,FALSE))=TRUE,"..",VLOOKUP($B7,Electricity!$B$6:$K$428,6,FALSE)))</f>
      </c>
      <c r="H7" s="68">
        <f>IF($B7="","",IF(ISERROR(VLOOKUP($B7,Electricity!$B$6:$K$428,7,FALSE))=TRUE,"..",VLOOKUP($B7,Electricity!$B$6:$K$428,7,FALSE)))</f>
      </c>
      <c r="I7" s="67"/>
      <c r="J7" s="41">
        <f>IF($B7="","",IF(ISERROR(VLOOKUP($B7,Electricity!$B$6:$K$428,9,FALSE))=TRUE,"..",VLOOKUP($B7,Electricity!$B$6:$K$428,9,FALSE)))</f>
      </c>
      <c r="K7" s="41">
        <f>IF($B7="","",IF(ISERROR(VLOOKUP($B7,Electricity!$B$6:$K$428,10,FALSE))=TRUE,"..",VLOOKUP($B7,Electricity!$B$6:$K$428,10,FALSE)))</f>
      </c>
      <c r="L7" s="41"/>
      <c r="M7" s="41">
        <f>IF($B7="","",IF(ISERROR(VLOOKUP($B7,Electricity!$B$6:$M$428,12,FALSE))=TRUE,"..",VLOOKUP($B7,Electricity!$B$6:$M$428,12,FALSE)))</f>
      </c>
    </row>
    <row r="8" spans="1:13" ht="15">
      <c r="A8" s="66">
        <f>IF(B8="","",VLOOKUP(B8,Hiddencomparisonlist!$F$2:$H$449,3,FALSE))</f>
      </c>
      <c r="B8" s="66"/>
      <c r="C8" s="215">
        <f>IF($B8="","",IF(ISERROR(VLOOKUP($B8,Electricity!$B$6:$K$428,2,FALSE))=TRUE,"..",VLOOKUP($B8,Electricity!$B$6:$K$428,2,FALSE)))</f>
      </c>
      <c r="D8" s="68">
        <f>IF($B8="","",IF(ISERROR(VLOOKUP($B8,Electricity!$B$6:$K$428,3,FALSE))=TRUE,"..",VLOOKUP($B8,Electricity!$B$6:$K$428,3,FALSE)))</f>
      </c>
      <c r="E8" s="68">
        <f>IF($B8="","",IF(ISERROR(VLOOKUP($B8,Electricity!$B$6:$K$428,4,FALSE))=TRUE,"..",VLOOKUP($B8,Electricity!$B$6:$K$428,4,FALSE)))</f>
      </c>
      <c r="F8" s="68">
        <f>IF($B8="","",IF(ISERROR(VLOOKUP($B8,Electricity!$B$6:$K$428,5,FALSE))=TRUE,"..",VLOOKUP($B8,Electricity!$B$6:$K$428,5,FALSE)))</f>
      </c>
      <c r="G8" s="68">
        <f>IF($B8="","",IF(ISERROR(VLOOKUP($B8,Electricity!$B$6:$K$428,6,FALSE))=TRUE,"..",VLOOKUP($B8,Electricity!$B$6:$K$428,6,FALSE)))</f>
      </c>
      <c r="H8" s="68">
        <f>IF($B8="","",IF(ISERROR(VLOOKUP($B8,Electricity!$B$6:$K$428,7,FALSE))=TRUE,"..",VLOOKUP($B8,Electricity!$B$6:$K$428,7,FALSE)))</f>
      </c>
      <c r="I8" s="67"/>
      <c r="J8" s="41">
        <f>IF($B8="","",IF(ISERROR(VLOOKUP($B8,Electricity!$B$6:$K$428,9,FALSE))=TRUE,"..",VLOOKUP($B8,Electricity!$B$6:$K$428,9,FALSE)))</f>
      </c>
      <c r="K8" s="41">
        <f>IF($B8="","",IF(ISERROR(VLOOKUP($B8,Electricity!$B$6:$K$428,10,FALSE))=TRUE,"..",VLOOKUP($B8,Electricity!$B$6:$K$428,10,FALSE)))</f>
      </c>
      <c r="L8" s="41"/>
      <c r="M8" s="41">
        <f>IF($B8="","",IF(ISERROR(VLOOKUP($B8,Electricity!$B$6:$M$428,12,FALSE))=TRUE,"..",VLOOKUP($B8,Electricity!$B$6:$M$428,12,FALSE)))</f>
      </c>
    </row>
    <row r="10" ht="15">
      <c r="A10" s="66" t="s">
        <v>1065</v>
      </c>
    </row>
    <row r="11" ht="15">
      <c r="A11" s="66" t="s">
        <v>1066</v>
      </c>
    </row>
    <row r="13" ht="15">
      <c r="A13" s="66"/>
    </row>
    <row r="14" ht="15">
      <c r="A14" s="66"/>
    </row>
  </sheetData>
  <sheetProtection/>
  <mergeCells count="4">
    <mergeCell ref="C4:D4"/>
    <mergeCell ref="E4:F4"/>
    <mergeCell ref="G4:H4"/>
    <mergeCell ref="J4:K4"/>
  </mergeCells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3:M5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2.3359375" style="0" customWidth="1"/>
    <col min="2" max="2" width="28.5546875" style="0" customWidth="1"/>
    <col min="3" max="3" width="11.4453125" style="0" customWidth="1"/>
    <col min="5" max="6" width="12.77734375" style="0" customWidth="1"/>
    <col min="9" max="9" width="1.66796875" style="0" customWidth="1"/>
    <col min="10" max="10" width="12.5546875" style="0" customWidth="1"/>
    <col min="11" max="11" width="12.21484375" style="0" customWidth="1"/>
    <col min="12" max="12" width="2.6640625" style="0" customWidth="1"/>
    <col min="13" max="13" width="16.3359375" style="0" customWidth="1"/>
  </cols>
  <sheetData>
    <row r="3" spans="1:11" ht="15.75">
      <c r="A3" s="50" t="s">
        <v>1110</v>
      </c>
      <c r="B3" s="13"/>
      <c r="C3" s="31"/>
      <c r="D3" s="32"/>
      <c r="E3" s="33"/>
      <c r="F3" s="33"/>
      <c r="G3" s="34"/>
      <c r="H3" s="35"/>
      <c r="I3" s="36"/>
      <c r="J3" s="34"/>
      <c r="K3" s="37"/>
    </row>
    <row r="4" spans="1:13" ht="15.75" thickBot="1">
      <c r="A4" s="14"/>
      <c r="B4" s="49"/>
      <c r="C4" s="422" t="s">
        <v>879</v>
      </c>
      <c r="D4" s="422"/>
      <c r="E4" s="423" t="s">
        <v>1</v>
      </c>
      <c r="F4" s="423"/>
      <c r="G4" s="424" t="s">
        <v>2</v>
      </c>
      <c r="H4" s="424"/>
      <c r="I4" s="36"/>
      <c r="J4" s="419" t="s">
        <v>3</v>
      </c>
      <c r="K4" s="419"/>
      <c r="M4" s="44" t="s">
        <v>1064</v>
      </c>
    </row>
    <row r="5" spans="1:13" ht="51.75" thickTop="1">
      <c r="A5" s="313" t="s">
        <v>1088</v>
      </c>
      <c r="B5" s="43" t="s">
        <v>1089</v>
      </c>
      <c r="C5" s="26" t="s">
        <v>1107</v>
      </c>
      <c r="D5" s="38" t="s">
        <v>880</v>
      </c>
      <c r="E5" s="38" t="s">
        <v>1107</v>
      </c>
      <c r="F5" s="38" t="s">
        <v>880</v>
      </c>
      <c r="G5" s="39" t="s">
        <v>1107</v>
      </c>
      <c r="H5" s="40" t="s">
        <v>880</v>
      </c>
      <c r="I5" s="29"/>
      <c r="J5" s="30" t="s">
        <v>881</v>
      </c>
      <c r="K5" s="30" t="s">
        <v>882</v>
      </c>
      <c r="M5" s="229" t="s">
        <v>881</v>
      </c>
    </row>
  </sheetData>
  <sheetProtection/>
  <mergeCells count="4">
    <mergeCell ref="C4:D4"/>
    <mergeCell ref="E4:F4"/>
    <mergeCell ref="G4:H4"/>
    <mergeCell ref="J4:K4"/>
  </mergeCells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458"/>
  <sheetViews>
    <sheetView zoomScale="80" zoomScaleNormal="80" zoomScalePageLayoutView="0" workbookViewId="0" topLeftCell="A1">
      <selection activeCell="A1" sqref="A1"/>
    </sheetView>
  </sheetViews>
  <sheetFormatPr defaultColWidth="8.88671875" defaultRowHeight="15"/>
  <cols>
    <col min="1" max="1" width="12.4453125" style="110" customWidth="1"/>
    <col min="2" max="2" width="26.4453125" style="110" customWidth="1"/>
    <col min="3" max="3" width="7.5546875" style="120" bestFit="1" customWidth="1"/>
    <col min="4" max="4" width="11.4453125" style="120" customWidth="1"/>
    <col min="5" max="5" width="12.5546875" style="120" customWidth="1"/>
    <col min="6" max="6" width="10.21484375" style="120" customWidth="1"/>
    <col min="7" max="7" width="8.3359375" style="120" bestFit="1" customWidth="1"/>
    <col min="8" max="8" width="9.6640625" style="120" customWidth="1"/>
    <col min="9" max="9" width="9.77734375" style="120" customWidth="1"/>
    <col min="10" max="10" width="1.99609375" style="120" customWidth="1"/>
    <col min="11" max="11" width="10.4453125" style="121" customWidth="1"/>
    <col min="12" max="13" width="8.88671875" style="121" customWidth="1"/>
    <col min="14" max="16384" width="8.88671875" style="115" customWidth="1"/>
  </cols>
  <sheetData>
    <row r="1" spans="1:13" s="48" customFormat="1" ht="20.25">
      <c r="A1" s="96"/>
      <c r="B1" s="96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3" s="48" customFormat="1" ht="15">
      <c r="A2" s="93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100" customFormat="1" ht="15.75">
      <c r="A3" s="288" t="s">
        <v>1100</v>
      </c>
      <c r="B3" s="97"/>
      <c r="C3" s="98"/>
      <c r="D3" s="98"/>
      <c r="E3" s="98"/>
      <c r="F3" s="98"/>
      <c r="G3" s="98"/>
      <c r="H3" s="98"/>
      <c r="I3" s="98"/>
      <c r="J3" s="99"/>
      <c r="K3" s="98"/>
      <c r="L3" s="232"/>
      <c r="M3" s="231" t="s">
        <v>965</v>
      </c>
    </row>
    <row r="4" spans="1:13" s="104" customFormat="1" ht="15">
      <c r="A4" s="101" t="s">
        <v>1088</v>
      </c>
      <c r="B4" s="101" t="s">
        <v>1090</v>
      </c>
      <c r="C4" s="102" t="s">
        <v>967</v>
      </c>
      <c r="D4" s="102" t="s">
        <v>968</v>
      </c>
      <c r="E4" s="102" t="s">
        <v>969</v>
      </c>
      <c r="F4" s="102" t="s">
        <v>970</v>
      </c>
      <c r="G4" s="102" t="s">
        <v>971</v>
      </c>
      <c r="H4" s="102" t="s">
        <v>972</v>
      </c>
      <c r="I4" s="102" t="s">
        <v>973</v>
      </c>
      <c r="J4" s="103"/>
      <c r="K4" s="70" t="s">
        <v>984</v>
      </c>
      <c r="L4" s="70" t="s">
        <v>985</v>
      </c>
      <c r="M4" s="70" t="s">
        <v>974</v>
      </c>
    </row>
    <row r="5" spans="1:13" ht="12.75">
      <c r="A5" s="105" t="s">
        <v>439</v>
      </c>
      <c r="B5" s="106" t="s">
        <v>933</v>
      </c>
      <c r="C5" s="317" t="s">
        <v>1101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2.75">
      <c r="A6" s="105" t="s">
        <v>451</v>
      </c>
      <c r="B6" s="106" t="s">
        <v>7</v>
      </c>
      <c r="C6" s="317"/>
      <c r="D6" s="317"/>
      <c r="E6" s="317"/>
      <c r="F6" s="317"/>
      <c r="G6" s="317"/>
      <c r="H6" s="317"/>
      <c r="I6" s="317"/>
      <c r="J6" s="317"/>
      <c r="K6" s="318"/>
      <c r="L6" s="318"/>
      <c r="M6" s="318"/>
    </row>
    <row r="7" spans="1:13" ht="12.75">
      <c r="A7" s="105" t="s">
        <v>463</v>
      </c>
      <c r="B7" s="106" t="s">
        <v>8</v>
      </c>
      <c r="C7" s="317"/>
      <c r="D7" s="317"/>
      <c r="E7" s="317"/>
      <c r="F7" s="317"/>
      <c r="G7" s="317"/>
      <c r="H7" s="317"/>
      <c r="I7" s="317"/>
      <c r="J7" s="317"/>
      <c r="K7" s="318"/>
      <c r="L7" s="318"/>
      <c r="M7" s="318"/>
    </row>
    <row r="8" spans="1:13" ht="12.75">
      <c r="A8" s="105" t="s">
        <v>470</v>
      </c>
      <c r="B8" s="106" t="s">
        <v>9</v>
      </c>
      <c r="C8" s="317"/>
      <c r="D8" s="317"/>
      <c r="E8" s="317"/>
      <c r="F8" s="317"/>
      <c r="G8" s="317"/>
      <c r="H8" s="317"/>
      <c r="I8" s="317"/>
      <c r="J8" s="317"/>
      <c r="K8" s="318"/>
      <c r="L8" s="318"/>
      <c r="M8" s="318"/>
    </row>
    <row r="9" spans="1:13" ht="12.75">
      <c r="A9" s="105" t="s">
        <v>472</v>
      </c>
      <c r="B9" s="106" t="s">
        <v>10</v>
      </c>
      <c r="C9" s="317"/>
      <c r="D9" s="317"/>
      <c r="E9" s="317"/>
      <c r="F9" s="317"/>
      <c r="G9" s="317"/>
      <c r="H9" s="317"/>
      <c r="I9" s="317"/>
      <c r="J9" s="317"/>
      <c r="K9" s="318"/>
      <c r="L9" s="318"/>
      <c r="M9" s="318"/>
    </row>
    <row r="10" spans="1:13" ht="12.75">
      <c r="A10" s="105" t="s">
        <v>480</v>
      </c>
      <c r="B10" s="107" t="s">
        <v>11</v>
      </c>
      <c r="C10" s="317"/>
      <c r="D10" s="317"/>
      <c r="E10" s="317"/>
      <c r="F10" s="317"/>
      <c r="G10" s="317"/>
      <c r="H10" s="317"/>
      <c r="I10" s="317"/>
      <c r="J10" s="317"/>
      <c r="K10" s="318"/>
      <c r="L10" s="318"/>
      <c r="M10" s="318"/>
    </row>
    <row r="11" spans="1:13" ht="12.75">
      <c r="A11" s="105" t="s">
        <v>499</v>
      </c>
      <c r="B11" s="106" t="s">
        <v>12</v>
      </c>
      <c r="C11" s="317"/>
      <c r="D11" s="317"/>
      <c r="E11" s="317"/>
      <c r="F11" s="317"/>
      <c r="G11" s="317"/>
      <c r="H11" s="317"/>
      <c r="I11" s="317"/>
      <c r="J11" s="317"/>
      <c r="K11" s="318"/>
      <c r="L11" s="318"/>
      <c r="M11" s="318"/>
    </row>
    <row r="12" spans="1:13" ht="12.75">
      <c r="A12" s="105" t="s">
        <v>517</v>
      </c>
      <c r="B12" s="106" t="s">
        <v>13</v>
      </c>
      <c r="C12" s="317"/>
      <c r="D12" s="317"/>
      <c r="E12" s="317"/>
      <c r="F12" s="317"/>
      <c r="G12" s="317"/>
      <c r="H12" s="317"/>
      <c r="I12" s="317"/>
      <c r="J12" s="317"/>
      <c r="K12" s="318"/>
      <c r="L12" s="318"/>
      <c r="M12" s="318"/>
    </row>
    <row r="13" spans="1:13" ht="12.75">
      <c r="A13" s="105" t="s">
        <v>569</v>
      </c>
      <c r="B13" s="106" t="s">
        <v>883</v>
      </c>
      <c r="C13" s="317"/>
      <c r="D13" s="317"/>
      <c r="E13" s="317"/>
      <c r="F13" s="317"/>
      <c r="G13" s="317"/>
      <c r="H13" s="317"/>
      <c r="I13" s="317"/>
      <c r="J13" s="317"/>
      <c r="K13" s="318"/>
      <c r="L13" s="318"/>
      <c r="M13" s="318"/>
    </row>
    <row r="14" spans="1:13" ht="12.75">
      <c r="A14" s="105" t="s">
        <v>582</v>
      </c>
      <c r="B14" s="106" t="s">
        <v>14</v>
      </c>
      <c r="C14" s="317"/>
      <c r="D14" s="317"/>
      <c r="E14" s="317"/>
      <c r="F14" s="317"/>
      <c r="G14" s="317"/>
      <c r="H14" s="317"/>
      <c r="I14" s="317"/>
      <c r="J14" s="317"/>
      <c r="K14" s="318"/>
      <c r="L14" s="318"/>
      <c r="M14" s="318"/>
    </row>
    <row r="15" spans="1:13" ht="12.75">
      <c r="A15" s="105" t="s">
        <v>611</v>
      </c>
      <c r="B15" s="106" t="s">
        <v>15</v>
      </c>
      <c r="C15" s="317"/>
      <c r="D15" s="317"/>
      <c r="E15" s="317"/>
      <c r="F15" s="317"/>
      <c r="G15" s="317"/>
      <c r="H15" s="317"/>
      <c r="I15" s="317"/>
      <c r="J15" s="317"/>
      <c r="K15" s="318"/>
      <c r="L15" s="318"/>
      <c r="M15" s="318"/>
    </row>
    <row r="16" spans="1:13" ht="12.75">
      <c r="A16" s="105" t="s">
        <v>652</v>
      </c>
      <c r="B16" s="106" t="s">
        <v>16</v>
      </c>
      <c r="C16" s="317"/>
      <c r="D16" s="317"/>
      <c r="E16" s="317"/>
      <c r="F16" s="317"/>
      <c r="G16" s="317"/>
      <c r="H16" s="317"/>
      <c r="I16" s="317"/>
      <c r="J16" s="317"/>
      <c r="K16" s="318"/>
      <c r="L16" s="318"/>
      <c r="M16" s="318"/>
    </row>
    <row r="17" spans="1:13" ht="12.75">
      <c r="A17" s="105" t="s">
        <v>663</v>
      </c>
      <c r="B17" s="106" t="s">
        <v>17</v>
      </c>
      <c r="C17" s="317"/>
      <c r="D17" s="317"/>
      <c r="E17" s="317"/>
      <c r="F17" s="317"/>
      <c r="G17" s="317"/>
      <c r="H17" s="317"/>
      <c r="I17" s="317"/>
      <c r="J17" s="317"/>
      <c r="K17" s="318"/>
      <c r="L17" s="318"/>
      <c r="M17" s="318"/>
    </row>
    <row r="18" spans="1:13" ht="12.75">
      <c r="A18" s="186" t="s">
        <v>1097</v>
      </c>
      <c r="B18" s="106" t="s">
        <v>884</v>
      </c>
      <c r="C18" s="317"/>
      <c r="D18" s="317"/>
      <c r="E18" s="317"/>
      <c r="F18" s="317"/>
      <c r="G18" s="317"/>
      <c r="H18" s="317"/>
      <c r="I18" s="317"/>
      <c r="J18" s="317"/>
      <c r="K18" s="318"/>
      <c r="L18" s="318"/>
      <c r="M18" s="318"/>
    </row>
    <row r="19" spans="1:13" ht="12.75">
      <c r="A19" s="105" t="s">
        <v>673</v>
      </c>
      <c r="B19" s="106" t="s">
        <v>18</v>
      </c>
      <c r="C19" s="317"/>
      <c r="D19" s="317"/>
      <c r="E19" s="317"/>
      <c r="F19" s="317"/>
      <c r="G19" s="317"/>
      <c r="H19" s="317"/>
      <c r="I19" s="317"/>
      <c r="J19" s="317"/>
      <c r="K19" s="318"/>
      <c r="L19" s="318"/>
      <c r="M19" s="318"/>
    </row>
    <row r="20" spans="1:13" ht="12.75">
      <c r="A20" s="105" t="s">
        <v>709</v>
      </c>
      <c r="B20" s="106" t="s">
        <v>19</v>
      </c>
      <c r="C20" s="317"/>
      <c r="D20" s="317"/>
      <c r="E20" s="317"/>
      <c r="F20" s="317"/>
      <c r="G20" s="317"/>
      <c r="H20" s="317"/>
      <c r="I20" s="317"/>
      <c r="J20" s="317"/>
      <c r="K20" s="318"/>
      <c r="L20" s="318"/>
      <c r="M20" s="318"/>
    </row>
    <row r="21" spans="1:13" ht="12.75">
      <c r="A21" s="105" t="s">
        <v>718</v>
      </c>
      <c r="B21" s="106" t="s">
        <v>20</v>
      </c>
      <c r="C21" s="317"/>
      <c r="D21" s="317"/>
      <c r="E21" s="317"/>
      <c r="F21" s="317"/>
      <c r="G21" s="317"/>
      <c r="H21" s="317"/>
      <c r="I21" s="317"/>
      <c r="J21" s="317"/>
      <c r="K21" s="318"/>
      <c r="L21" s="318"/>
      <c r="M21" s="318"/>
    </row>
    <row r="22" spans="1:13" ht="12.75">
      <c r="A22" s="105" t="s">
        <v>728</v>
      </c>
      <c r="B22" s="106" t="s">
        <v>21</v>
      </c>
      <c r="C22" s="317"/>
      <c r="D22" s="317"/>
      <c r="E22" s="317"/>
      <c r="F22" s="317"/>
      <c r="G22" s="317"/>
      <c r="H22" s="317"/>
      <c r="I22" s="317"/>
      <c r="J22" s="317"/>
      <c r="K22" s="318"/>
      <c r="L22" s="318"/>
      <c r="M22" s="318"/>
    </row>
    <row r="23" spans="1:13" ht="12.75">
      <c r="A23" s="105" t="s">
        <v>803</v>
      </c>
      <c r="B23" s="106" t="s">
        <v>22</v>
      </c>
      <c r="C23" s="317"/>
      <c r="D23" s="317"/>
      <c r="E23" s="317"/>
      <c r="F23" s="317"/>
      <c r="G23" s="317"/>
      <c r="H23" s="317"/>
      <c r="I23" s="317"/>
      <c r="J23" s="317"/>
      <c r="K23" s="318"/>
      <c r="L23" s="318"/>
      <c r="M23" s="318"/>
    </row>
    <row r="24" spans="1:13" ht="12.75">
      <c r="A24" s="105" t="s">
        <v>828</v>
      </c>
      <c r="B24" s="106" t="s">
        <v>23</v>
      </c>
      <c r="C24" s="317"/>
      <c r="D24" s="317"/>
      <c r="E24" s="317"/>
      <c r="F24" s="317"/>
      <c r="G24" s="317"/>
      <c r="H24" s="317"/>
      <c r="I24" s="317"/>
      <c r="J24" s="317"/>
      <c r="K24" s="318"/>
      <c r="L24" s="318"/>
      <c r="M24" s="318"/>
    </row>
    <row r="25" spans="1:13" ht="12.75">
      <c r="A25" s="105" t="s">
        <v>820</v>
      </c>
      <c r="B25" s="106" t="s">
        <v>827</v>
      </c>
      <c r="C25" s="317"/>
      <c r="D25" s="317"/>
      <c r="E25" s="317"/>
      <c r="F25" s="317"/>
      <c r="G25" s="317"/>
      <c r="H25" s="317"/>
      <c r="I25" s="317"/>
      <c r="J25" s="317"/>
      <c r="K25" s="318"/>
      <c r="L25" s="318"/>
      <c r="M25" s="318"/>
    </row>
    <row r="26" spans="1:13" ht="12.75">
      <c r="A26" s="105" t="s">
        <v>867</v>
      </c>
      <c r="B26" s="106" t="s">
        <v>24</v>
      </c>
      <c r="C26" s="319"/>
      <c r="D26" s="319"/>
      <c r="E26" s="319"/>
      <c r="F26" s="319"/>
      <c r="G26" s="319"/>
      <c r="H26" s="319"/>
      <c r="I26" s="319"/>
      <c r="J26" s="317"/>
      <c r="K26" s="320"/>
      <c r="L26" s="320"/>
      <c r="M26" s="320"/>
    </row>
    <row r="27" spans="1:13" s="116" customFormat="1" ht="13.5" thickBot="1">
      <c r="A27" s="108" t="s">
        <v>382</v>
      </c>
      <c r="B27" s="109" t="s">
        <v>934</v>
      </c>
      <c r="C27" s="321"/>
      <c r="D27" s="321"/>
      <c r="E27" s="321"/>
      <c r="F27" s="321"/>
      <c r="G27" s="321"/>
      <c r="H27" s="321"/>
      <c r="I27" s="321"/>
      <c r="J27" s="322"/>
      <c r="K27" s="323"/>
      <c r="L27" s="323"/>
      <c r="M27" s="323"/>
    </row>
    <row r="28" spans="1:13" ht="13.5" thickTop="1">
      <c r="A28" s="105" t="s">
        <v>395</v>
      </c>
      <c r="B28" s="113" t="s">
        <v>25</v>
      </c>
      <c r="C28" s="317"/>
      <c r="D28" s="317"/>
      <c r="E28" s="317"/>
      <c r="F28" s="317"/>
      <c r="G28" s="317"/>
      <c r="H28" s="317"/>
      <c r="I28" s="317"/>
      <c r="J28" s="317"/>
      <c r="K28" s="318"/>
      <c r="L28" s="318"/>
      <c r="M28" s="318"/>
    </row>
    <row r="29" spans="1:13" ht="12.75">
      <c r="A29" s="105" t="s">
        <v>396</v>
      </c>
      <c r="B29" s="113" t="s">
        <v>875</v>
      </c>
      <c r="C29" s="317"/>
      <c r="D29" s="317"/>
      <c r="E29" s="317"/>
      <c r="F29" s="317"/>
      <c r="G29" s="317"/>
      <c r="H29" s="317"/>
      <c r="I29" s="317"/>
      <c r="J29" s="317"/>
      <c r="K29" s="318"/>
      <c r="L29" s="318"/>
      <c r="M29" s="318"/>
    </row>
    <row r="30" spans="1:13" ht="12.75">
      <c r="A30" s="105" t="s">
        <v>401</v>
      </c>
      <c r="B30" s="113" t="s">
        <v>26</v>
      </c>
      <c r="C30" s="317"/>
      <c r="D30" s="317"/>
      <c r="E30" s="317"/>
      <c r="F30" s="317"/>
      <c r="G30" s="317"/>
      <c r="H30" s="317"/>
      <c r="I30" s="317"/>
      <c r="J30" s="317"/>
      <c r="K30" s="318"/>
      <c r="L30" s="318"/>
      <c r="M30" s="318"/>
    </row>
    <row r="31" spans="1:13" ht="12.75">
      <c r="A31" s="105" t="s">
        <v>979</v>
      </c>
      <c r="B31" s="113" t="s">
        <v>27</v>
      </c>
      <c r="C31" s="317"/>
      <c r="D31" s="317"/>
      <c r="E31" s="317"/>
      <c r="F31" s="317"/>
      <c r="G31" s="317"/>
      <c r="H31" s="317"/>
      <c r="I31" s="317"/>
      <c r="J31" s="317"/>
      <c r="K31" s="318"/>
      <c r="L31" s="318"/>
      <c r="M31" s="318"/>
    </row>
    <row r="32" spans="1:13" ht="12.75">
      <c r="A32" s="105" t="s">
        <v>493</v>
      </c>
      <c r="B32" s="113" t="s">
        <v>28</v>
      </c>
      <c r="C32" s="317"/>
      <c r="D32" s="317"/>
      <c r="E32" s="317"/>
      <c r="F32" s="317"/>
      <c r="G32" s="317"/>
      <c r="H32" s="317"/>
      <c r="I32" s="317"/>
      <c r="J32" s="317"/>
      <c r="K32" s="318"/>
      <c r="L32" s="318"/>
      <c r="M32" s="318"/>
    </row>
    <row r="33" spans="1:13" ht="12.75">
      <c r="A33" s="105" t="s">
        <v>528</v>
      </c>
      <c r="B33" s="113" t="s">
        <v>936</v>
      </c>
      <c r="C33" s="317"/>
      <c r="D33" s="317"/>
      <c r="E33" s="317"/>
      <c r="F33" s="317"/>
      <c r="G33" s="317"/>
      <c r="H33" s="317"/>
      <c r="I33" s="317"/>
      <c r="J33" s="317"/>
      <c r="K33" s="318"/>
      <c r="L33" s="318"/>
      <c r="M33" s="318"/>
    </row>
    <row r="34" spans="1:13" ht="12.75">
      <c r="A34" s="105" t="s">
        <v>529</v>
      </c>
      <c r="B34" s="113" t="s">
        <v>30</v>
      </c>
      <c r="C34" s="317"/>
      <c r="D34" s="317"/>
      <c r="E34" s="317"/>
      <c r="F34" s="317"/>
      <c r="G34" s="317"/>
      <c r="H34" s="317"/>
      <c r="I34" s="317"/>
      <c r="J34" s="317"/>
      <c r="K34" s="318"/>
      <c r="L34" s="318"/>
      <c r="M34" s="318"/>
    </row>
    <row r="35" spans="1:13" ht="12.75">
      <c r="A35" s="105" t="s">
        <v>535</v>
      </c>
      <c r="B35" s="113" t="s">
        <v>31</v>
      </c>
      <c r="C35" s="317"/>
      <c r="D35" s="317"/>
      <c r="E35" s="317"/>
      <c r="F35" s="317"/>
      <c r="G35" s="317"/>
      <c r="H35" s="317"/>
      <c r="I35" s="317"/>
      <c r="J35" s="317"/>
      <c r="K35" s="318"/>
      <c r="L35" s="318"/>
      <c r="M35" s="318"/>
    </row>
    <row r="36" spans="1:13" ht="12.75">
      <c r="A36" s="105" t="s">
        <v>539</v>
      </c>
      <c r="B36" s="113" t="s">
        <v>32</v>
      </c>
      <c r="C36" s="317"/>
      <c r="D36" s="317"/>
      <c r="E36" s="317"/>
      <c r="F36" s="317"/>
      <c r="G36" s="317"/>
      <c r="H36" s="317"/>
      <c r="I36" s="317"/>
      <c r="J36" s="317"/>
      <c r="K36" s="318"/>
      <c r="L36" s="318"/>
      <c r="M36" s="318"/>
    </row>
    <row r="37" spans="1:13" ht="12.75">
      <c r="A37" s="105" t="s">
        <v>543</v>
      </c>
      <c r="B37" s="113" t="s">
        <v>33</v>
      </c>
      <c r="C37" s="317"/>
      <c r="D37" s="317"/>
      <c r="E37" s="317"/>
      <c r="F37" s="317"/>
      <c r="G37" s="317"/>
      <c r="H37" s="317"/>
      <c r="I37" s="317"/>
      <c r="J37" s="317"/>
      <c r="K37" s="318"/>
      <c r="L37" s="318"/>
      <c r="M37" s="318"/>
    </row>
    <row r="38" spans="1:13" ht="12.75">
      <c r="A38" s="105" t="s">
        <v>545</v>
      </c>
      <c r="B38" s="113" t="s">
        <v>34</v>
      </c>
      <c r="C38" s="317"/>
      <c r="D38" s="317"/>
      <c r="E38" s="317"/>
      <c r="F38" s="317"/>
      <c r="G38" s="317"/>
      <c r="H38" s="317"/>
      <c r="I38" s="317"/>
      <c r="J38" s="317"/>
      <c r="K38" s="318"/>
      <c r="L38" s="318"/>
      <c r="M38" s="318"/>
    </row>
    <row r="39" spans="1:13" ht="12.75">
      <c r="A39" s="105" t="s">
        <v>552</v>
      </c>
      <c r="B39" s="113" t="s">
        <v>35</v>
      </c>
      <c r="C39" s="317"/>
      <c r="D39" s="317"/>
      <c r="E39" s="317"/>
      <c r="F39" s="317"/>
      <c r="G39" s="317"/>
      <c r="H39" s="317"/>
      <c r="I39" s="317"/>
      <c r="J39" s="317"/>
      <c r="K39" s="318"/>
      <c r="L39" s="318"/>
      <c r="M39" s="318"/>
    </row>
    <row r="40" spans="1:13" ht="12.75">
      <c r="A40" s="105" t="s">
        <v>554</v>
      </c>
      <c r="B40" s="113" t="s">
        <v>553</v>
      </c>
      <c r="C40" s="317"/>
      <c r="D40" s="317"/>
      <c r="E40" s="317"/>
      <c r="F40" s="317"/>
      <c r="G40" s="317"/>
      <c r="H40" s="317"/>
      <c r="I40" s="317"/>
      <c r="J40" s="317"/>
      <c r="K40" s="318"/>
      <c r="L40" s="318"/>
      <c r="M40" s="318"/>
    </row>
    <row r="41" spans="1:13" ht="12.75">
      <c r="A41" s="105" t="s">
        <v>563</v>
      </c>
      <c r="B41" s="113" t="s">
        <v>885</v>
      </c>
      <c r="C41" s="317"/>
      <c r="D41" s="317"/>
      <c r="E41" s="317"/>
      <c r="F41" s="317"/>
      <c r="G41" s="317"/>
      <c r="H41" s="317"/>
      <c r="I41" s="317"/>
      <c r="J41" s="317"/>
      <c r="K41" s="318"/>
      <c r="L41" s="318"/>
      <c r="M41" s="318"/>
    </row>
    <row r="42" spans="1:13" ht="12.75">
      <c r="A42" s="105" t="s">
        <v>568</v>
      </c>
      <c r="B42" s="113" t="s">
        <v>886</v>
      </c>
      <c r="C42" s="317"/>
      <c r="D42" s="317"/>
      <c r="E42" s="317"/>
      <c r="F42" s="317"/>
      <c r="G42" s="317"/>
      <c r="H42" s="317"/>
      <c r="I42" s="317"/>
      <c r="J42" s="317"/>
      <c r="K42" s="318"/>
      <c r="L42" s="318"/>
      <c r="M42" s="318"/>
    </row>
    <row r="43" spans="1:13" ht="12.75">
      <c r="A43" s="105" t="s">
        <v>575</v>
      </c>
      <c r="B43" s="113" t="s">
        <v>36</v>
      </c>
      <c r="C43" s="317"/>
      <c r="D43" s="317"/>
      <c r="E43" s="317"/>
      <c r="F43" s="317"/>
      <c r="G43" s="317"/>
      <c r="H43" s="317"/>
      <c r="I43" s="317"/>
      <c r="J43" s="317"/>
      <c r="K43" s="318"/>
      <c r="L43" s="318"/>
      <c r="M43" s="318"/>
    </row>
    <row r="44" spans="1:13" ht="12.75">
      <c r="A44" s="105" t="s">
        <v>980</v>
      </c>
      <c r="B44" s="113" t="s">
        <v>600</v>
      </c>
      <c r="C44" s="317"/>
      <c r="D44" s="317"/>
      <c r="E44" s="317"/>
      <c r="F44" s="317"/>
      <c r="G44" s="317"/>
      <c r="H44" s="317"/>
      <c r="I44" s="317"/>
      <c r="J44" s="317"/>
      <c r="K44" s="318"/>
      <c r="L44" s="318"/>
      <c r="M44" s="318"/>
    </row>
    <row r="45" spans="1:13" ht="12.75">
      <c r="A45" s="105" t="s">
        <v>609</v>
      </c>
      <c r="B45" s="113" t="s">
        <v>37</v>
      </c>
      <c r="C45" s="317"/>
      <c r="D45" s="317"/>
      <c r="E45" s="317"/>
      <c r="F45" s="317"/>
      <c r="G45" s="317"/>
      <c r="H45" s="317"/>
      <c r="I45" s="317"/>
      <c r="J45" s="317"/>
      <c r="K45" s="318"/>
      <c r="L45" s="318"/>
      <c r="M45" s="318"/>
    </row>
    <row r="46" spans="1:13" ht="12.75">
      <c r="A46" s="105" t="s">
        <v>660</v>
      </c>
      <c r="B46" s="113" t="s">
        <v>38</v>
      </c>
      <c r="C46" s="317"/>
      <c r="D46" s="317"/>
      <c r="E46" s="317"/>
      <c r="F46" s="317"/>
      <c r="G46" s="317"/>
      <c r="H46" s="317"/>
      <c r="I46" s="317"/>
      <c r="J46" s="317"/>
      <c r="K46" s="318"/>
      <c r="L46" s="318"/>
      <c r="M46" s="318"/>
    </row>
    <row r="47" spans="1:13" ht="12.75">
      <c r="A47" s="105" t="s">
        <v>938</v>
      </c>
      <c r="B47" s="113" t="s">
        <v>39</v>
      </c>
      <c r="C47" s="317"/>
      <c r="D47" s="317"/>
      <c r="E47" s="317"/>
      <c r="F47" s="317"/>
      <c r="G47" s="317"/>
      <c r="H47" s="317"/>
      <c r="I47" s="317"/>
      <c r="J47" s="317"/>
      <c r="K47" s="318"/>
      <c r="L47" s="318"/>
      <c r="M47" s="318"/>
    </row>
    <row r="48" spans="1:13" ht="12.75">
      <c r="A48" s="105" t="s">
        <v>981</v>
      </c>
      <c r="B48" s="113" t="s">
        <v>40</v>
      </c>
      <c r="C48" s="317"/>
      <c r="D48" s="317"/>
      <c r="E48" s="317"/>
      <c r="F48" s="317"/>
      <c r="G48" s="317"/>
      <c r="H48" s="317"/>
      <c r="I48" s="317"/>
      <c r="J48" s="317"/>
      <c r="K48" s="318"/>
      <c r="L48" s="318"/>
      <c r="M48" s="318"/>
    </row>
    <row r="49" spans="1:13" ht="12.75">
      <c r="A49" s="105" t="s">
        <v>689</v>
      </c>
      <c r="B49" s="113" t="s">
        <v>41</v>
      </c>
      <c r="C49" s="317"/>
      <c r="D49" s="317"/>
      <c r="E49" s="317"/>
      <c r="F49" s="317"/>
      <c r="G49" s="317"/>
      <c r="H49" s="317"/>
      <c r="I49" s="317"/>
      <c r="J49" s="317"/>
      <c r="K49" s="318"/>
      <c r="L49" s="318"/>
      <c r="M49" s="318"/>
    </row>
    <row r="50" spans="1:13" ht="12.75">
      <c r="A50" s="105" t="s">
        <v>706</v>
      </c>
      <c r="B50" s="113" t="s">
        <v>42</v>
      </c>
      <c r="C50" s="317"/>
      <c r="D50" s="317"/>
      <c r="E50" s="317"/>
      <c r="F50" s="317"/>
      <c r="G50" s="317"/>
      <c r="H50" s="317"/>
      <c r="I50" s="317"/>
      <c r="J50" s="317"/>
      <c r="K50" s="318"/>
      <c r="L50" s="318"/>
      <c r="M50" s="318"/>
    </row>
    <row r="51" spans="1:13" ht="12.75">
      <c r="A51" s="105" t="s">
        <v>712</v>
      </c>
      <c r="B51" s="113" t="s">
        <v>940</v>
      </c>
      <c r="C51" s="317"/>
      <c r="D51" s="317"/>
      <c r="E51" s="317"/>
      <c r="F51" s="317"/>
      <c r="G51" s="317"/>
      <c r="H51" s="317"/>
      <c r="I51" s="317"/>
      <c r="J51" s="317"/>
      <c r="K51" s="318"/>
      <c r="L51" s="318"/>
      <c r="M51" s="318"/>
    </row>
    <row r="52" spans="1:13" ht="12.75">
      <c r="A52" s="105" t="s">
        <v>726</v>
      </c>
      <c r="B52" s="113" t="s">
        <v>44</v>
      </c>
      <c r="C52" s="317"/>
      <c r="D52" s="317"/>
      <c r="E52" s="317"/>
      <c r="F52" s="317"/>
      <c r="G52" s="317"/>
      <c r="H52" s="317"/>
      <c r="I52" s="317"/>
      <c r="J52" s="317"/>
      <c r="K52" s="318"/>
      <c r="L52" s="318"/>
      <c r="M52" s="318"/>
    </row>
    <row r="53" spans="1:13" ht="12.75">
      <c r="A53" s="105" t="s">
        <v>747</v>
      </c>
      <c r="B53" s="113" t="s">
        <v>45</v>
      </c>
      <c r="C53" s="317"/>
      <c r="D53" s="317"/>
      <c r="E53" s="317"/>
      <c r="F53" s="317"/>
      <c r="G53" s="317"/>
      <c r="H53" s="317"/>
      <c r="I53" s="317"/>
      <c r="J53" s="317"/>
      <c r="K53" s="318"/>
      <c r="L53" s="318"/>
      <c r="M53" s="318"/>
    </row>
    <row r="54" spans="1:13" ht="12.75">
      <c r="A54" s="105" t="s">
        <v>755</v>
      </c>
      <c r="B54" s="113" t="s">
        <v>46</v>
      </c>
      <c r="C54" s="317"/>
      <c r="D54" s="317"/>
      <c r="E54" s="317"/>
      <c r="F54" s="317"/>
      <c r="G54" s="317"/>
      <c r="H54" s="317"/>
      <c r="I54" s="317"/>
      <c r="J54" s="317"/>
      <c r="K54" s="318"/>
      <c r="L54" s="318"/>
      <c r="M54" s="318"/>
    </row>
    <row r="55" spans="1:13" ht="12.75">
      <c r="A55" s="105" t="s">
        <v>759</v>
      </c>
      <c r="B55" s="113" t="s">
        <v>47</v>
      </c>
      <c r="C55" s="317"/>
      <c r="D55" s="317"/>
      <c r="E55" s="317"/>
      <c r="F55" s="317"/>
      <c r="G55" s="317"/>
      <c r="H55" s="317"/>
      <c r="I55" s="317"/>
      <c r="J55" s="317"/>
      <c r="K55" s="318"/>
      <c r="L55" s="318"/>
      <c r="M55" s="318"/>
    </row>
    <row r="56" spans="1:13" ht="12.75">
      <c r="A56" s="105" t="s">
        <v>771</v>
      </c>
      <c r="B56" s="113" t="s">
        <v>48</v>
      </c>
      <c r="C56" s="317"/>
      <c r="D56" s="317"/>
      <c r="E56" s="317"/>
      <c r="F56" s="317"/>
      <c r="G56" s="317"/>
      <c r="H56" s="317"/>
      <c r="I56" s="317"/>
      <c r="J56" s="317"/>
      <c r="K56" s="318"/>
      <c r="L56" s="318"/>
      <c r="M56" s="318"/>
    </row>
    <row r="57" spans="1:13" ht="12.75">
      <c r="A57" s="105" t="s">
        <v>790</v>
      </c>
      <c r="B57" s="113" t="s">
        <v>49</v>
      </c>
      <c r="C57" s="317"/>
      <c r="D57" s="317"/>
      <c r="E57" s="317"/>
      <c r="F57" s="317"/>
      <c r="G57" s="317"/>
      <c r="H57" s="317"/>
      <c r="I57" s="317"/>
      <c r="J57" s="317"/>
      <c r="K57" s="318"/>
      <c r="L57" s="318"/>
      <c r="M57" s="318"/>
    </row>
    <row r="58" spans="1:13" ht="12.75">
      <c r="A58" s="105" t="s">
        <v>848</v>
      </c>
      <c r="B58" s="113" t="s">
        <v>50</v>
      </c>
      <c r="C58" s="317"/>
      <c r="D58" s="317"/>
      <c r="E58" s="317"/>
      <c r="F58" s="317"/>
      <c r="G58" s="317"/>
      <c r="H58" s="317"/>
      <c r="I58" s="317"/>
      <c r="J58" s="317"/>
      <c r="K58" s="318"/>
      <c r="L58" s="318"/>
      <c r="M58" s="318"/>
    </row>
    <row r="59" spans="1:13" ht="12.75">
      <c r="A59" s="105" t="s">
        <v>852</v>
      </c>
      <c r="B59" s="113" t="s">
        <v>51</v>
      </c>
      <c r="C59" s="319"/>
      <c r="D59" s="319"/>
      <c r="E59" s="319"/>
      <c r="F59" s="319"/>
      <c r="G59" s="319"/>
      <c r="H59" s="319"/>
      <c r="I59" s="319"/>
      <c r="J59" s="317"/>
      <c r="K59" s="320"/>
      <c r="L59" s="320"/>
      <c r="M59" s="320"/>
    </row>
    <row r="60" spans="1:13" s="116" customFormat="1" ht="13.5" thickBot="1">
      <c r="A60" s="108" t="s">
        <v>383</v>
      </c>
      <c r="B60" s="114" t="s">
        <v>941</v>
      </c>
      <c r="C60" s="321"/>
      <c r="D60" s="321"/>
      <c r="E60" s="321"/>
      <c r="F60" s="321"/>
      <c r="G60" s="321"/>
      <c r="H60" s="321"/>
      <c r="I60" s="321"/>
      <c r="J60" s="322"/>
      <c r="K60" s="323"/>
      <c r="L60" s="323"/>
      <c r="M60" s="323"/>
    </row>
    <row r="61" spans="1:13" ht="13.5" thickTop="1">
      <c r="A61" s="105" t="s">
        <v>399</v>
      </c>
      <c r="B61" s="113" t="s">
        <v>52</v>
      </c>
      <c r="C61" s="317"/>
      <c r="D61" s="317"/>
      <c r="E61" s="317"/>
      <c r="F61" s="317"/>
      <c r="G61" s="317"/>
      <c r="H61" s="317"/>
      <c r="I61" s="317"/>
      <c r="J61" s="317"/>
      <c r="K61" s="318"/>
      <c r="L61" s="318"/>
      <c r="M61" s="318"/>
    </row>
    <row r="62" spans="1:13" ht="12.75">
      <c r="A62" s="105" t="s">
        <v>432</v>
      </c>
      <c r="B62" s="113" t="s">
        <v>53</v>
      </c>
      <c r="C62" s="317"/>
      <c r="D62" s="317"/>
      <c r="E62" s="317"/>
      <c r="F62" s="317"/>
      <c r="G62" s="317"/>
      <c r="H62" s="317"/>
      <c r="I62" s="317"/>
      <c r="J62" s="317"/>
      <c r="K62" s="318"/>
      <c r="L62" s="318"/>
      <c r="M62" s="318"/>
    </row>
    <row r="63" spans="1:13" ht="12.75">
      <c r="A63" s="105" t="s">
        <v>440</v>
      </c>
      <c r="B63" s="113" t="s">
        <v>54</v>
      </c>
      <c r="C63" s="317"/>
      <c r="D63" s="317"/>
      <c r="E63" s="317"/>
      <c r="F63" s="317"/>
      <c r="G63" s="317"/>
      <c r="H63" s="317"/>
      <c r="I63" s="317"/>
      <c r="J63" s="317"/>
      <c r="K63" s="318"/>
      <c r="L63" s="318"/>
      <c r="M63" s="318"/>
    </row>
    <row r="64" spans="1:13" ht="12.75">
      <c r="A64" s="105" t="s">
        <v>476</v>
      </c>
      <c r="B64" s="113" t="s">
        <v>55</v>
      </c>
      <c r="C64" s="317"/>
      <c r="D64" s="317"/>
      <c r="E64" s="317"/>
      <c r="F64" s="317"/>
      <c r="G64" s="317"/>
      <c r="H64" s="317"/>
      <c r="I64" s="317"/>
      <c r="J64" s="317"/>
      <c r="K64" s="318"/>
      <c r="L64" s="318"/>
      <c r="M64" s="318"/>
    </row>
    <row r="65" spans="1:13" ht="12.75">
      <c r="A65" s="105" t="s">
        <v>487</v>
      </c>
      <c r="B65" s="113" t="s">
        <v>56</v>
      </c>
      <c r="C65" s="317"/>
      <c r="D65" s="317"/>
      <c r="E65" s="317"/>
      <c r="F65" s="317"/>
      <c r="G65" s="317"/>
      <c r="H65" s="317"/>
      <c r="I65" s="317"/>
      <c r="J65" s="317"/>
      <c r="K65" s="318"/>
      <c r="L65" s="318"/>
      <c r="M65" s="318"/>
    </row>
    <row r="66" spans="1:13" ht="12.75">
      <c r="A66" s="105" t="s">
        <v>514</v>
      </c>
      <c r="B66" s="113" t="s">
        <v>57</v>
      </c>
      <c r="C66" s="317"/>
      <c r="D66" s="317"/>
      <c r="E66" s="317"/>
      <c r="F66" s="317"/>
      <c r="G66" s="317"/>
      <c r="H66" s="317"/>
      <c r="I66" s="317"/>
      <c r="J66" s="317"/>
      <c r="K66" s="318"/>
      <c r="L66" s="318"/>
      <c r="M66" s="318"/>
    </row>
    <row r="67" spans="1:13" ht="12.75">
      <c r="A67" s="105" t="s">
        <v>522</v>
      </c>
      <c r="B67" s="113" t="s">
        <v>58</v>
      </c>
      <c r="C67" s="317"/>
      <c r="D67" s="317"/>
      <c r="E67" s="317"/>
      <c r="F67" s="317"/>
      <c r="G67" s="317"/>
      <c r="H67" s="317"/>
      <c r="I67" s="317"/>
      <c r="J67" s="317"/>
      <c r="K67" s="318"/>
      <c r="L67" s="318"/>
      <c r="M67" s="318"/>
    </row>
    <row r="68" spans="1:13" ht="12.75">
      <c r="A68" s="105" t="s">
        <v>532</v>
      </c>
      <c r="B68" s="113" t="s">
        <v>59</v>
      </c>
      <c r="C68" s="317"/>
      <c r="D68" s="317"/>
      <c r="E68" s="317"/>
      <c r="F68" s="317"/>
      <c r="G68" s="317"/>
      <c r="H68" s="317"/>
      <c r="I68" s="317"/>
      <c r="J68" s="317"/>
      <c r="K68" s="318"/>
      <c r="L68" s="318"/>
      <c r="M68" s="318"/>
    </row>
    <row r="69" spans="1:13" ht="12.75">
      <c r="A69" s="105" t="s">
        <v>534</v>
      </c>
      <c r="B69" s="113" t="s">
        <v>60</v>
      </c>
      <c r="C69" s="317"/>
      <c r="D69" s="317"/>
      <c r="E69" s="317"/>
      <c r="F69" s="317"/>
      <c r="G69" s="317"/>
      <c r="H69" s="317"/>
      <c r="I69" s="317"/>
      <c r="J69" s="317"/>
      <c r="K69" s="318"/>
      <c r="L69" s="318"/>
      <c r="M69" s="318"/>
    </row>
    <row r="70" spans="1:13" ht="12.75">
      <c r="A70" s="105" t="s">
        <v>573</v>
      </c>
      <c r="B70" s="113" t="s">
        <v>61</v>
      </c>
      <c r="C70" s="317"/>
      <c r="D70" s="317"/>
      <c r="E70" s="317"/>
      <c r="F70" s="317"/>
      <c r="G70" s="317"/>
      <c r="H70" s="317"/>
      <c r="I70" s="317"/>
      <c r="J70" s="317"/>
      <c r="K70" s="318"/>
      <c r="L70" s="318"/>
      <c r="M70" s="318"/>
    </row>
    <row r="71" spans="1:13" ht="12.75">
      <c r="A71" s="105" t="s">
        <v>593</v>
      </c>
      <c r="B71" s="113" t="s">
        <v>62</v>
      </c>
      <c r="C71" s="317"/>
      <c r="D71" s="317"/>
      <c r="E71" s="317"/>
      <c r="F71" s="317"/>
      <c r="G71" s="317"/>
      <c r="H71" s="317"/>
      <c r="I71" s="317"/>
      <c r="J71" s="317"/>
      <c r="K71" s="318"/>
      <c r="L71" s="318"/>
      <c r="M71" s="318"/>
    </row>
    <row r="72" spans="1:13" ht="12.75">
      <c r="A72" s="105" t="s">
        <v>659</v>
      </c>
      <c r="B72" s="113" t="s">
        <v>658</v>
      </c>
      <c r="C72" s="317"/>
      <c r="D72" s="317"/>
      <c r="E72" s="317"/>
      <c r="F72" s="317"/>
      <c r="G72" s="317"/>
      <c r="H72" s="317"/>
      <c r="I72" s="317"/>
      <c r="J72" s="317"/>
      <c r="K72" s="318"/>
      <c r="L72" s="318"/>
      <c r="M72" s="318"/>
    </row>
    <row r="73" spans="1:13" ht="12.75">
      <c r="A73" s="105" t="s">
        <v>670</v>
      </c>
      <c r="B73" s="113" t="s">
        <v>63</v>
      </c>
      <c r="C73" s="317"/>
      <c r="D73" s="317"/>
      <c r="E73" s="317"/>
      <c r="F73" s="317"/>
      <c r="G73" s="317"/>
      <c r="H73" s="317"/>
      <c r="I73" s="317"/>
      <c r="J73" s="317"/>
      <c r="K73" s="318"/>
      <c r="L73" s="318"/>
      <c r="M73" s="318"/>
    </row>
    <row r="74" spans="1:13" ht="12.75">
      <c r="A74" s="105" t="s">
        <v>694</v>
      </c>
      <c r="B74" s="113" t="s">
        <v>64</v>
      </c>
      <c r="C74" s="317"/>
      <c r="D74" s="317"/>
      <c r="E74" s="317"/>
      <c r="F74" s="317"/>
      <c r="G74" s="317"/>
      <c r="H74" s="317"/>
      <c r="I74" s="317"/>
      <c r="J74" s="317"/>
      <c r="K74" s="318"/>
      <c r="L74" s="318"/>
      <c r="M74" s="318"/>
    </row>
    <row r="75" spans="1:13" ht="12.75">
      <c r="A75" s="105" t="s">
        <v>723</v>
      </c>
      <c r="B75" s="113" t="s">
        <v>65</v>
      </c>
      <c r="C75" s="317"/>
      <c r="D75" s="317"/>
      <c r="E75" s="317"/>
      <c r="F75" s="317"/>
      <c r="G75" s="317"/>
      <c r="H75" s="317"/>
      <c r="I75" s="317"/>
      <c r="J75" s="317"/>
      <c r="K75" s="318"/>
      <c r="L75" s="318"/>
      <c r="M75" s="318"/>
    </row>
    <row r="76" spans="1:13" ht="12.75">
      <c r="A76" s="105" t="s">
        <v>748</v>
      </c>
      <c r="B76" s="113" t="s">
        <v>66</v>
      </c>
      <c r="C76" s="317"/>
      <c r="D76" s="317"/>
      <c r="E76" s="317"/>
      <c r="F76" s="317"/>
      <c r="G76" s="317"/>
      <c r="H76" s="317"/>
      <c r="I76" s="317"/>
      <c r="J76" s="317"/>
      <c r="K76" s="318"/>
      <c r="L76" s="318"/>
      <c r="M76" s="318"/>
    </row>
    <row r="77" spans="1:13" ht="12.75">
      <c r="A77" s="105" t="s">
        <v>779</v>
      </c>
      <c r="B77" s="113" t="s">
        <v>67</v>
      </c>
      <c r="C77" s="317"/>
      <c r="D77" s="317"/>
      <c r="E77" s="317"/>
      <c r="F77" s="317"/>
      <c r="G77" s="317"/>
      <c r="H77" s="317"/>
      <c r="I77" s="317"/>
      <c r="J77" s="317"/>
      <c r="K77" s="318"/>
      <c r="L77" s="318"/>
      <c r="M77" s="318"/>
    </row>
    <row r="78" spans="1:13" ht="12.75">
      <c r="A78" s="105" t="s">
        <v>792</v>
      </c>
      <c r="B78" s="113" t="s">
        <v>887</v>
      </c>
      <c r="C78" s="317"/>
      <c r="D78" s="317"/>
      <c r="E78" s="317"/>
      <c r="F78" s="317"/>
      <c r="G78" s="317"/>
      <c r="H78" s="317"/>
      <c r="I78" s="317"/>
      <c r="J78" s="317"/>
      <c r="K78" s="318"/>
      <c r="L78" s="318"/>
      <c r="M78" s="318"/>
    </row>
    <row r="79" spans="1:13" ht="12.75">
      <c r="A79" s="105" t="s">
        <v>799</v>
      </c>
      <c r="B79" s="113" t="s">
        <v>68</v>
      </c>
      <c r="C79" s="317"/>
      <c r="D79" s="317"/>
      <c r="E79" s="317"/>
      <c r="F79" s="317"/>
      <c r="G79" s="317"/>
      <c r="H79" s="317"/>
      <c r="I79" s="317"/>
      <c r="J79" s="317"/>
      <c r="K79" s="318"/>
      <c r="L79" s="318"/>
      <c r="M79" s="318"/>
    </row>
    <row r="80" spans="1:13" ht="12.75">
      <c r="A80" s="105" t="s">
        <v>809</v>
      </c>
      <c r="B80" s="113" t="s">
        <v>69</v>
      </c>
      <c r="C80" s="317"/>
      <c r="D80" s="317"/>
      <c r="E80" s="317"/>
      <c r="F80" s="317"/>
      <c r="G80" s="317"/>
      <c r="H80" s="317"/>
      <c r="I80" s="317"/>
      <c r="J80" s="317"/>
      <c r="K80" s="318"/>
      <c r="L80" s="318"/>
      <c r="M80" s="318"/>
    </row>
    <row r="81" spans="1:13" ht="12.75">
      <c r="A81" s="105" t="s">
        <v>825</v>
      </c>
      <c r="B81" s="113" t="s">
        <v>70</v>
      </c>
      <c r="C81" s="317"/>
      <c r="D81" s="317"/>
      <c r="E81" s="317"/>
      <c r="F81" s="317"/>
      <c r="G81" s="317"/>
      <c r="H81" s="317"/>
      <c r="I81" s="317"/>
      <c r="J81" s="317"/>
      <c r="K81" s="318"/>
      <c r="L81" s="318"/>
      <c r="M81" s="318"/>
    </row>
    <row r="82" spans="1:13" ht="12.75">
      <c r="A82" s="105" t="s">
        <v>835</v>
      </c>
      <c r="B82" s="113" t="s">
        <v>71</v>
      </c>
      <c r="C82" s="317"/>
      <c r="D82" s="317"/>
      <c r="E82" s="317"/>
      <c r="F82" s="317"/>
      <c r="G82" s="317"/>
      <c r="H82" s="317"/>
      <c r="I82" s="317"/>
      <c r="J82" s="317"/>
      <c r="K82" s="318"/>
      <c r="L82" s="318"/>
      <c r="M82" s="318"/>
    </row>
    <row r="83" spans="1:13" ht="12.75">
      <c r="A83" s="105" t="s">
        <v>842</v>
      </c>
      <c r="B83" s="113" t="s">
        <v>72</v>
      </c>
      <c r="C83" s="319"/>
      <c r="D83" s="319"/>
      <c r="E83" s="319"/>
      <c r="F83" s="319"/>
      <c r="G83" s="319"/>
      <c r="H83" s="319"/>
      <c r="I83" s="319"/>
      <c r="J83" s="317"/>
      <c r="K83" s="320"/>
      <c r="L83" s="320"/>
      <c r="M83" s="320"/>
    </row>
    <row r="84" spans="1:13" s="116" customFormat="1" ht="13.5" thickBot="1">
      <c r="A84" s="108" t="s">
        <v>384</v>
      </c>
      <c r="B84" s="114" t="s">
        <v>942</v>
      </c>
      <c r="C84" s="321"/>
      <c r="D84" s="321"/>
      <c r="E84" s="321"/>
      <c r="F84" s="321"/>
      <c r="G84" s="321"/>
      <c r="H84" s="321"/>
      <c r="I84" s="321"/>
      <c r="J84" s="322"/>
      <c r="K84" s="323"/>
      <c r="L84" s="323"/>
      <c r="M84" s="323"/>
    </row>
    <row r="85" spans="1:13" ht="13.5" thickTop="1">
      <c r="A85" s="105" t="s">
        <v>398</v>
      </c>
      <c r="B85" s="113" t="s">
        <v>73</v>
      </c>
      <c r="C85" s="317"/>
      <c r="D85" s="317"/>
      <c r="E85" s="317"/>
      <c r="F85" s="317"/>
      <c r="G85" s="317"/>
      <c r="H85" s="317"/>
      <c r="I85" s="317"/>
      <c r="J85" s="317"/>
      <c r="K85" s="318"/>
      <c r="L85" s="318"/>
      <c r="M85" s="318"/>
    </row>
    <row r="86" spans="1:13" ht="12.75">
      <c r="A86" s="105" t="s">
        <v>424</v>
      </c>
      <c r="B86" s="113" t="s">
        <v>888</v>
      </c>
      <c r="C86" s="317"/>
      <c r="D86" s="317"/>
      <c r="E86" s="317"/>
      <c r="F86" s="317"/>
      <c r="G86" s="317"/>
      <c r="H86" s="317"/>
      <c r="I86" s="317"/>
      <c r="J86" s="317"/>
      <c r="K86" s="318"/>
      <c r="L86" s="318"/>
      <c r="M86" s="318"/>
    </row>
    <row r="87" spans="1:13" ht="12.75">
      <c r="A87" s="105" t="s">
        <v>436</v>
      </c>
      <c r="B87" s="107" t="s">
        <v>889</v>
      </c>
      <c r="C87" s="317"/>
      <c r="D87" s="317"/>
      <c r="E87" s="317"/>
      <c r="F87" s="317"/>
      <c r="G87" s="317"/>
      <c r="H87" s="317"/>
      <c r="I87" s="317"/>
      <c r="J87" s="317"/>
      <c r="K87" s="318"/>
      <c r="L87" s="318"/>
      <c r="M87" s="318"/>
    </row>
    <row r="88" spans="1:13" ht="12.75">
      <c r="A88" s="105" t="s">
        <v>437</v>
      </c>
      <c r="B88" s="113" t="s">
        <v>74</v>
      </c>
      <c r="C88" s="317"/>
      <c r="D88" s="317"/>
      <c r="E88" s="317"/>
      <c r="F88" s="317"/>
      <c r="G88" s="317"/>
      <c r="H88" s="317"/>
      <c r="I88" s="317"/>
      <c r="J88" s="317"/>
      <c r="K88" s="318"/>
      <c r="L88" s="318"/>
      <c r="M88" s="318"/>
    </row>
    <row r="89" spans="1:13" ht="12.75">
      <c r="A89" s="105" t="s">
        <v>442</v>
      </c>
      <c r="B89" s="113" t="s">
        <v>75</v>
      </c>
      <c r="C89" s="317"/>
      <c r="D89" s="317"/>
      <c r="E89" s="317"/>
      <c r="F89" s="317"/>
      <c r="G89" s="317"/>
      <c r="H89" s="317"/>
      <c r="I89" s="317"/>
      <c r="J89" s="317"/>
      <c r="K89" s="318"/>
      <c r="L89" s="318"/>
      <c r="M89" s="318"/>
    </row>
    <row r="90" spans="1:13" ht="12.75">
      <c r="A90" s="105" t="s">
        <v>461</v>
      </c>
      <c r="B90" s="113" t="s">
        <v>76</v>
      </c>
      <c r="C90" s="317"/>
      <c r="D90" s="317"/>
      <c r="E90" s="317"/>
      <c r="F90" s="317"/>
      <c r="G90" s="317"/>
      <c r="H90" s="317"/>
      <c r="I90" s="317"/>
      <c r="J90" s="317"/>
      <c r="K90" s="318"/>
      <c r="L90" s="318"/>
      <c r="M90" s="318"/>
    </row>
    <row r="91" spans="1:13" ht="12.75">
      <c r="A91" s="105" t="s">
        <v>462</v>
      </c>
      <c r="B91" s="113" t="s">
        <v>77</v>
      </c>
      <c r="C91" s="317"/>
      <c r="D91" s="317"/>
      <c r="E91" s="317"/>
      <c r="F91" s="317"/>
      <c r="G91" s="317"/>
      <c r="H91" s="317"/>
      <c r="I91" s="317"/>
      <c r="J91" s="317"/>
      <c r="K91" s="318"/>
      <c r="L91" s="318"/>
      <c r="M91" s="318"/>
    </row>
    <row r="92" spans="1:13" ht="12.75">
      <c r="A92" s="105" t="s">
        <v>471</v>
      </c>
      <c r="B92" s="113" t="s">
        <v>78</v>
      </c>
      <c r="C92" s="317"/>
      <c r="D92" s="317"/>
      <c r="E92" s="317"/>
      <c r="F92" s="317"/>
      <c r="G92" s="317"/>
      <c r="H92" s="317"/>
      <c r="I92" s="317"/>
      <c r="J92" s="317"/>
      <c r="K92" s="318"/>
      <c r="L92" s="318"/>
      <c r="M92" s="318"/>
    </row>
    <row r="93" spans="1:13" ht="12.75">
      <c r="A93" s="105" t="s">
        <v>485</v>
      </c>
      <c r="B93" s="113" t="s">
        <v>79</v>
      </c>
      <c r="C93" s="317"/>
      <c r="D93" s="317"/>
      <c r="E93" s="317"/>
      <c r="F93" s="317"/>
      <c r="G93" s="317"/>
      <c r="H93" s="317"/>
      <c r="I93" s="317"/>
      <c r="J93" s="317"/>
      <c r="K93" s="318"/>
      <c r="L93" s="318"/>
      <c r="M93" s="318"/>
    </row>
    <row r="94" spans="1:13" ht="12.75">
      <c r="A94" s="105" t="s">
        <v>490</v>
      </c>
      <c r="B94" s="113" t="s">
        <v>80</v>
      </c>
      <c r="C94" s="317"/>
      <c r="D94" s="317"/>
      <c r="E94" s="317"/>
      <c r="F94" s="317"/>
      <c r="G94" s="317"/>
      <c r="H94" s="317"/>
      <c r="I94" s="317"/>
      <c r="J94" s="317"/>
      <c r="K94" s="318"/>
      <c r="L94" s="318"/>
      <c r="M94" s="318"/>
    </row>
    <row r="95" spans="1:13" ht="12.75">
      <c r="A95" s="105" t="s">
        <v>498</v>
      </c>
      <c r="B95" s="113" t="s">
        <v>497</v>
      </c>
      <c r="C95" s="317"/>
      <c r="D95" s="317"/>
      <c r="E95" s="317"/>
      <c r="F95" s="317"/>
      <c r="G95" s="317"/>
      <c r="H95" s="317"/>
      <c r="I95" s="317"/>
      <c r="J95" s="317"/>
      <c r="K95" s="318"/>
      <c r="L95" s="318"/>
      <c r="M95" s="318"/>
    </row>
    <row r="96" spans="1:13" ht="12.75">
      <c r="A96" s="105" t="s">
        <v>503</v>
      </c>
      <c r="B96" s="113" t="s">
        <v>502</v>
      </c>
      <c r="C96" s="317"/>
      <c r="D96" s="317"/>
      <c r="E96" s="317"/>
      <c r="F96" s="317"/>
      <c r="G96" s="317"/>
      <c r="H96" s="317"/>
      <c r="I96" s="317"/>
      <c r="J96" s="317"/>
      <c r="K96" s="318"/>
      <c r="L96" s="318"/>
      <c r="M96" s="318"/>
    </row>
    <row r="97" spans="1:13" ht="12.75">
      <c r="A97" s="105" t="s">
        <v>511</v>
      </c>
      <c r="B97" s="113" t="s">
        <v>81</v>
      </c>
      <c r="C97" s="317"/>
      <c r="D97" s="317"/>
      <c r="E97" s="317"/>
      <c r="F97" s="317"/>
      <c r="G97" s="317"/>
      <c r="H97" s="317"/>
      <c r="I97" s="317"/>
      <c r="J97" s="317"/>
      <c r="K97" s="318"/>
      <c r="L97" s="318"/>
      <c r="M97" s="318"/>
    </row>
    <row r="98" spans="1:13" ht="12.75">
      <c r="A98" s="105" t="s">
        <v>551</v>
      </c>
      <c r="B98" s="113" t="s">
        <v>82</v>
      </c>
      <c r="C98" s="317"/>
      <c r="D98" s="317"/>
      <c r="E98" s="317"/>
      <c r="F98" s="317"/>
      <c r="G98" s="317"/>
      <c r="H98" s="317"/>
      <c r="I98" s="317"/>
      <c r="J98" s="317"/>
      <c r="K98" s="318"/>
      <c r="L98" s="318"/>
      <c r="M98" s="318"/>
    </row>
    <row r="99" spans="1:13" ht="12.75">
      <c r="A99" s="105" t="s">
        <v>555</v>
      </c>
      <c r="B99" s="113" t="s">
        <v>890</v>
      </c>
      <c r="C99" s="317"/>
      <c r="D99" s="317"/>
      <c r="E99" s="317"/>
      <c r="F99" s="317"/>
      <c r="G99" s="317"/>
      <c r="H99" s="317"/>
      <c r="I99" s="317"/>
      <c r="J99" s="317"/>
      <c r="K99" s="318"/>
      <c r="L99" s="318"/>
      <c r="M99" s="318"/>
    </row>
    <row r="100" spans="1:13" ht="12.75">
      <c r="A100" s="105" t="s">
        <v>572</v>
      </c>
      <c r="B100" s="113" t="s">
        <v>83</v>
      </c>
      <c r="C100" s="317"/>
      <c r="D100" s="317"/>
      <c r="E100" s="317"/>
      <c r="F100" s="317"/>
      <c r="G100" s="317"/>
      <c r="H100" s="317"/>
      <c r="I100" s="317"/>
      <c r="J100" s="317"/>
      <c r="K100" s="318"/>
      <c r="L100" s="318"/>
      <c r="M100" s="318"/>
    </row>
    <row r="101" spans="1:13" ht="12.75">
      <c r="A101" s="105" t="s">
        <v>584</v>
      </c>
      <c r="B101" s="107" t="s">
        <v>891</v>
      </c>
      <c r="C101" s="317"/>
      <c r="D101" s="317"/>
      <c r="E101" s="317"/>
      <c r="F101" s="317"/>
      <c r="G101" s="317"/>
      <c r="H101" s="317"/>
      <c r="I101" s="317"/>
      <c r="J101" s="317"/>
      <c r="K101" s="318"/>
      <c r="L101" s="318"/>
      <c r="M101" s="318"/>
    </row>
    <row r="102" spans="1:13" ht="12.75">
      <c r="A102" s="105" t="s">
        <v>608</v>
      </c>
      <c r="B102" s="113" t="s">
        <v>84</v>
      </c>
      <c r="C102" s="317"/>
      <c r="D102" s="317"/>
      <c r="E102" s="317"/>
      <c r="F102" s="317"/>
      <c r="G102" s="317"/>
      <c r="H102" s="317"/>
      <c r="I102" s="317"/>
      <c r="J102" s="317"/>
      <c r="K102" s="318"/>
      <c r="L102" s="318"/>
      <c r="M102" s="318"/>
    </row>
    <row r="103" spans="1:13" ht="12.75">
      <c r="A103" s="105" t="s">
        <v>623</v>
      </c>
      <c r="B103" s="113" t="s">
        <v>85</v>
      </c>
      <c r="C103" s="317"/>
      <c r="D103" s="317"/>
      <c r="E103" s="317"/>
      <c r="F103" s="317"/>
      <c r="G103" s="317"/>
      <c r="H103" s="317"/>
      <c r="I103" s="317"/>
      <c r="J103" s="317"/>
      <c r="K103" s="318"/>
      <c r="L103" s="318"/>
      <c r="M103" s="318"/>
    </row>
    <row r="104" spans="1:13" ht="12.75">
      <c r="A104" s="105" t="s">
        <v>625</v>
      </c>
      <c r="B104" s="113" t="s">
        <v>86</v>
      </c>
      <c r="C104" s="317"/>
      <c r="D104" s="317"/>
      <c r="E104" s="317"/>
      <c r="F104" s="317"/>
      <c r="G104" s="317"/>
      <c r="H104" s="317"/>
      <c r="I104" s="317"/>
      <c r="J104" s="317"/>
      <c r="K104" s="318"/>
      <c r="L104" s="318"/>
      <c r="M104" s="318"/>
    </row>
    <row r="105" spans="1:13" ht="12.75">
      <c r="A105" s="105" t="s">
        <v>638</v>
      </c>
      <c r="B105" s="113" t="s">
        <v>87</v>
      </c>
      <c r="C105" s="317"/>
      <c r="D105" s="317"/>
      <c r="E105" s="317"/>
      <c r="F105" s="317"/>
      <c r="G105" s="317"/>
      <c r="H105" s="317"/>
      <c r="I105" s="317"/>
      <c r="J105" s="317"/>
      <c r="K105" s="318"/>
      <c r="L105" s="318"/>
      <c r="M105" s="318"/>
    </row>
    <row r="106" spans="1:13" ht="12.75">
      <c r="A106" s="105" t="s">
        <v>640</v>
      </c>
      <c r="B106" s="113" t="s">
        <v>88</v>
      </c>
      <c r="C106" s="317"/>
      <c r="D106" s="317"/>
      <c r="E106" s="317"/>
      <c r="F106" s="317"/>
      <c r="G106" s="317"/>
      <c r="H106" s="317"/>
      <c r="I106" s="317"/>
      <c r="J106" s="317"/>
      <c r="K106" s="318"/>
      <c r="L106" s="318"/>
      <c r="M106" s="318"/>
    </row>
    <row r="107" spans="1:13" ht="12.75">
      <c r="A107" s="105" t="s">
        <v>646</v>
      </c>
      <c r="B107" s="113" t="s">
        <v>89</v>
      </c>
      <c r="C107" s="317"/>
      <c r="D107" s="317"/>
      <c r="E107" s="317"/>
      <c r="F107" s="317"/>
      <c r="G107" s="317"/>
      <c r="H107" s="317"/>
      <c r="I107" s="317"/>
      <c r="J107" s="317"/>
      <c r="K107" s="318"/>
      <c r="L107" s="318"/>
      <c r="M107" s="318"/>
    </row>
    <row r="108" spans="1:13" ht="12.75">
      <c r="A108" s="105" t="s">
        <v>703</v>
      </c>
      <c r="B108" s="113" t="s">
        <v>90</v>
      </c>
      <c r="C108" s="317"/>
      <c r="D108" s="317"/>
      <c r="E108" s="317"/>
      <c r="F108" s="317"/>
      <c r="G108" s="317"/>
      <c r="H108" s="317"/>
      <c r="I108" s="317"/>
      <c r="J108" s="317"/>
      <c r="K108" s="318"/>
      <c r="L108" s="318"/>
      <c r="M108" s="318"/>
    </row>
    <row r="109" spans="1:13" ht="12.75">
      <c r="A109" s="105" t="s">
        <v>710</v>
      </c>
      <c r="B109" s="113" t="s">
        <v>91</v>
      </c>
      <c r="C109" s="317"/>
      <c r="D109" s="317"/>
      <c r="E109" s="317"/>
      <c r="F109" s="317"/>
      <c r="G109" s="317"/>
      <c r="H109" s="317"/>
      <c r="I109" s="317"/>
      <c r="J109" s="317"/>
      <c r="K109" s="318"/>
      <c r="L109" s="318"/>
      <c r="M109" s="318"/>
    </row>
    <row r="110" spans="1:13" ht="12.75">
      <c r="A110" s="105" t="s">
        <v>719</v>
      </c>
      <c r="B110" s="113" t="s">
        <v>92</v>
      </c>
      <c r="C110" s="317"/>
      <c r="D110" s="317"/>
      <c r="E110" s="317"/>
      <c r="F110" s="317"/>
      <c r="G110" s="317"/>
      <c r="H110" s="317"/>
      <c r="I110" s="317"/>
      <c r="J110" s="317"/>
      <c r="K110" s="318"/>
      <c r="L110" s="318"/>
      <c r="M110" s="318"/>
    </row>
    <row r="111" spans="1:13" ht="12.75">
      <c r="A111" s="105" t="s">
        <v>729</v>
      </c>
      <c r="B111" s="113" t="s">
        <v>93</v>
      </c>
      <c r="C111" s="317"/>
      <c r="D111" s="317"/>
      <c r="E111" s="317"/>
      <c r="F111" s="317"/>
      <c r="G111" s="317"/>
      <c r="H111" s="317"/>
      <c r="I111" s="317"/>
      <c r="J111" s="317"/>
      <c r="K111" s="318"/>
      <c r="L111" s="318"/>
      <c r="M111" s="318"/>
    </row>
    <row r="112" spans="1:13" ht="12.75">
      <c r="A112" s="105" t="s">
        <v>732</v>
      </c>
      <c r="B112" s="113" t="s">
        <v>94</v>
      </c>
      <c r="C112" s="317"/>
      <c r="D112" s="317"/>
      <c r="E112" s="317"/>
      <c r="F112" s="317"/>
      <c r="G112" s="317"/>
      <c r="H112" s="317"/>
      <c r="I112" s="317"/>
      <c r="J112" s="317"/>
      <c r="K112" s="318"/>
      <c r="L112" s="318"/>
      <c r="M112" s="318"/>
    </row>
    <row r="113" spans="1:13" ht="12.75">
      <c r="A113" s="105" t="s">
        <v>734</v>
      </c>
      <c r="B113" s="113" t="s">
        <v>95</v>
      </c>
      <c r="C113" s="317"/>
      <c r="D113" s="317"/>
      <c r="E113" s="317"/>
      <c r="F113" s="317"/>
      <c r="G113" s="317"/>
      <c r="H113" s="317"/>
      <c r="I113" s="317"/>
      <c r="J113" s="317"/>
      <c r="K113" s="318"/>
      <c r="L113" s="318"/>
      <c r="M113" s="318"/>
    </row>
    <row r="114" spans="1:13" ht="12.75">
      <c r="A114" s="105" t="s">
        <v>743</v>
      </c>
      <c r="B114" s="113" t="s">
        <v>96</v>
      </c>
      <c r="C114" s="317"/>
      <c r="D114" s="317"/>
      <c r="E114" s="317"/>
      <c r="F114" s="317"/>
      <c r="G114" s="317"/>
      <c r="H114" s="317"/>
      <c r="I114" s="317"/>
      <c r="J114" s="317"/>
      <c r="K114" s="318"/>
      <c r="L114" s="318"/>
      <c r="M114" s="318"/>
    </row>
    <row r="115" spans="1:13" ht="12.75">
      <c r="A115" s="105" t="s">
        <v>750</v>
      </c>
      <c r="B115" s="113" t="s">
        <v>97</v>
      </c>
      <c r="C115" s="317"/>
      <c r="D115" s="317"/>
      <c r="E115" s="317"/>
      <c r="F115" s="317"/>
      <c r="G115" s="317"/>
      <c r="H115" s="317"/>
      <c r="I115" s="317"/>
      <c r="J115" s="317"/>
      <c r="K115" s="318"/>
      <c r="L115" s="318"/>
      <c r="M115" s="318"/>
    </row>
    <row r="116" spans="1:13" ht="12.75">
      <c r="A116" s="105" t="s">
        <v>770</v>
      </c>
      <c r="B116" s="113" t="s">
        <v>98</v>
      </c>
      <c r="C116" s="317"/>
      <c r="D116" s="317"/>
      <c r="E116" s="317"/>
      <c r="F116" s="317"/>
      <c r="G116" s="317"/>
      <c r="H116" s="317"/>
      <c r="I116" s="317"/>
      <c r="J116" s="317"/>
      <c r="K116" s="318"/>
      <c r="L116" s="318"/>
      <c r="M116" s="318"/>
    </row>
    <row r="117" spans="1:13" ht="12.75">
      <c r="A117" s="105" t="s">
        <v>775</v>
      </c>
      <c r="B117" s="113" t="s">
        <v>99</v>
      </c>
      <c r="C117" s="317"/>
      <c r="D117" s="317"/>
      <c r="E117" s="317"/>
      <c r="F117" s="317"/>
      <c r="G117" s="317"/>
      <c r="H117" s="317"/>
      <c r="I117" s="317"/>
      <c r="J117" s="317"/>
      <c r="K117" s="318"/>
      <c r="L117" s="318"/>
      <c r="M117" s="318"/>
    </row>
    <row r="118" spans="1:13" ht="12.75">
      <c r="A118" s="105" t="s">
        <v>786</v>
      </c>
      <c r="B118" s="113" t="s">
        <v>100</v>
      </c>
      <c r="C118" s="317"/>
      <c r="D118" s="317"/>
      <c r="E118" s="317"/>
      <c r="F118" s="317"/>
      <c r="G118" s="317"/>
      <c r="H118" s="317"/>
      <c r="I118" s="317"/>
      <c r="J118" s="317"/>
      <c r="K118" s="318"/>
      <c r="L118" s="318"/>
      <c r="M118" s="318"/>
    </row>
    <row r="119" spans="1:13" ht="12.75">
      <c r="A119" s="105" t="s">
        <v>791</v>
      </c>
      <c r="B119" s="113" t="s">
        <v>101</v>
      </c>
      <c r="C119" s="317"/>
      <c r="D119" s="317"/>
      <c r="E119" s="317"/>
      <c r="F119" s="317"/>
      <c r="G119" s="317"/>
      <c r="H119" s="317"/>
      <c r="I119" s="317"/>
      <c r="J119" s="317"/>
      <c r="K119" s="318"/>
      <c r="L119" s="318"/>
      <c r="M119" s="318"/>
    </row>
    <row r="120" spans="1:13" ht="12.75">
      <c r="A120" s="105" t="s">
        <v>805</v>
      </c>
      <c r="B120" s="113" t="s">
        <v>102</v>
      </c>
      <c r="C120" s="317"/>
      <c r="D120" s="317"/>
      <c r="E120" s="317"/>
      <c r="F120" s="317"/>
      <c r="G120" s="317"/>
      <c r="H120" s="317"/>
      <c r="I120" s="317"/>
      <c r="J120" s="317"/>
      <c r="K120" s="318"/>
      <c r="L120" s="318"/>
      <c r="M120" s="318"/>
    </row>
    <row r="121" spans="1:13" ht="12.75">
      <c r="A121" s="105" t="s">
        <v>823</v>
      </c>
      <c r="B121" s="113" t="s">
        <v>103</v>
      </c>
      <c r="C121" s="317"/>
      <c r="D121" s="317"/>
      <c r="E121" s="317"/>
      <c r="F121" s="317"/>
      <c r="G121" s="317"/>
      <c r="H121" s="317"/>
      <c r="I121" s="317"/>
      <c r="J121" s="317"/>
      <c r="K121" s="318"/>
      <c r="L121" s="318"/>
      <c r="M121" s="318"/>
    </row>
    <row r="122" spans="1:13" ht="12.75">
      <c r="A122" s="105" t="s">
        <v>830</v>
      </c>
      <c r="B122" s="113" t="s">
        <v>892</v>
      </c>
      <c r="C122" s="317"/>
      <c r="D122" s="317"/>
      <c r="E122" s="317"/>
      <c r="F122" s="317"/>
      <c r="G122" s="317"/>
      <c r="H122" s="317"/>
      <c r="I122" s="317"/>
      <c r="J122" s="317"/>
      <c r="K122" s="318"/>
      <c r="L122" s="318"/>
      <c r="M122" s="318"/>
    </row>
    <row r="123" spans="1:13" ht="12.75">
      <c r="A123" s="105" t="s">
        <v>836</v>
      </c>
      <c r="B123" s="113" t="s">
        <v>104</v>
      </c>
      <c r="C123" s="317"/>
      <c r="D123" s="317"/>
      <c r="E123" s="317"/>
      <c r="F123" s="317"/>
      <c r="G123" s="317"/>
      <c r="H123" s="317"/>
      <c r="I123" s="317"/>
      <c r="J123" s="317"/>
      <c r="K123" s="318"/>
      <c r="L123" s="318"/>
      <c r="M123" s="318"/>
    </row>
    <row r="124" spans="1:13" ht="12.75">
      <c r="A124" s="105" t="s">
        <v>850</v>
      </c>
      <c r="B124" s="113" t="s">
        <v>849</v>
      </c>
      <c r="C124" s="317"/>
      <c r="D124" s="317"/>
      <c r="E124" s="317"/>
      <c r="F124" s="317"/>
      <c r="G124" s="317"/>
      <c r="H124" s="317"/>
      <c r="I124" s="317"/>
      <c r="J124" s="317"/>
      <c r="K124" s="318"/>
      <c r="L124" s="318"/>
      <c r="M124" s="318"/>
    </row>
    <row r="125" spans="1:13" ht="12.75">
      <c r="A125" s="105" t="s">
        <v>858</v>
      </c>
      <c r="B125" s="113" t="s">
        <v>105</v>
      </c>
      <c r="C125" s="317"/>
      <c r="D125" s="317"/>
      <c r="E125" s="317"/>
      <c r="F125" s="317"/>
      <c r="G125" s="317"/>
      <c r="H125" s="317"/>
      <c r="I125" s="317"/>
      <c r="J125" s="317"/>
      <c r="K125" s="318"/>
      <c r="L125" s="318"/>
      <c r="M125" s="318"/>
    </row>
    <row r="126" spans="1:13" ht="12.75">
      <c r="A126" s="105" t="s">
        <v>861</v>
      </c>
      <c r="B126" s="113" t="s">
        <v>106</v>
      </c>
      <c r="C126" s="317"/>
      <c r="D126" s="317"/>
      <c r="E126" s="317"/>
      <c r="F126" s="317"/>
      <c r="G126" s="317"/>
      <c r="H126" s="317"/>
      <c r="I126" s="317"/>
      <c r="J126" s="317"/>
      <c r="K126" s="318"/>
      <c r="L126" s="318"/>
      <c r="M126" s="318"/>
    </row>
    <row r="127" spans="1:13" ht="12.75">
      <c r="A127" s="105" t="s">
        <v>870</v>
      </c>
      <c r="B127" s="113" t="s">
        <v>107</v>
      </c>
      <c r="C127" s="319"/>
      <c r="D127" s="319"/>
      <c r="E127" s="319"/>
      <c r="F127" s="319"/>
      <c r="G127" s="319"/>
      <c r="H127" s="319"/>
      <c r="I127" s="319"/>
      <c r="J127" s="317"/>
      <c r="K127" s="320"/>
      <c r="L127" s="320"/>
      <c r="M127" s="320"/>
    </row>
    <row r="128" spans="1:13" s="116" customFormat="1" ht="13.5" thickBot="1">
      <c r="A128" s="108" t="s">
        <v>385</v>
      </c>
      <c r="B128" s="114" t="s">
        <v>943</v>
      </c>
      <c r="C128" s="321"/>
      <c r="D128" s="321"/>
      <c r="E128" s="321"/>
      <c r="F128" s="321"/>
      <c r="G128" s="321"/>
      <c r="H128" s="321"/>
      <c r="I128" s="321"/>
      <c r="J128" s="322"/>
      <c r="K128" s="323"/>
      <c r="L128" s="323"/>
      <c r="M128" s="323"/>
    </row>
    <row r="129" spans="1:13" ht="13.5" thickTop="1">
      <c r="A129" s="105" t="s">
        <v>423</v>
      </c>
      <c r="B129" s="113" t="s">
        <v>108</v>
      </c>
      <c r="C129" s="317"/>
      <c r="D129" s="317"/>
      <c r="E129" s="317"/>
      <c r="F129" s="317"/>
      <c r="G129" s="317"/>
      <c r="H129" s="317"/>
      <c r="I129" s="317"/>
      <c r="J129" s="317"/>
      <c r="K129" s="318"/>
      <c r="L129" s="318"/>
      <c r="M129" s="318"/>
    </row>
    <row r="130" spans="1:13" ht="12.75">
      <c r="A130" s="105" t="s">
        <v>446</v>
      </c>
      <c r="B130" s="113" t="s">
        <v>109</v>
      </c>
      <c r="C130" s="317"/>
      <c r="D130" s="317"/>
      <c r="E130" s="317"/>
      <c r="F130" s="317"/>
      <c r="G130" s="317"/>
      <c r="H130" s="317"/>
      <c r="I130" s="317"/>
      <c r="J130" s="317"/>
      <c r="K130" s="318"/>
      <c r="L130" s="318"/>
      <c r="M130" s="318"/>
    </row>
    <row r="131" spans="1:13" ht="12.75">
      <c r="A131" s="105" t="s">
        <v>464</v>
      </c>
      <c r="B131" s="113" t="s">
        <v>110</v>
      </c>
      <c r="C131" s="317"/>
      <c r="D131" s="317"/>
      <c r="E131" s="317"/>
      <c r="F131" s="317"/>
      <c r="G131" s="317"/>
      <c r="H131" s="317"/>
      <c r="I131" s="317"/>
      <c r="J131" s="317"/>
      <c r="K131" s="318"/>
      <c r="L131" s="318"/>
      <c r="M131" s="318"/>
    </row>
    <row r="132" spans="1:13" ht="12.75">
      <c r="A132" s="105" t="s">
        <v>509</v>
      </c>
      <c r="B132" s="113" t="s">
        <v>111</v>
      </c>
      <c r="C132" s="317"/>
      <c r="D132" s="317"/>
      <c r="E132" s="317"/>
      <c r="F132" s="317"/>
      <c r="G132" s="317"/>
      <c r="H132" s="317"/>
      <c r="I132" s="317"/>
      <c r="J132" s="317"/>
      <c r="K132" s="318"/>
      <c r="L132" s="318"/>
      <c r="M132" s="318"/>
    </row>
    <row r="133" spans="1:13" ht="12.75">
      <c r="A133" s="105" t="s">
        <v>523</v>
      </c>
      <c r="B133" s="113" t="s">
        <v>112</v>
      </c>
      <c r="C133" s="317"/>
      <c r="D133" s="317"/>
      <c r="E133" s="317"/>
      <c r="F133" s="317"/>
      <c r="G133" s="317"/>
      <c r="H133" s="317"/>
      <c r="I133" s="317"/>
      <c r="J133" s="317"/>
      <c r="K133" s="318"/>
      <c r="L133" s="318"/>
      <c r="M133" s="318"/>
    </row>
    <row r="134" spans="1:13" ht="12.75">
      <c r="A134" s="105" t="s">
        <v>547</v>
      </c>
      <c r="B134" s="113" t="s">
        <v>546</v>
      </c>
      <c r="C134" s="317"/>
      <c r="D134" s="317"/>
      <c r="E134" s="317"/>
      <c r="F134" s="317"/>
      <c r="G134" s="317"/>
      <c r="H134" s="317"/>
      <c r="I134" s="317"/>
      <c r="J134" s="317"/>
      <c r="K134" s="318"/>
      <c r="L134" s="318"/>
      <c r="M134" s="318"/>
    </row>
    <row r="135" spans="1:13" ht="12.75">
      <c r="A135" s="105" t="s">
        <v>585</v>
      </c>
      <c r="B135" s="113" t="s">
        <v>113</v>
      </c>
      <c r="C135" s="317"/>
      <c r="D135" s="317"/>
      <c r="E135" s="317"/>
      <c r="F135" s="317"/>
      <c r="G135" s="317"/>
      <c r="H135" s="317"/>
      <c r="I135" s="317"/>
      <c r="J135" s="317"/>
      <c r="K135" s="318"/>
      <c r="L135" s="318"/>
      <c r="M135" s="318"/>
    </row>
    <row r="136" spans="1:13" ht="12.75">
      <c r="A136" s="105" t="s">
        <v>590</v>
      </c>
      <c r="B136" s="113" t="s">
        <v>114</v>
      </c>
      <c r="C136" s="317"/>
      <c r="D136" s="317"/>
      <c r="E136" s="317"/>
      <c r="F136" s="317"/>
      <c r="G136" s="317"/>
      <c r="H136" s="317"/>
      <c r="I136" s="317"/>
      <c r="J136" s="317"/>
      <c r="K136" s="318"/>
      <c r="L136" s="318"/>
      <c r="M136" s="318"/>
    </row>
    <row r="137" spans="1:13" ht="12.75">
      <c r="A137" s="105" t="s">
        <v>620</v>
      </c>
      <c r="B137" s="107" t="s">
        <v>893</v>
      </c>
      <c r="C137" s="317"/>
      <c r="D137" s="317"/>
      <c r="E137" s="317"/>
      <c r="F137" s="317"/>
      <c r="G137" s="317"/>
      <c r="H137" s="317"/>
      <c r="I137" s="317"/>
      <c r="J137" s="317"/>
      <c r="K137" s="318"/>
      <c r="L137" s="318"/>
      <c r="M137" s="318"/>
    </row>
    <row r="138" spans="1:13" ht="12.75">
      <c r="A138" s="105" t="s">
        <v>622</v>
      </c>
      <c r="B138" s="113" t="s">
        <v>115</v>
      </c>
      <c r="C138" s="317"/>
      <c r="D138" s="317"/>
      <c r="E138" s="317"/>
      <c r="F138" s="317"/>
      <c r="G138" s="317"/>
      <c r="H138" s="317"/>
      <c r="I138" s="317"/>
      <c r="J138" s="317"/>
      <c r="K138" s="318"/>
      <c r="L138" s="318"/>
      <c r="M138" s="318"/>
    </row>
    <row r="139" spans="1:13" ht="12.75">
      <c r="A139" s="105" t="s">
        <v>628</v>
      </c>
      <c r="B139" s="113" t="s">
        <v>116</v>
      </c>
      <c r="C139" s="317"/>
      <c r="D139" s="317"/>
      <c r="E139" s="317"/>
      <c r="F139" s="317"/>
      <c r="G139" s="317"/>
      <c r="H139" s="317"/>
      <c r="I139" s="317"/>
      <c r="J139" s="317"/>
      <c r="K139" s="318"/>
      <c r="L139" s="318"/>
      <c r="M139" s="318"/>
    </row>
    <row r="140" spans="1:13" ht="12.75">
      <c r="A140" s="105" t="s">
        <v>686</v>
      </c>
      <c r="B140" s="113" t="s">
        <v>685</v>
      </c>
      <c r="C140" s="317"/>
      <c r="D140" s="317"/>
      <c r="E140" s="317"/>
      <c r="F140" s="317"/>
      <c r="G140" s="317"/>
      <c r="H140" s="317"/>
      <c r="I140" s="317"/>
      <c r="J140" s="317"/>
      <c r="K140" s="318"/>
      <c r="L140" s="318"/>
      <c r="M140" s="318"/>
    </row>
    <row r="141" spans="1:13" ht="12.75">
      <c r="A141" s="105" t="s">
        <v>690</v>
      </c>
      <c r="B141" s="113" t="s">
        <v>894</v>
      </c>
      <c r="C141" s="317"/>
      <c r="D141" s="317"/>
      <c r="E141" s="317"/>
      <c r="F141" s="317"/>
      <c r="G141" s="317"/>
      <c r="H141" s="317"/>
      <c r="I141" s="317"/>
      <c r="J141" s="317"/>
      <c r="K141" s="318"/>
      <c r="L141" s="318"/>
      <c r="M141" s="318"/>
    </row>
    <row r="142" spans="1:13" ht="12.75">
      <c r="A142" s="105" t="s">
        <v>731</v>
      </c>
      <c r="B142" s="113" t="s">
        <v>117</v>
      </c>
      <c r="C142" s="317"/>
      <c r="D142" s="317"/>
      <c r="E142" s="317"/>
      <c r="F142" s="317"/>
      <c r="G142" s="317"/>
      <c r="H142" s="317"/>
      <c r="I142" s="317"/>
      <c r="J142" s="317"/>
      <c r="K142" s="318"/>
      <c r="L142" s="318"/>
      <c r="M142" s="318"/>
    </row>
    <row r="143" spans="1:13" ht="12.75">
      <c r="A143" s="105" t="s">
        <v>736</v>
      </c>
      <c r="B143" s="113" t="s">
        <v>118</v>
      </c>
      <c r="C143" s="317"/>
      <c r="D143" s="317"/>
      <c r="E143" s="317"/>
      <c r="F143" s="317"/>
      <c r="G143" s="317"/>
      <c r="H143" s="317"/>
      <c r="I143" s="317"/>
      <c r="J143" s="317"/>
      <c r="K143" s="318"/>
      <c r="L143" s="318"/>
      <c r="M143" s="318"/>
    </row>
    <row r="144" spans="1:13" ht="12.75">
      <c r="A144" s="105" t="s">
        <v>742</v>
      </c>
      <c r="B144" s="113" t="s">
        <v>119</v>
      </c>
      <c r="C144" s="317"/>
      <c r="D144" s="317"/>
      <c r="E144" s="317"/>
      <c r="F144" s="317"/>
      <c r="G144" s="317"/>
      <c r="H144" s="317"/>
      <c r="I144" s="317"/>
      <c r="J144" s="317"/>
      <c r="K144" s="318"/>
      <c r="L144" s="318"/>
      <c r="M144" s="318"/>
    </row>
    <row r="145" spans="1:13" ht="12.75">
      <c r="A145" s="105" t="s">
        <v>746</v>
      </c>
      <c r="B145" s="113" t="s">
        <v>120</v>
      </c>
      <c r="C145" s="317"/>
      <c r="D145" s="317"/>
      <c r="E145" s="317"/>
      <c r="F145" s="317"/>
      <c r="G145" s="317"/>
      <c r="H145" s="317"/>
      <c r="I145" s="317"/>
      <c r="J145" s="317"/>
      <c r="K145" s="318"/>
      <c r="L145" s="318"/>
      <c r="M145" s="318"/>
    </row>
    <row r="146" spans="1:13" ht="12.75">
      <c r="A146" s="105" t="s">
        <v>751</v>
      </c>
      <c r="B146" s="113" t="s">
        <v>121</v>
      </c>
      <c r="C146" s="317"/>
      <c r="D146" s="317"/>
      <c r="E146" s="317"/>
      <c r="F146" s="317"/>
      <c r="G146" s="317"/>
      <c r="H146" s="317"/>
      <c r="I146" s="317"/>
      <c r="J146" s="317"/>
      <c r="K146" s="318"/>
      <c r="L146" s="318"/>
      <c r="M146" s="318"/>
    </row>
    <row r="147" spans="1:13" ht="12.75">
      <c r="A147" s="105" t="s">
        <v>753</v>
      </c>
      <c r="B147" s="113" t="s">
        <v>122</v>
      </c>
      <c r="C147" s="317"/>
      <c r="D147" s="317"/>
      <c r="E147" s="317"/>
      <c r="F147" s="317"/>
      <c r="G147" s="317"/>
      <c r="H147" s="317"/>
      <c r="I147" s="317"/>
      <c r="J147" s="317"/>
      <c r="K147" s="318"/>
      <c r="L147" s="318"/>
      <c r="M147" s="318"/>
    </row>
    <row r="148" spans="1:13" ht="12.75">
      <c r="A148" s="105" t="s">
        <v>831</v>
      </c>
      <c r="B148" s="113" t="s">
        <v>123</v>
      </c>
      <c r="C148" s="317"/>
      <c r="D148" s="317"/>
      <c r="E148" s="317"/>
      <c r="F148" s="317"/>
      <c r="G148" s="317"/>
      <c r="H148" s="317"/>
      <c r="I148" s="317"/>
      <c r="J148" s="317"/>
      <c r="K148" s="318"/>
      <c r="L148" s="318"/>
      <c r="M148" s="318"/>
    </row>
    <row r="149" spans="1:13" ht="12.75">
      <c r="A149" s="105" t="s">
        <v>872</v>
      </c>
      <c r="B149" s="113" t="s">
        <v>124</v>
      </c>
      <c r="C149" s="319"/>
      <c r="D149" s="319"/>
      <c r="E149" s="319"/>
      <c r="F149" s="319"/>
      <c r="G149" s="319"/>
      <c r="H149" s="319"/>
      <c r="I149" s="319"/>
      <c r="J149" s="317"/>
      <c r="K149" s="320"/>
      <c r="L149" s="320"/>
      <c r="M149" s="320"/>
    </row>
    <row r="150" spans="1:13" s="116" customFormat="1" ht="13.5" thickBot="1">
      <c r="A150" s="108" t="s">
        <v>387</v>
      </c>
      <c r="B150" s="114" t="s">
        <v>944</v>
      </c>
      <c r="C150" s="321"/>
      <c r="D150" s="321"/>
      <c r="E150" s="321"/>
      <c r="F150" s="321"/>
      <c r="G150" s="321"/>
      <c r="H150" s="321"/>
      <c r="I150" s="321"/>
      <c r="J150" s="322"/>
      <c r="K150" s="323"/>
      <c r="L150" s="323"/>
      <c r="M150" s="323"/>
    </row>
    <row r="151" spans="1:13" ht="13.5" thickTop="1">
      <c r="A151" s="105" t="s">
        <v>400</v>
      </c>
      <c r="B151" s="113" t="s">
        <v>125</v>
      </c>
      <c r="C151" s="317"/>
      <c r="D151" s="317"/>
      <c r="E151" s="317"/>
      <c r="F151" s="317"/>
      <c r="G151" s="317"/>
      <c r="H151" s="317"/>
      <c r="I151" s="317"/>
      <c r="J151" s="317"/>
      <c r="K151" s="318"/>
      <c r="L151" s="318"/>
      <c r="M151" s="318"/>
    </row>
    <row r="152" spans="1:13" ht="12.75">
      <c r="A152" s="105" t="s">
        <v>410</v>
      </c>
      <c r="B152" s="113" t="s">
        <v>126</v>
      </c>
      <c r="C152" s="317"/>
      <c r="D152" s="317"/>
      <c r="E152" s="317"/>
      <c r="F152" s="317"/>
      <c r="G152" s="317"/>
      <c r="H152" s="317"/>
      <c r="I152" s="317"/>
      <c r="J152" s="317"/>
      <c r="K152" s="318"/>
      <c r="L152" s="318"/>
      <c r="M152" s="318"/>
    </row>
    <row r="153" spans="1:13" ht="12.75">
      <c r="A153" s="105" t="s">
        <v>427</v>
      </c>
      <c r="B153" s="113" t="s">
        <v>895</v>
      </c>
      <c r="C153" s="317"/>
      <c r="D153" s="317"/>
      <c r="E153" s="317"/>
      <c r="F153" s="317"/>
      <c r="G153" s="317"/>
      <c r="H153" s="317"/>
      <c r="I153" s="317"/>
      <c r="J153" s="317"/>
      <c r="K153" s="318"/>
      <c r="L153" s="318"/>
      <c r="M153" s="318"/>
    </row>
    <row r="154" spans="1:13" ht="12.75">
      <c r="A154" s="105" t="s">
        <v>435</v>
      </c>
      <c r="B154" s="113" t="s">
        <v>127</v>
      </c>
      <c r="C154" s="317"/>
      <c r="D154" s="317"/>
      <c r="E154" s="317"/>
      <c r="F154" s="317"/>
      <c r="G154" s="317"/>
      <c r="H154" s="317"/>
      <c r="I154" s="317"/>
      <c r="J154" s="317"/>
      <c r="K154" s="318"/>
      <c r="L154" s="318"/>
      <c r="M154" s="318"/>
    </row>
    <row r="155" spans="1:13" ht="12.75">
      <c r="A155" s="105" t="s">
        <v>441</v>
      </c>
      <c r="B155" s="113" t="s">
        <v>128</v>
      </c>
      <c r="C155" s="317"/>
      <c r="D155" s="317"/>
      <c r="E155" s="317"/>
      <c r="F155" s="317"/>
      <c r="G155" s="317"/>
      <c r="H155" s="317"/>
      <c r="I155" s="317"/>
      <c r="J155" s="317"/>
      <c r="K155" s="318"/>
      <c r="L155" s="318"/>
      <c r="M155" s="318"/>
    </row>
    <row r="156" spans="1:13" ht="12.75">
      <c r="A156" s="105" t="s">
        <v>443</v>
      </c>
      <c r="B156" s="113" t="s">
        <v>129</v>
      </c>
      <c r="C156" s="317"/>
      <c r="D156" s="317"/>
      <c r="E156" s="317"/>
      <c r="F156" s="317"/>
      <c r="G156" s="317"/>
      <c r="H156" s="317"/>
      <c r="I156" s="317"/>
      <c r="J156" s="317"/>
      <c r="K156" s="318"/>
      <c r="L156" s="318"/>
      <c r="M156" s="318"/>
    </row>
    <row r="157" spans="1:13" ht="12.75">
      <c r="A157" s="105" t="s">
        <v>460</v>
      </c>
      <c r="B157" s="113" t="s">
        <v>130</v>
      </c>
      <c r="C157" s="317"/>
      <c r="D157" s="317"/>
      <c r="E157" s="317"/>
      <c r="F157" s="317"/>
      <c r="G157" s="317"/>
      <c r="H157" s="317"/>
      <c r="I157" s="317"/>
      <c r="J157" s="317"/>
      <c r="K157" s="318"/>
      <c r="L157" s="318"/>
      <c r="M157" s="318"/>
    </row>
    <row r="158" spans="1:13" ht="12.75">
      <c r="A158" s="105" t="s">
        <v>481</v>
      </c>
      <c r="B158" s="113" t="s">
        <v>131</v>
      </c>
      <c r="C158" s="317"/>
      <c r="D158" s="317"/>
      <c r="E158" s="317"/>
      <c r="F158" s="317"/>
      <c r="G158" s="317"/>
      <c r="H158" s="317"/>
      <c r="I158" s="317"/>
      <c r="J158" s="317"/>
      <c r="K158" s="318"/>
      <c r="L158" s="318"/>
      <c r="M158" s="318"/>
    </row>
    <row r="159" spans="1:13" ht="12.75">
      <c r="A159" s="105" t="s">
        <v>486</v>
      </c>
      <c r="B159" s="113" t="s">
        <v>132</v>
      </c>
      <c r="C159" s="317"/>
      <c r="D159" s="317"/>
      <c r="E159" s="317"/>
      <c r="F159" s="317"/>
      <c r="G159" s="317"/>
      <c r="H159" s="317"/>
      <c r="I159" s="317"/>
      <c r="J159" s="317"/>
      <c r="K159" s="318"/>
      <c r="L159" s="318"/>
      <c r="M159" s="318"/>
    </row>
    <row r="160" spans="1:13" ht="12.75">
      <c r="A160" s="105" t="s">
        <v>504</v>
      </c>
      <c r="B160" s="113" t="s">
        <v>896</v>
      </c>
      <c r="C160" s="317"/>
      <c r="D160" s="317"/>
      <c r="E160" s="317"/>
      <c r="F160" s="317"/>
      <c r="G160" s="317"/>
      <c r="H160" s="317"/>
      <c r="I160" s="317"/>
      <c r="J160" s="317"/>
      <c r="K160" s="318"/>
      <c r="L160" s="318"/>
      <c r="M160" s="318"/>
    </row>
    <row r="161" spans="1:13" ht="12.75">
      <c r="A161" s="105" t="s">
        <v>516</v>
      </c>
      <c r="B161" s="113" t="s">
        <v>133</v>
      </c>
      <c r="C161" s="317"/>
      <c r="D161" s="317"/>
      <c r="E161" s="317"/>
      <c r="F161" s="317"/>
      <c r="G161" s="317"/>
      <c r="H161" s="317"/>
      <c r="I161" s="317"/>
      <c r="J161" s="317"/>
      <c r="K161" s="318"/>
      <c r="L161" s="318"/>
      <c r="M161" s="318"/>
    </row>
    <row r="162" spans="1:13" ht="12.75">
      <c r="A162" s="105" t="s">
        <v>518</v>
      </c>
      <c r="B162" s="113" t="s">
        <v>134</v>
      </c>
      <c r="C162" s="317"/>
      <c r="D162" s="317"/>
      <c r="E162" s="317"/>
      <c r="F162" s="317"/>
      <c r="G162" s="317"/>
      <c r="H162" s="317"/>
      <c r="I162" s="317"/>
      <c r="J162" s="317"/>
      <c r="K162" s="318"/>
      <c r="L162" s="318"/>
      <c r="M162" s="318"/>
    </row>
    <row r="163" spans="1:13" ht="12.75">
      <c r="A163" s="105" t="s">
        <v>519</v>
      </c>
      <c r="B163" s="113" t="s">
        <v>135</v>
      </c>
      <c r="C163" s="317"/>
      <c r="D163" s="317"/>
      <c r="E163" s="317"/>
      <c r="F163" s="317"/>
      <c r="G163" s="317"/>
      <c r="H163" s="317"/>
      <c r="I163" s="317"/>
      <c r="J163" s="317"/>
      <c r="K163" s="318"/>
      <c r="L163" s="318"/>
      <c r="M163" s="318"/>
    </row>
    <row r="164" spans="1:13" ht="12.75">
      <c r="A164" s="105" t="s">
        <v>542</v>
      </c>
      <c r="B164" s="113" t="s">
        <v>136</v>
      </c>
      <c r="C164" s="317"/>
      <c r="D164" s="317"/>
      <c r="E164" s="317"/>
      <c r="F164" s="317"/>
      <c r="G164" s="317"/>
      <c r="H164" s="317"/>
      <c r="I164" s="317"/>
      <c r="J164" s="317"/>
      <c r="K164" s="318"/>
      <c r="L164" s="318"/>
      <c r="M164" s="318"/>
    </row>
    <row r="165" spans="1:13" ht="12.75">
      <c r="A165" s="105" t="s">
        <v>544</v>
      </c>
      <c r="B165" s="113" t="s">
        <v>137</v>
      </c>
      <c r="C165" s="317"/>
      <c r="D165" s="317"/>
      <c r="E165" s="317"/>
      <c r="F165" s="317"/>
      <c r="G165" s="317"/>
      <c r="H165" s="317"/>
      <c r="I165" s="317"/>
      <c r="J165" s="317"/>
      <c r="K165" s="318"/>
      <c r="L165" s="318"/>
      <c r="M165" s="318"/>
    </row>
    <row r="166" spans="1:13" ht="12.75">
      <c r="A166" s="105" t="s">
        <v>561</v>
      </c>
      <c r="B166" s="113" t="s">
        <v>138</v>
      </c>
      <c r="C166" s="317"/>
      <c r="D166" s="317"/>
      <c r="E166" s="317"/>
      <c r="F166" s="317"/>
      <c r="G166" s="317"/>
      <c r="H166" s="317"/>
      <c r="I166" s="317"/>
      <c r="J166" s="317"/>
      <c r="K166" s="318"/>
      <c r="L166" s="318"/>
      <c r="M166" s="318"/>
    </row>
    <row r="167" spans="1:13" ht="12.75">
      <c r="A167" s="105" t="s">
        <v>574</v>
      </c>
      <c r="B167" s="113" t="s">
        <v>139</v>
      </c>
      <c r="C167" s="317"/>
      <c r="D167" s="317"/>
      <c r="E167" s="317"/>
      <c r="F167" s="317"/>
      <c r="G167" s="317"/>
      <c r="H167" s="317"/>
      <c r="I167" s="317"/>
      <c r="J167" s="317"/>
      <c r="K167" s="318"/>
      <c r="L167" s="318"/>
      <c r="M167" s="318"/>
    </row>
    <row r="168" spans="1:13" ht="12.75">
      <c r="A168" s="105" t="s">
        <v>587</v>
      </c>
      <c r="B168" s="113" t="s">
        <v>140</v>
      </c>
      <c r="C168" s="317"/>
      <c r="D168" s="317"/>
      <c r="E168" s="317"/>
      <c r="F168" s="317"/>
      <c r="G168" s="317"/>
      <c r="H168" s="317"/>
      <c r="I168" s="317"/>
      <c r="J168" s="317"/>
      <c r="K168" s="318"/>
      <c r="L168" s="318"/>
      <c r="M168" s="318"/>
    </row>
    <row r="169" spans="1:13" ht="12.75">
      <c r="A169" s="105" t="s">
        <v>599</v>
      </c>
      <c r="B169" s="113" t="s">
        <v>141</v>
      </c>
      <c r="C169" s="317"/>
      <c r="D169" s="317"/>
      <c r="E169" s="317"/>
      <c r="F169" s="317"/>
      <c r="G169" s="317"/>
      <c r="H169" s="317"/>
      <c r="I169" s="317"/>
      <c r="J169" s="317"/>
      <c r="K169" s="318"/>
      <c r="L169" s="318"/>
      <c r="M169" s="318"/>
    </row>
    <row r="170" spans="1:13" ht="12.75">
      <c r="A170" s="105" t="s">
        <v>603</v>
      </c>
      <c r="B170" s="113" t="s">
        <v>142</v>
      </c>
      <c r="C170" s="317"/>
      <c r="D170" s="317"/>
      <c r="E170" s="317"/>
      <c r="F170" s="317"/>
      <c r="G170" s="317"/>
      <c r="H170" s="317"/>
      <c r="I170" s="317"/>
      <c r="J170" s="317"/>
      <c r="K170" s="318"/>
      <c r="L170" s="318"/>
      <c r="M170" s="318"/>
    </row>
    <row r="171" spans="1:13" ht="12.75">
      <c r="A171" s="105" t="s">
        <v>618</v>
      </c>
      <c r="B171" s="113" t="s">
        <v>143</v>
      </c>
      <c r="C171" s="317"/>
      <c r="D171" s="317"/>
      <c r="E171" s="317"/>
      <c r="F171" s="317"/>
      <c r="G171" s="317"/>
      <c r="H171" s="317"/>
      <c r="I171" s="317"/>
      <c r="J171" s="317"/>
      <c r="K171" s="318"/>
      <c r="L171" s="318"/>
      <c r="M171" s="318"/>
    </row>
    <row r="172" spans="1:13" ht="12.75">
      <c r="A172" s="105" t="s">
        <v>629</v>
      </c>
      <c r="B172" s="113" t="s">
        <v>144</v>
      </c>
      <c r="C172" s="317"/>
      <c r="D172" s="317"/>
      <c r="E172" s="317"/>
      <c r="F172" s="317"/>
      <c r="G172" s="317"/>
      <c r="H172" s="317"/>
      <c r="I172" s="317"/>
      <c r="J172" s="317"/>
      <c r="K172" s="318"/>
      <c r="L172" s="318"/>
      <c r="M172" s="318"/>
    </row>
    <row r="173" spans="1:13" ht="12.75">
      <c r="A173" s="105" t="s">
        <v>635</v>
      </c>
      <c r="B173" s="113" t="s">
        <v>145</v>
      </c>
      <c r="C173" s="317"/>
      <c r="D173" s="317"/>
      <c r="E173" s="317"/>
      <c r="F173" s="317"/>
      <c r="G173" s="317"/>
      <c r="H173" s="317"/>
      <c r="I173" s="317"/>
      <c r="J173" s="317"/>
      <c r="K173" s="318"/>
      <c r="L173" s="318"/>
      <c r="M173" s="318"/>
    </row>
    <row r="174" spans="1:13" ht="12.75">
      <c r="A174" s="105" t="s">
        <v>647</v>
      </c>
      <c r="B174" s="113" t="s">
        <v>146</v>
      </c>
      <c r="C174" s="317"/>
      <c r="D174" s="317"/>
      <c r="E174" s="317"/>
      <c r="F174" s="317"/>
      <c r="G174" s="317"/>
      <c r="H174" s="317"/>
      <c r="I174" s="317"/>
      <c r="J174" s="317"/>
      <c r="K174" s="318"/>
      <c r="L174" s="318"/>
      <c r="M174" s="318"/>
    </row>
    <row r="175" spans="1:13" ht="12.75">
      <c r="A175" s="105" t="s">
        <v>650</v>
      </c>
      <c r="B175" s="113" t="s">
        <v>147</v>
      </c>
      <c r="C175" s="317"/>
      <c r="D175" s="317"/>
      <c r="E175" s="317"/>
      <c r="F175" s="317"/>
      <c r="G175" s="317"/>
      <c r="H175" s="317"/>
      <c r="I175" s="317"/>
      <c r="J175" s="317"/>
      <c r="K175" s="318"/>
      <c r="L175" s="318"/>
      <c r="M175" s="318"/>
    </row>
    <row r="176" spans="1:13" ht="12.75">
      <c r="A176" s="105" t="s">
        <v>669</v>
      </c>
      <c r="B176" s="113" t="s">
        <v>148</v>
      </c>
      <c r="C176" s="317"/>
      <c r="D176" s="317"/>
      <c r="E176" s="317"/>
      <c r="F176" s="317"/>
      <c r="G176" s="317"/>
      <c r="H176" s="317"/>
      <c r="I176" s="317"/>
      <c r="J176" s="317"/>
      <c r="K176" s="318"/>
      <c r="L176" s="318"/>
      <c r="M176" s="318"/>
    </row>
    <row r="177" spans="1:13" ht="12.75">
      <c r="A177" s="105" t="s">
        <v>684</v>
      </c>
      <c r="B177" s="113" t="s">
        <v>149</v>
      </c>
      <c r="C177" s="317"/>
      <c r="D177" s="317"/>
      <c r="E177" s="317"/>
      <c r="F177" s="317"/>
      <c r="G177" s="317"/>
      <c r="H177" s="317"/>
      <c r="I177" s="317"/>
      <c r="J177" s="317"/>
      <c r="K177" s="318"/>
      <c r="L177" s="318"/>
      <c r="M177" s="318"/>
    </row>
    <row r="178" spans="1:13" ht="12.75">
      <c r="A178" s="105" t="s">
        <v>688</v>
      </c>
      <c r="B178" s="113" t="s">
        <v>150</v>
      </c>
      <c r="C178" s="317"/>
      <c r="D178" s="317"/>
      <c r="E178" s="317"/>
      <c r="F178" s="317"/>
      <c r="G178" s="317"/>
      <c r="H178" s="317"/>
      <c r="I178" s="317"/>
      <c r="J178" s="317"/>
      <c r="K178" s="318"/>
      <c r="L178" s="318"/>
      <c r="M178" s="318"/>
    </row>
    <row r="179" spans="1:13" ht="12.75">
      <c r="A179" s="105" t="s">
        <v>696</v>
      </c>
      <c r="B179" s="113" t="s">
        <v>151</v>
      </c>
      <c r="C179" s="317"/>
      <c r="D179" s="317"/>
      <c r="E179" s="317"/>
      <c r="F179" s="317"/>
      <c r="G179" s="317"/>
      <c r="H179" s="317"/>
      <c r="I179" s="317"/>
      <c r="J179" s="317"/>
      <c r="K179" s="318"/>
      <c r="L179" s="318"/>
      <c r="M179" s="318"/>
    </row>
    <row r="180" spans="1:13" ht="12.75">
      <c r="A180" s="105" t="s">
        <v>698</v>
      </c>
      <c r="B180" s="113" t="s">
        <v>152</v>
      </c>
      <c r="C180" s="317"/>
      <c r="D180" s="317"/>
      <c r="E180" s="317"/>
      <c r="F180" s="317"/>
      <c r="G180" s="317"/>
      <c r="H180" s="317"/>
      <c r="I180" s="317"/>
      <c r="J180" s="317"/>
      <c r="K180" s="318"/>
      <c r="L180" s="318"/>
      <c r="M180" s="318"/>
    </row>
    <row r="181" spans="1:13" ht="12.75">
      <c r="A181" s="105" t="s">
        <v>700</v>
      </c>
      <c r="B181" s="113" t="s">
        <v>153</v>
      </c>
      <c r="C181" s="317"/>
      <c r="D181" s="317"/>
      <c r="E181" s="317"/>
      <c r="F181" s="317"/>
      <c r="G181" s="317"/>
      <c r="H181" s="317"/>
      <c r="I181" s="317"/>
      <c r="J181" s="317"/>
      <c r="K181" s="318"/>
      <c r="L181" s="318"/>
      <c r="M181" s="318"/>
    </row>
    <row r="182" spans="1:13" ht="12.75">
      <c r="A182" s="105" t="s">
        <v>702</v>
      </c>
      <c r="B182" s="113" t="s">
        <v>154</v>
      </c>
      <c r="C182" s="317"/>
      <c r="D182" s="317"/>
      <c r="E182" s="317"/>
      <c r="F182" s="317"/>
      <c r="G182" s="317"/>
      <c r="H182" s="317"/>
      <c r="I182" s="317"/>
      <c r="J182" s="317"/>
      <c r="K182" s="318"/>
      <c r="L182" s="318"/>
      <c r="M182" s="318"/>
    </row>
    <row r="183" spans="1:13" ht="12.75">
      <c r="A183" s="105" t="s">
        <v>739</v>
      </c>
      <c r="B183" s="113" t="s">
        <v>155</v>
      </c>
      <c r="C183" s="317"/>
      <c r="D183" s="317"/>
      <c r="E183" s="317"/>
      <c r="F183" s="317"/>
      <c r="G183" s="317"/>
      <c r="H183" s="317"/>
      <c r="I183" s="317"/>
      <c r="J183" s="317"/>
      <c r="K183" s="318"/>
      <c r="L183" s="318"/>
      <c r="M183" s="318"/>
    </row>
    <row r="184" spans="1:13" ht="12.75">
      <c r="A184" s="105" t="s">
        <v>741</v>
      </c>
      <c r="B184" s="113" t="s">
        <v>156</v>
      </c>
      <c r="C184" s="317"/>
      <c r="D184" s="317"/>
      <c r="E184" s="317"/>
      <c r="F184" s="317"/>
      <c r="G184" s="317"/>
      <c r="H184" s="317"/>
      <c r="I184" s="317"/>
      <c r="J184" s="317"/>
      <c r="K184" s="318"/>
      <c r="L184" s="318"/>
      <c r="M184" s="318"/>
    </row>
    <row r="185" spans="1:13" ht="12.75">
      <c r="A185" s="105" t="s">
        <v>763</v>
      </c>
      <c r="B185" s="113" t="s">
        <v>157</v>
      </c>
      <c r="C185" s="317"/>
      <c r="D185" s="317"/>
      <c r="E185" s="317"/>
      <c r="F185" s="317"/>
      <c r="G185" s="317"/>
      <c r="H185" s="317"/>
      <c r="I185" s="317"/>
      <c r="J185" s="317"/>
      <c r="K185" s="318"/>
      <c r="L185" s="318"/>
      <c r="M185" s="318"/>
    </row>
    <row r="186" spans="1:13" ht="12.75">
      <c r="A186" s="105" t="s">
        <v>768</v>
      </c>
      <c r="B186" s="113" t="s">
        <v>767</v>
      </c>
      <c r="C186" s="317"/>
      <c r="D186" s="317"/>
      <c r="E186" s="317"/>
      <c r="F186" s="317"/>
      <c r="G186" s="317"/>
      <c r="H186" s="317"/>
      <c r="I186" s="317"/>
      <c r="J186" s="317"/>
      <c r="K186" s="318"/>
      <c r="L186" s="318"/>
      <c r="M186" s="318"/>
    </row>
    <row r="187" spans="1:13" ht="12.75">
      <c r="A187" s="105" t="s">
        <v>769</v>
      </c>
      <c r="B187" s="113" t="s">
        <v>158</v>
      </c>
      <c r="C187" s="317"/>
      <c r="D187" s="317"/>
      <c r="E187" s="317"/>
      <c r="F187" s="317"/>
      <c r="G187" s="317"/>
      <c r="H187" s="317"/>
      <c r="I187" s="317"/>
      <c r="J187" s="317"/>
      <c r="K187" s="318"/>
      <c r="L187" s="318"/>
      <c r="M187" s="318"/>
    </row>
    <row r="188" spans="1:13" ht="12.75">
      <c r="A188" s="105" t="s">
        <v>773</v>
      </c>
      <c r="B188" s="113" t="s">
        <v>159</v>
      </c>
      <c r="C188" s="317"/>
      <c r="D188" s="317"/>
      <c r="E188" s="317"/>
      <c r="F188" s="317"/>
      <c r="G188" s="317"/>
      <c r="H188" s="317"/>
      <c r="I188" s="317"/>
      <c r="J188" s="317"/>
      <c r="K188" s="318"/>
      <c r="L188" s="318"/>
      <c r="M188" s="318"/>
    </row>
    <row r="189" spans="1:13" ht="12.75">
      <c r="A189" s="105" t="s">
        <v>843</v>
      </c>
      <c r="B189" s="113" t="s">
        <v>160</v>
      </c>
      <c r="C189" s="317"/>
      <c r="D189" s="317"/>
      <c r="E189" s="317"/>
      <c r="F189" s="317"/>
      <c r="G189" s="317"/>
      <c r="H189" s="317"/>
      <c r="I189" s="317"/>
      <c r="J189" s="317"/>
      <c r="K189" s="318"/>
      <c r="L189" s="318"/>
      <c r="M189" s="318"/>
    </row>
    <row r="190" spans="1:13" ht="12.75">
      <c r="A190" s="105" t="s">
        <v>851</v>
      </c>
      <c r="B190" s="113" t="s">
        <v>161</v>
      </c>
      <c r="C190" s="319"/>
      <c r="D190" s="319"/>
      <c r="E190" s="319"/>
      <c r="F190" s="319"/>
      <c r="G190" s="319"/>
      <c r="H190" s="319"/>
      <c r="I190" s="319"/>
      <c r="J190" s="317"/>
      <c r="K190" s="320"/>
      <c r="L190" s="320"/>
      <c r="M190" s="320"/>
    </row>
    <row r="191" spans="1:13" s="116" customFormat="1" ht="13.5" thickBot="1">
      <c r="A191" s="108" t="s">
        <v>388</v>
      </c>
      <c r="B191" s="114" t="s">
        <v>945</v>
      </c>
      <c r="C191" s="321"/>
      <c r="D191" s="321"/>
      <c r="E191" s="321"/>
      <c r="F191" s="321"/>
      <c r="G191" s="321"/>
      <c r="H191" s="321"/>
      <c r="I191" s="321"/>
      <c r="J191" s="322"/>
      <c r="K191" s="323"/>
      <c r="L191" s="323"/>
      <c r="M191" s="323"/>
    </row>
    <row r="192" spans="1:13" ht="13.5" thickTop="1">
      <c r="A192" s="105" t="s">
        <v>434</v>
      </c>
      <c r="B192" s="113" t="s">
        <v>162</v>
      </c>
      <c r="C192" s="317"/>
      <c r="D192" s="317"/>
      <c r="E192" s="317"/>
      <c r="F192" s="317"/>
      <c r="G192" s="317"/>
      <c r="H192" s="317"/>
      <c r="I192" s="317"/>
      <c r="J192" s="317"/>
      <c r="K192" s="318"/>
      <c r="L192" s="318"/>
      <c r="M192" s="318"/>
    </row>
    <row r="193" spans="1:13" ht="12.75">
      <c r="A193" s="105" t="s">
        <v>452</v>
      </c>
      <c r="B193" s="113" t="s">
        <v>163</v>
      </c>
      <c r="C193" s="317"/>
      <c r="D193" s="317"/>
      <c r="E193" s="317"/>
      <c r="F193" s="317"/>
      <c r="G193" s="317"/>
      <c r="H193" s="317"/>
      <c r="I193" s="317"/>
      <c r="J193" s="317"/>
      <c r="K193" s="318"/>
      <c r="L193" s="318"/>
      <c r="M193" s="318"/>
    </row>
    <row r="194" spans="1:13" ht="12.75">
      <c r="A194" s="105" t="s">
        <v>457</v>
      </c>
      <c r="B194" s="113" t="s">
        <v>164</v>
      </c>
      <c r="C194" s="317"/>
      <c r="D194" s="317"/>
      <c r="E194" s="317"/>
      <c r="F194" s="317"/>
      <c r="G194" s="317"/>
      <c r="H194" s="317"/>
      <c r="I194" s="317"/>
      <c r="J194" s="317"/>
      <c r="K194" s="318"/>
      <c r="L194" s="318"/>
      <c r="M194" s="318"/>
    </row>
    <row r="195" spans="1:13" ht="12.75">
      <c r="A195" s="105" t="s">
        <v>467</v>
      </c>
      <c r="B195" s="113" t="s">
        <v>165</v>
      </c>
      <c r="C195" s="317"/>
      <c r="D195" s="317"/>
      <c r="E195" s="317"/>
      <c r="F195" s="317"/>
      <c r="G195" s="317"/>
      <c r="H195" s="317"/>
      <c r="I195" s="317"/>
      <c r="J195" s="317"/>
      <c r="K195" s="318"/>
      <c r="L195" s="318"/>
      <c r="M195" s="318"/>
    </row>
    <row r="196" spans="1:13" ht="12.75">
      <c r="A196" s="105" t="s">
        <v>506</v>
      </c>
      <c r="B196" s="113" t="s">
        <v>166</v>
      </c>
      <c r="C196" s="317"/>
      <c r="D196" s="317"/>
      <c r="E196" s="317"/>
      <c r="F196" s="317"/>
      <c r="G196" s="317"/>
      <c r="H196" s="317"/>
      <c r="I196" s="317"/>
      <c r="J196" s="317"/>
      <c r="K196" s="318"/>
      <c r="L196" s="318"/>
      <c r="M196" s="318"/>
    </row>
    <row r="197" spans="1:13" ht="12.75">
      <c r="A197" s="105" t="s">
        <v>527</v>
      </c>
      <c r="B197" s="113" t="s">
        <v>167</v>
      </c>
      <c r="C197" s="317"/>
      <c r="D197" s="317"/>
      <c r="E197" s="317"/>
      <c r="F197" s="317"/>
      <c r="G197" s="317"/>
      <c r="H197" s="317"/>
      <c r="I197" s="317"/>
      <c r="J197" s="317"/>
      <c r="K197" s="318"/>
      <c r="L197" s="318"/>
      <c r="M197" s="318"/>
    </row>
    <row r="198" spans="1:13" ht="12.75">
      <c r="A198" s="105" t="s">
        <v>548</v>
      </c>
      <c r="B198" s="113" t="s">
        <v>168</v>
      </c>
      <c r="C198" s="317"/>
      <c r="D198" s="317"/>
      <c r="E198" s="317"/>
      <c r="F198" s="317"/>
      <c r="G198" s="317"/>
      <c r="H198" s="317"/>
      <c r="I198" s="317"/>
      <c r="J198" s="317"/>
      <c r="K198" s="318"/>
      <c r="L198" s="318"/>
      <c r="M198" s="318"/>
    </row>
    <row r="199" spans="1:13" ht="12.75">
      <c r="A199" s="105" t="s">
        <v>597</v>
      </c>
      <c r="B199" s="113" t="s">
        <v>169</v>
      </c>
      <c r="C199" s="317"/>
      <c r="D199" s="317"/>
      <c r="E199" s="317"/>
      <c r="F199" s="317"/>
      <c r="G199" s="317"/>
      <c r="H199" s="317"/>
      <c r="I199" s="317"/>
      <c r="J199" s="317"/>
      <c r="K199" s="318"/>
      <c r="L199" s="318"/>
      <c r="M199" s="318"/>
    </row>
    <row r="200" spans="1:13" ht="12.75">
      <c r="A200" s="105" t="s">
        <v>632</v>
      </c>
      <c r="B200" s="113" t="s">
        <v>170</v>
      </c>
      <c r="C200" s="317"/>
      <c r="D200" s="317"/>
      <c r="E200" s="317"/>
      <c r="F200" s="317"/>
      <c r="G200" s="317"/>
      <c r="H200" s="317"/>
      <c r="I200" s="317"/>
      <c r="J200" s="317"/>
      <c r="K200" s="318"/>
      <c r="L200" s="318"/>
      <c r="M200" s="318"/>
    </row>
    <row r="201" spans="1:13" ht="12.75">
      <c r="A201" s="105" t="s">
        <v>645</v>
      </c>
      <c r="B201" s="113" t="s">
        <v>171</v>
      </c>
      <c r="C201" s="317"/>
      <c r="D201" s="317"/>
      <c r="E201" s="317"/>
      <c r="F201" s="317"/>
      <c r="G201" s="317"/>
      <c r="H201" s="317"/>
      <c r="I201" s="317"/>
      <c r="J201" s="317"/>
      <c r="K201" s="318"/>
      <c r="L201" s="318"/>
      <c r="M201" s="318"/>
    </row>
    <row r="202" spans="1:13" ht="12.75">
      <c r="A202" s="105" t="s">
        <v>671</v>
      </c>
      <c r="B202" s="113" t="s">
        <v>172</v>
      </c>
      <c r="C202" s="317"/>
      <c r="D202" s="317"/>
      <c r="E202" s="317"/>
      <c r="F202" s="317"/>
      <c r="G202" s="317"/>
      <c r="H202" s="317"/>
      <c r="I202" s="317"/>
      <c r="J202" s="317"/>
      <c r="K202" s="318"/>
      <c r="L202" s="318"/>
      <c r="M202" s="318"/>
    </row>
    <row r="203" spans="1:13" ht="12.75">
      <c r="A203" s="105" t="s">
        <v>692</v>
      </c>
      <c r="B203" s="113" t="s">
        <v>173</v>
      </c>
      <c r="C203" s="317"/>
      <c r="D203" s="317"/>
      <c r="E203" s="317"/>
      <c r="F203" s="317"/>
      <c r="G203" s="317"/>
      <c r="H203" s="317"/>
      <c r="I203" s="317"/>
      <c r="J203" s="317"/>
      <c r="K203" s="318"/>
      <c r="L203" s="318"/>
      <c r="M203" s="318"/>
    </row>
    <row r="204" spans="1:13" ht="12.75">
      <c r="A204" s="105" t="s">
        <v>695</v>
      </c>
      <c r="B204" s="113" t="s">
        <v>174</v>
      </c>
      <c r="C204" s="317"/>
      <c r="D204" s="317"/>
      <c r="E204" s="317"/>
      <c r="F204" s="317"/>
      <c r="G204" s="317"/>
      <c r="H204" s="317"/>
      <c r="I204" s="317"/>
      <c r="J204" s="317"/>
      <c r="K204" s="318"/>
      <c r="L204" s="318"/>
      <c r="M204" s="318"/>
    </row>
    <row r="205" spans="1:13" ht="12.75">
      <c r="A205" s="105" t="s">
        <v>701</v>
      </c>
      <c r="B205" s="113" t="s">
        <v>175</v>
      </c>
      <c r="C205" s="317"/>
      <c r="D205" s="317"/>
      <c r="E205" s="317"/>
      <c r="F205" s="317"/>
      <c r="G205" s="317"/>
      <c r="H205" s="317"/>
      <c r="I205" s="317"/>
      <c r="J205" s="317"/>
      <c r="K205" s="318"/>
      <c r="L205" s="318"/>
      <c r="M205" s="318"/>
    </row>
    <row r="206" spans="1:13" ht="12.75">
      <c r="A206" s="105" t="s">
        <v>707</v>
      </c>
      <c r="B206" s="113" t="s">
        <v>176</v>
      </c>
      <c r="C206" s="317"/>
      <c r="D206" s="317"/>
      <c r="E206" s="317"/>
      <c r="F206" s="317"/>
      <c r="G206" s="317"/>
      <c r="H206" s="317"/>
      <c r="I206" s="317"/>
      <c r="J206" s="317"/>
      <c r="K206" s="318"/>
      <c r="L206" s="318"/>
      <c r="M206" s="318"/>
    </row>
    <row r="207" spans="1:13" ht="12.75">
      <c r="A207" s="105" t="s">
        <v>724</v>
      </c>
      <c r="B207" s="113" t="s">
        <v>177</v>
      </c>
      <c r="C207" s="317"/>
      <c r="D207" s="317"/>
      <c r="E207" s="317"/>
      <c r="F207" s="317"/>
      <c r="G207" s="317"/>
      <c r="H207" s="317"/>
      <c r="I207" s="317"/>
      <c r="J207" s="317"/>
      <c r="K207" s="318"/>
      <c r="L207" s="318"/>
      <c r="M207" s="318"/>
    </row>
    <row r="208" spans="1:13" ht="12.75">
      <c r="A208" s="105" t="s">
        <v>737</v>
      </c>
      <c r="B208" s="113" t="s">
        <v>178</v>
      </c>
      <c r="C208" s="317"/>
      <c r="D208" s="317"/>
      <c r="E208" s="317"/>
      <c r="F208" s="317"/>
      <c r="G208" s="317"/>
      <c r="H208" s="317"/>
      <c r="I208" s="317"/>
      <c r="J208" s="317"/>
      <c r="K208" s="318"/>
      <c r="L208" s="318"/>
      <c r="M208" s="318"/>
    </row>
    <row r="209" spans="1:13" ht="12.75">
      <c r="A209" s="105" t="s">
        <v>745</v>
      </c>
      <c r="B209" s="113" t="s">
        <v>179</v>
      </c>
      <c r="C209" s="317"/>
      <c r="D209" s="317"/>
      <c r="E209" s="317"/>
      <c r="F209" s="317"/>
      <c r="G209" s="317"/>
      <c r="H209" s="317"/>
      <c r="I209" s="317"/>
      <c r="J209" s="317"/>
      <c r="K209" s="318"/>
      <c r="L209" s="318"/>
      <c r="M209" s="318"/>
    </row>
    <row r="210" spans="1:13" ht="12.75">
      <c r="A210" s="105" t="s">
        <v>756</v>
      </c>
      <c r="B210" s="113" t="s">
        <v>180</v>
      </c>
      <c r="C210" s="317"/>
      <c r="D210" s="317"/>
      <c r="E210" s="317"/>
      <c r="F210" s="317"/>
      <c r="G210" s="317"/>
      <c r="H210" s="317"/>
      <c r="I210" s="317"/>
      <c r="J210" s="317"/>
      <c r="K210" s="318"/>
      <c r="L210" s="318"/>
      <c r="M210" s="318"/>
    </row>
    <row r="211" spans="1:13" ht="12.75">
      <c r="A211" s="105" t="s">
        <v>758</v>
      </c>
      <c r="B211" s="113" t="s">
        <v>181</v>
      </c>
      <c r="C211" s="317"/>
      <c r="D211" s="317"/>
      <c r="E211" s="317"/>
      <c r="F211" s="317"/>
      <c r="G211" s="317"/>
      <c r="H211" s="317"/>
      <c r="I211" s="317"/>
      <c r="J211" s="317"/>
      <c r="K211" s="318"/>
      <c r="L211" s="318"/>
      <c r="M211" s="318"/>
    </row>
    <row r="212" spans="1:13" ht="12.75">
      <c r="A212" s="105" t="s">
        <v>776</v>
      </c>
      <c r="B212" s="113" t="s">
        <v>182</v>
      </c>
      <c r="C212" s="317"/>
      <c r="D212" s="317"/>
      <c r="E212" s="317"/>
      <c r="F212" s="317"/>
      <c r="G212" s="317"/>
      <c r="H212" s="317"/>
      <c r="I212" s="317"/>
      <c r="J212" s="317"/>
      <c r="K212" s="318"/>
      <c r="L212" s="318"/>
      <c r="M212" s="318"/>
    </row>
    <row r="213" spans="1:13" ht="12.75">
      <c r="A213" s="105" t="s">
        <v>778</v>
      </c>
      <c r="B213" s="113" t="s">
        <v>183</v>
      </c>
      <c r="C213" s="317"/>
      <c r="D213" s="317"/>
      <c r="E213" s="317"/>
      <c r="F213" s="317"/>
      <c r="G213" s="317"/>
      <c r="H213" s="317"/>
      <c r="I213" s="317"/>
      <c r="J213" s="317"/>
      <c r="K213" s="318"/>
      <c r="L213" s="318"/>
      <c r="M213" s="318"/>
    </row>
    <row r="214" spans="1:13" ht="12.75">
      <c r="A214" s="105" t="s">
        <v>787</v>
      </c>
      <c r="B214" s="113" t="s">
        <v>184</v>
      </c>
      <c r="C214" s="317"/>
      <c r="D214" s="317"/>
      <c r="E214" s="317"/>
      <c r="F214" s="317"/>
      <c r="G214" s="317"/>
      <c r="H214" s="317"/>
      <c r="I214" s="317"/>
      <c r="J214" s="317"/>
      <c r="K214" s="318"/>
      <c r="L214" s="318"/>
      <c r="M214" s="318"/>
    </row>
    <row r="215" spans="1:13" ht="12.75">
      <c r="A215" s="105" t="s">
        <v>788</v>
      </c>
      <c r="B215" s="113" t="s">
        <v>185</v>
      </c>
      <c r="C215" s="317"/>
      <c r="D215" s="317"/>
      <c r="E215" s="317"/>
      <c r="F215" s="317"/>
      <c r="G215" s="317"/>
      <c r="H215" s="317"/>
      <c r="I215" s="317"/>
      <c r="J215" s="317"/>
      <c r="K215" s="318"/>
      <c r="L215" s="318"/>
      <c r="M215" s="318"/>
    </row>
    <row r="216" spans="1:13" ht="12.75">
      <c r="A216" s="105" t="s">
        <v>793</v>
      </c>
      <c r="B216" s="113" t="s">
        <v>186</v>
      </c>
      <c r="C216" s="317"/>
      <c r="D216" s="317"/>
      <c r="E216" s="317"/>
      <c r="F216" s="317"/>
      <c r="G216" s="317"/>
      <c r="H216" s="317"/>
      <c r="I216" s="317"/>
      <c r="J216" s="317"/>
      <c r="K216" s="318"/>
      <c r="L216" s="318"/>
      <c r="M216" s="318"/>
    </row>
    <row r="217" spans="1:13" ht="12.75">
      <c r="A217" s="105" t="s">
        <v>796</v>
      </c>
      <c r="B217" s="113" t="s">
        <v>187</v>
      </c>
      <c r="C217" s="317"/>
      <c r="D217" s="317"/>
      <c r="E217" s="317"/>
      <c r="F217" s="317"/>
      <c r="G217" s="317"/>
      <c r="H217" s="317"/>
      <c r="I217" s="317"/>
      <c r="J217" s="317"/>
      <c r="K217" s="318"/>
      <c r="L217" s="318"/>
      <c r="M217" s="318"/>
    </row>
    <row r="218" spans="1:13" ht="12.75">
      <c r="A218" s="105" t="s">
        <v>806</v>
      </c>
      <c r="B218" s="113" t="s">
        <v>188</v>
      </c>
      <c r="C218" s="317"/>
      <c r="D218" s="317"/>
      <c r="E218" s="317"/>
      <c r="F218" s="317"/>
      <c r="G218" s="317"/>
      <c r="H218" s="317"/>
      <c r="I218" s="317"/>
      <c r="J218" s="317"/>
      <c r="K218" s="318"/>
      <c r="L218" s="318"/>
      <c r="M218" s="318"/>
    </row>
    <row r="219" spans="1:13" ht="12.75">
      <c r="A219" s="105" t="s">
        <v>811</v>
      </c>
      <c r="B219" s="113" t="s">
        <v>189</v>
      </c>
      <c r="C219" s="317"/>
      <c r="D219" s="317"/>
      <c r="E219" s="317"/>
      <c r="F219" s="317"/>
      <c r="G219" s="317"/>
      <c r="H219" s="317"/>
      <c r="I219" s="317"/>
      <c r="J219" s="317"/>
      <c r="K219" s="318"/>
      <c r="L219" s="318"/>
      <c r="M219" s="318"/>
    </row>
    <row r="220" spans="1:13" ht="12.75">
      <c r="A220" s="105" t="s">
        <v>832</v>
      </c>
      <c r="B220" s="113" t="s">
        <v>190</v>
      </c>
      <c r="C220" s="317"/>
      <c r="D220" s="317"/>
      <c r="E220" s="317"/>
      <c r="F220" s="317"/>
      <c r="G220" s="317"/>
      <c r="H220" s="317"/>
      <c r="I220" s="317"/>
      <c r="J220" s="317"/>
      <c r="K220" s="318"/>
      <c r="L220" s="318"/>
      <c r="M220" s="318"/>
    </row>
    <row r="221" spans="1:13" ht="12.75">
      <c r="A221" s="105" t="s">
        <v>837</v>
      </c>
      <c r="B221" s="113" t="s">
        <v>191</v>
      </c>
      <c r="C221" s="317"/>
      <c r="D221" s="317"/>
      <c r="E221" s="317"/>
      <c r="F221" s="317"/>
      <c r="G221" s="317"/>
      <c r="H221" s="317"/>
      <c r="I221" s="317"/>
      <c r="J221" s="317"/>
      <c r="K221" s="318"/>
      <c r="L221" s="318"/>
      <c r="M221" s="318"/>
    </row>
    <row r="222" spans="1:13" ht="12.75">
      <c r="A222" s="105" t="s">
        <v>864</v>
      </c>
      <c r="B222" s="113" t="s">
        <v>192</v>
      </c>
      <c r="C222" s="317"/>
      <c r="D222" s="317"/>
      <c r="E222" s="317"/>
      <c r="F222" s="317"/>
      <c r="G222" s="317"/>
      <c r="H222" s="317"/>
      <c r="I222" s="317"/>
      <c r="J222" s="317"/>
      <c r="K222" s="318"/>
      <c r="L222" s="318"/>
      <c r="M222" s="318"/>
    </row>
    <row r="223" spans="1:13" ht="12.75">
      <c r="A223" s="105" t="s">
        <v>865</v>
      </c>
      <c r="B223" s="113" t="s">
        <v>193</v>
      </c>
      <c r="C223" s="317"/>
      <c r="D223" s="317"/>
      <c r="E223" s="317"/>
      <c r="F223" s="317"/>
      <c r="G223" s="317"/>
      <c r="H223" s="317"/>
      <c r="I223" s="317"/>
      <c r="J223" s="317"/>
      <c r="K223" s="318"/>
      <c r="L223" s="318"/>
      <c r="M223" s="318"/>
    </row>
    <row r="224" spans="1:13" ht="12.75">
      <c r="A224" s="105" t="s">
        <v>868</v>
      </c>
      <c r="B224" s="113" t="s">
        <v>194</v>
      </c>
      <c r="C224" s="317"/>
      <c r="D224" s="317"/>
      <c r="E224" s="317"/>
      <c r="F224" s="317"/>
      <c r="G224" s="317"/>
      <c r="H224" s="317"/>
      <c r="I224" s="317"/>
      <c r="J224" s="317"/>
      <c r="K224" s="318"/>
      <c r="L224" s="318"/>
      <c r="M224" s="318"/>
    </row>
    <row r="225" spans="1:13" ht="12.75">
      <c r="A225" s="105" t="s">
        <v>871</v>
      </c>
      <c r="B225" s="113" t="s">
        <v>195</v>
      </c>
      <c r="C225" s="319"/>
      <c r="D225" s="319"/>
      <c r="E225" s="319"/>
      <c r="F225" s="319"/>
      <c r="G225" s="319"/>
      <c r="H225" s="319"/>
      <c r="I225" s="319"/>
      <c r="J225" s="317"/>
      <c r="K225" s="320"/>
      <c r="L225" s="320"/>
      <c r="M225" s="320"/>
    </row>
    <row r="226" spans="1:13" s="116" customFormat="1" ht="13.5" thickBot="1">
      <c r="A226" s="108" t="s">
        <v>389</v>
      </c>
      <c r="B226" s="114" t="s">
        <v>946</v>
      </c>
      <c r="C226" s="321"/>
      <c r="D226" s="321"/>
      <c r="E226" s="321"/>
      <c r="F226" s="321"/>
      <c r="G226" s="321"/>
      <c r="H226" s="321"/>
      <c r="I226" s="321"/>
      <c r="J226" s="322"/>
      <c r="K226" s="323"/>
      <c r="L226" s="323"/>
      <c r="M226" s="323"/>
    </row>
    <row r="227" spans="1:13" ht="13.5" thickTop="1">
      <c r="A227" s="105" t="s">
        <v>413</v>
      </c>
      <c r="B227" s="113" t="s">
        <v>196</v>
      </c>
      <c r="C227" s="317"/>
      <c r="D227" s="317"/>
      <c r="E227" s="317"/>
      <c r="F227" s="317"/>
      <c r="G227" s="317"/>
      <c r="H227" s="317"/>
      <c r="I227" s="317"/>
      <c r="J227" s="317"/>
      <c r="K227" s="318"/>
      <c r="L227" s="318"/>
      <c r="M227" s="318"/>
    </row>
    <row r="228" spans="1:13" ht="12.75">
      <c r="A228" s="105" t="s">
        <v>425</v>
      </c>
      <c r="B228" s="113" t="s">
        <v>197</v>
      </c>
      <c r="C228" s="317"/>
      <c r="D228" s="317"/>
      <c r="E228" s="317"/>
      <c r="F228" s="317"/>
      <c r="G228" s="317"/>
      <c r="H228" s="317"/>
      <c r="I228" s="317"/>
      <c r="J228" s="317"/>
      <c r="K228" s="318"/>
      <c r="L228" s="318"/>
      <c r="M228" s="318"/>
    </row>
    <row r="229" spans="1:13" ht="12.75">
      <c r="A229" s="105" t="s">
        <v>429</v>
      </c>
      <c r="B229" s="113" t="s">
        <v>198</v>
      </c>
      <c r="C229" s="317"/>
      <c r="D229" s="317"/>
      <c r="E229" s="317"/>
      <c r="F229" s="317"/>
      <c r="G229" s="317"/>
      <c r="H229" s="317"/>
      <c r="I229" s="317"/>
      <c r="J229" s="317"/>
      <c r="K229" s="318"/>
      <c r="L229" s="318"/>
      <c r="M229" s="318"/>
    </row>
    <row r="230" spans="1:13" ht="12.75">
      <c r="A230" s="105" t="s">
        <v>447</v>
      </c>
      <c r="B230" s="113" t="s">
        <v>199</v>
      </c>
      <c r="C230" s="317"/>
      <c r="D230" s="317"/>
      <c r="E230" s="317"/>
      <c r="F230" s="317"/>
      <c r="G230" s="317"/>
      <c r="H230" s="317"/>
      <c r="I230" s="317"/>
      <c r="J230" s="317"/>
      <c r="K230" s="318"/>
      <c r="L230" s="318"/>
      <c r="M230" s="318"/>
    </row>
    <row r="231" spans="1:13" ht="12.75">
      <c r="A231" s="105" t="s">
        <v>448</v>
      </c>
      <c r="B231" s="113" t="s">
        <v>200</v>
      </c>
      <c r="C231" s="317"/>
      <c r="D231" s="317"/>
      <c r="E231" s="317"/>
      <c r="F231" s="317"/>
      <c r="G231" s="317"/>
      <c r="H231" s="317"/>
      <c r="I231" s="317"/>
      <c r="J231" s="317"/>
      <c r="K231" s="318"/>
      <c r="L231" s="318"/>
      <c r="M231" s="318"/>
    </row>
    <row r="232" spans="1:13" ht="12.75">
      <c r="A232" s="105" t="s">
        <v>450</v>
      </c>
      <c r="B232" s="113" t="s">
        <v>201</v>
      </c>
      <c r="C232" s="317"/>
      <c r="D232" s="317"/>
      <c r="E232" s="317"/>
      <c r="F232" s="317"/>
      <c r="G232" s="317"/>
      <c r="H232" s="317"/>
      <c r="I232" s="317"/>
      <c r="J232" s="317"/>
      <c r="K232" s="318"/>
      <c r="L232" s="318"/>
      <c r="M232" s="318"/>
    </row>
    <row r="233" spans="1:13" ht="12.75">
      <c r="A233" s="105" t="s">
        <v>455</v>
      </c>
      <c r="B233" s="113" t="s">
        <v>202</v>
      </c>
      <c r="C233" s="317"/>
      <c r="D233" s="317"/>
      <c r="E233" s="317"/>
      <c r="F233" s="317"/>
      <c r="G233" s="317"/>
      <c r="H233" s="317"/>
      <c r="I233" s="317"/>
      <c r="J233" s="317"/>
      <c r="K233" s="318"/>
      <c r="L233" s="318"/>
      <c r="M233" s="318"/>
    </row>
    <row r="234" spans="1:13" ht="12.75">
      <c r="A234" s="105" t="s">
        <v>459</v>
      </c>
      <c r="B234" s="113" t="s">
        <v>458</v>
      </c>
      <c r="C234" s="317"/>
      <c r="D234" s="317"/>
      <c r="E234" s="317"/>
      <c r="F234" s="317"/>
      <c r="G234" s="317"/>
      <c r="H234" s="317"/>
      <c r="I234" s="317"/>
      <c r="J234" s="317"/>
      <c r="K234" s="318"/>
      <c r="L234" s="318"/>
      <c r="M234" s="318"/>
    </row>
    <row r="235" spans="1:13" ht="12.75">
      <c r="A235" s="105" t="s">
        <v>465</v>
      </c>
      <c r="B235" s="113" t="s">
        <v>203</v>
      </c>
      <c r="C235" s="317"/>
      <c r="D235" s="317"/>
      <c r="E235" s="317"/>
      <c r="F235" s="317"/>
      <c r="G235" s="317"/>
      <c r="H235" s="317"/>
      <c r="I235" s="317"/>
      <c r="J235" s="317"/>
      <c r="K235" s="318"/>
      <c r="L235" s="318"/>
      <c r="M235" s="318"/>
    </row>
    <row r="236" spans="1:13" ht="12.75">
      <c r="A236" s="105" t="s">
        <v>477</v>
      </c>
      <c r="B236" s="113" t="s">
        <v>204</v>
      </c>
      <c r="C236" s="317"/>
      <c r="D236" s="317"/>
      <c r="E236" s="317"/>
      <c r="F236" s="317"/>
      <c r="G236" s="317"/>
      <c r="H236" s="317"/>
      <c r="I236" s="317"/>
      <c r="J236" s="317"/>
      <c r="K236" s="318"/>
      <c r="L236" s="318"/>
      <c r="M236" s="318"/>
    </row>
    <row r="237" spans="1:13" ht="12.75">
      <c r="A237" s="105" t="s">
        <v>482</v>
      </c>
      <c r="B237" s="113" t="s">
        <v>205</v>
      </c>
      <c r="C237" s="317"/>
      <c r="D237" s="317"/>
      <c r="E237" s="317"/>
      <c r="F237" s="317"/>
      <c r="G237" s="317"/>
      <c r="H237" s="317"/>
      <c r="I237" s="317"/>
      <c r="J237" s="317"/>
      <c r="K237" s="318"/>
      <c r="L237" s="318"/>
      <c r="M237" s="318"/>
    </row>
    <row r="238" spans="1:13" ht="12.75">
      <c r="A238" s="105" t="s">
        <v>494</v>
      </c>
      <c r="B238" s="113" t="s">
        <v>206</v>
      </c>
      <c r="C238" s="317"/>
      <c r="D238" s="317"/>
      <c r="E238" s="317"/>
      <c r="F238" s="317"/>
      <c r="G238" s="317"/>
      <c r="H238" s="317"/>
      <c r="I238" s="317"/>
      <c r="J238" s="317"/>
      <c r="K238" s="318"/>
      <c r="L238" s="318"/>
      <c r="M238" s="318"/>
    </row>
    <row r="239" spans="1:13" ht="12.75">
      <c r="A239" s="105" t="s">
        <v>513</v>
      </c>
      <c r="B239" s="113" t="s">
        <v>207</v>
      </c>
      <c r="C239" s="317"/>
      <c r="D239" s="317"/>
      <c r="E239" s="317"/>
      <c r="F239" s="317"/>
      <c r="G239" s="317"/>
      <c r="H239" s="317"/>
      <c r="I239" s="317"/>
      <c r="J239" s="317"/>
      <c r="K239" s="318"/>
      <c r="L239" s="318"/>
      <c r="M239" s="318"/>
    </row>
    <row r="240" spans="1:13" ht="12.75">
      <c r="A240" s="105" t="s">
        <v>536</v>
      </c>
      <c r="B240" s="113" t="s">
        <v>208</v>
      </c>
      <c r="C240" s="317"/>
      <c r="D240" s="317"/>
      <c r="E240" s="317"/>
      <c r="F240" s="317"/>
      <c r="G240" s="317"/>
      <c r="H240" s="317"/>
      <c r="I240" s="317"/>
      <c r="J240" s="317"/>
      <c r="K240" s="318"/>
      <c r="L240" s="318"/>
      <c r="M240" s="318"/>
    </row>
    <row r="241" spans="1:13" ht="12.75">
      <c r="A241" s="105" t="s">
        <v>541</v>
      </c>
      <c r="B241" s="113" t="s">
        <v>209</v>
      </c>
      <c r="C241" s="317"/>
      <c r="D241" s="317"/>
      <c r="E241" s="317"/>
      <c r="F241" s="317"/>
      <c r="G241" s="317"/>
      <c r="H241" s="317"/>
      <c r="I241" s="317"/>
      <c r="J241" s="317"/>
      <c r="K241" s="318"/>
      <c r="L241" s="318"/>
      <c r="M241" s="318"/>
    </row>
    <row r="242" spans="1:13" ht="12.75">
      <c r="A242" s="105" t="s">
        <v>559</v>
      </c>
      <c r="B242" s="113" t="s">
        <v>210</v>
      </c>
      <c r="C242" s="317"/>
      <c r="D242" s="317"/>
      <c r="E242" s="317"/>
      <c r="F242" s="317"/>
      <c r="G242" s="317"/>
      <c r="H242" s="317"/>
      <c r="I242" s="317"/>
      <c r="J242" s="317"/>
      <c r="K242" s="318"/>
      <c r="L242" s="318"/>
      <c r="M242" s="318"/>
    </row>
    <row r="243" spans="1:13" ht="12.75">
      <c r="A243" s="105" t="s">
        <v>565</v>
      </c>
      <c r="B243" s="113" t="s">
        <v>211</v>
      </c>
      <c r="C243" s="317"/>
      <c r="D243" s="317"/>
      <c r="E243" s="317"/>
      <c r="F243" s="317"/>
      <c r="G243" s="317"/>
      <c r="H243" s="317"/>
      <c r="I243" s="317"/>
      <c r="J243" s="317"/>
      <c r="K243" s="318"/>
      <c r="L243" s="318"/>
      <c r="M243" s="318"/>
    </row>
    <row r="244" spans="1:13" ht="12.75">
      <c r="A244" s="105" t="s">
        <v>570</v>
      </c>
      <c r="B244" s="113" t="s">
        <v>212</v>
      </c>
      <c r="C244" s="317"/>
      <c r="D244" s="317"/>
      <c r="E244" s="317"/>
      <c r="F244" s="317"/>
      <c r="G244" s="317"/>
      <c r="H244" s="317"/>
      <c r="I244" s="317"/>
      <c r="J244" s="317"/>
      <c r="K244" s="318"/>
      <c r="L244" s="318"/>
      <c r="M244" s="318"/>
    </row>
    <row r="245" spans="1:13" ht="12.75">
      <c r="A245" s="105" t="s">
        <v>579</v>
      </c>
      <c r="B245" s="113" t="s">
        <v>897</v>
      </c>
      <c r="C245" s="317"/>
      <c r="D245" s="317"/>
      <c r="E245" s="317"/>
      <c r="F245" s="317"/>
      <c r="G245" s="317"/>
      <c r="H245" s="317"/>
      <c r="I245" s="317"/>
      <c r="J245" s="317"/>
      <c r="K245" s="318"/>
      <c r="L245" s="318"/>
      <c r="M245" s="318"/>
    </row>
    <row r="246" spans="1:13" ht="12.75">
      <c r="A246" s="105" t="s">
        <v>589</v>
      </c>
      <c r="B246" s="113" t="s">
        <v>213</v>
      </c>
      <c r="C246" s="317"/>
      <c r="D246" s="317"/>
      <c r="E246" s="317"/>
      <c r="F246" s="317"/>
      <c r="G246" s="317"/>
      <c r="H246" s="317"/>
      <c r="I246" s="317"/>
      <c r="J246" s="317"/>
      <c r="K246" s="318"/>
      <c r="L246" s="318"/>
      <c r="M246" s="318"/>
    </row>
    <row r="247" spans="1:13" ht="12.75">
      <c r="A247" s="105" t="s">
        <v>598</v>
      </c>
      <c r="B247" s="113" t="s">
        <v>947</v>
      </c>
      <c r="C247" s="317"/>
      <c r="D247" s="317"/>
      <c r="E247" s="317"/>
      <c r="F247" s="317"/>
      <c r="G247" s="317"/>
      <c r="H247" s="317"/>
      <c r="I247" s="317"/>
      <c r="J247" s="317"/>
      <c r="K247" s="318"/>
      <c r="L247" s="318"/>
      <c r="M247" s="318"/>
    </row>
    <row r="248" spans="1:13" ht="12.75">
      <c r="A248" s="105" t="s">
        <v>607</v>
      </c>
      <c r="B248" s="113" t="s">
        <v>606</v>
      </c>
      <c r="C248" s="317"/>
      <c r="D248" s="317"/>
      <c r="E248" s="317"/>
      <c r="F248" s="317"/>
      <c r="G248" s="317"/>
      <c r="H248" s="317"/>
      <c r="I248" s="317"/>
      <c r="J248" s="317"/>
      <c r="K248" s="318"/>
      <c r="L248" s="318"/>
      <c r="M248" s="318"/>
    </row>
    <row r="249" spans="1:13" ht="12.75">
      <c r="A249" s="105" t="s">
        <v>610</v>
      </c>
      <c r="B249" s="113" t="s">
        <v>215</v>
      </c>
      <c r="C249" s="317"/>
      <c r="D249" s="317"/>
      <c r="E249" s="317"/>
      <c r="F249" s="317"/>
      <c r="G249" s="317"/>
      <c r="H249" s="317"/>
      <c r="I249" s="317"/>
      <c r="J249" s="317"/>
      <c r="K249" s="318"/>
      <c r="L249" s="318"/>
      <c r="M249" s="318"/>
    </row>
    <row r="250" spans="1:13" ht="12.75">
      <c r="A250" s="105" t="s">
        <v>619</v>
      </c>
      <c r="B250" s="113" t="s">
        <v>898</v>
      </c>
      <c r="C250" s="317"/>
      <c r="D250" s="317"/>
      <c r="E250" s="317"/>
      <c r="F250" s="317"/>
      <c r="G250" s="317"/>
      <c r="H250" s="317"/>
      <c r="I250" s="317"/>
      <c r="J250" s="317"/>
      <c r="K250" s="318"/>
      <c r="L250" s="318"/>
      <c r="M250" s="318"/>
    </row>
    <row r="251" spans="1:13" ht="12.75">
      <c r="A251" s="105" t="s">
        <v>639</v>
      </c>
      <c r="B251" s="113" t="s">
        <v>216</v>
      </c>
      <c r="C251" s="317"/>
      <c r="D251" s="317"/>
      <c r="E251" s="317"/>
      <c r="F251" s="317"/>
      <c r="G251" s="317"/>
      <c r="H251" s="317"/>
      <c r="I251" s="317"/>
      <c r="J251" s="317"/>
      <c r="K251" s="318"/>
      <c r="L251" s="318"/>
      <c r="M251" s="318"/>
    </row>
    <row r="252" spans="1:13" ht="12.75">
      <c r="A252" s="105" t="s">
        <v>644</v>
      </c>
      <c r="B252" s="113" t="s">
        <v>217</v>
      </c>
      <c r="C252" s="317"/>
      <c r="D252" s="317"/>
      <c r="E252" s="317"/>
      <c r="F252" s="317"/>
      <c r="G252" s="317"/>
      <c r="H252" s="317"/>
      <c r="I252" s="317"/>
      <c r="J252" s="317"/>
      <c r="K252" s="318"/>
      <c r="L252" s="318"/>
      <c r="M252" s="318"/>
    </row>
    <row r="253" spans="1:13" ht="12.75">
      <c r="A253" s="105" t="s">
        <v>654</v>
      </c>
      <c r="B253" s="113" t="s">
        <v>218</v>
      </c>
      <c r="C253" s="317"/>
      <c r="D253" s="317"/>
      <c r="E253" s="317"/>
      <c r="F253" s="317"/>
      <c r="G253" s="317"/>
      <c r="H253" s="317"/>
      <c r="I253" s="317"/>
      <c r="J253" s="317"/>
      <c r="K253" s="318"/>
      <c r="L253" s="318"/>
      <c r="M253" s="318"/>
    </row>
    <row r="254" spans="1:13" ht="12.75">
      <c r="A254" s="105" t="s">
        <v>656</v>
      </c>
      <c r="B254" s="113" t="s">
        <v>219</v>
      </c>
      <c r="C254" s="317"/>
      <c r="D254" s="317"/>
      <c r="E254" s="317"/>
      <c r="F254" s="317"/>
      <c r="G254" s="317"/>
      <c r="H254" s="317"/>
      <c r="I254" s="317"/>
      <c r="J254" s="317"/>
      <c r="K254" s="318"/>
      <c r="L254" s="318"/>
      <c r="M254" s="318"/>
    </row>
    <row r="255" spans="1:13" ht="12.75">
      <c r="A255" s="105" t="s">
        <v>687</v>
      </c>
      <c r="B255" s="113" t="s">
        <v>220</v>
      </c>
      <c r="C255" s="317"/>
      <c r="D255" s="317"/>
      <c r="E255" s="317"/>
      <c r="F255" s="317"/>
      <c r="G255" s="317"/>
      <c r="H255" s="317"/>
      <c r="I255" s="317"/>
      <c r="J255" s="317"/>
      <c r="K255" s="318"/>
      <c r="L255" s="318"/>
      <c r="M255" s="318"/>
    </row>
    <row r="256" spans="1:13" ht="12.75">
      <c r="A256" s="105" t="s">
        <v>691</v>
      </c>
      <c r="B256" s="113" t="s">
        <v>221</v>
      </c>
      <c r="C256" s="317"/>
      <c r="D256" s="317"/>
      <c r="E256" s="317"/>
      <c r="F256" s="317"/>
      <c r="G256" s="317"/>
      <c r="H256" s="317"/>
      <c r="I256" s="317"/>
      <c r="J256" s="317"/>
      <c r="K256" s="318"/>
      <c r="L256" s="318"/>
      <c r="M256" s="318"/>
    </row>
    <row r="257" spans="1:13" ht="12.75">
      <c r="A257" s="105" t="s">
        <v>699</v>
      </c>
      <c r="B257" s="113" t="s">
        <v>222</v>
      </c>
      <c r="C257" s="317"/>
      <c r="D257" s="317"/>
      <c r="E257" s="317"/>
      <c r="F257" s="317"/>
      <c r="G257" s="317"/>
      <c r="H257" s="317"/>
      <c r="I257" s="317"/>
      <c r="J257" s="317"/>
      <c r="K257" s="318"/>
      <c r="L257" s="318"/>
      <c r="M257" s="318"/>
    </row>
    <row r="258" spans="1:13" ht="12.75">
      <c r="A258" s="105" t="s">
        <v>714</v>
      </c>
      <c r="B258" s="113" t="s">
        <v>713</v>
      </c>
      <c r="C258" s="317"/>
      <c r="D258" s="317"/>
      <c r="E258" s="317"/>
      <c r="F258" s="317"/>
      <c r="G258" s="317"/>
      <c r="H258" s="317"/>
      <c r="I258" s="317"/>
      <c r="J258" s="317"/>
      <c r="K258" s="318"/>
      <c r="L258" s="318"/>
      <c r="M258" s="318"/>
    </row>
    <row r="259" spans="1:13" ht="12.75">
      <c r="A259" s="105" t="s">
        <v>733</v>
      </c>
      <c r="B259" s="113" t="s">
        <v>223</v>
      </c>
      <c r="C259" s="317"/>
      <c r="D259" s="317"/>
      <c r="E259" s="317"/>
      <c r="F259" s="317"/>
      <c r="G259" s="317"/>
      <c r="H259" s="317"/>
      <c r="I259" s="317"/>
      <c r="J259" s="317"/>
      <c r="K259" s="318"/>
      <c r="L259" s="318"/>
      <c r="M259" s="318"/>
    </row>
    <row r="260" spans="1:13" ht="12.75">
      <c r="A260" s="105" t="s">
        <v>760</v>
      </c>
      <c r="B260" s="113" t="s">
        <v>224</v>
      </c>
      <c r="C260" s="317"/>
      <c r="D260" s="317"/>
      <c r="E260" s="317"/>
      <c r="F260" s="317"/>
      <c r="G260" s="317"/>
      <c r="H260" s="317"/>
      <c r="I260" s="317"/>
      <c r="J260" s="317"/>
      <c r="K260" s="318"/>
      <c r="L260" s="318"/>
      <c r="M260" s="318"/>
    </row>
    <row r="261" spans="1:13" ht="12.75">
      <c r="A261" s="105" t="s">
        <v>762</v>
      </c>
      <c r="B261" s="113" t="s">
        <v>225</v>
      </c>
      <c r="C261" s="317"/>
      <c r="D261" s="317"/>
      <c r="E261" s="317"/>
      <c r="F261" s="317"/>
      <c r="G261" s="317"/>
      <c r="H261" s="317"/>
      <c r="I261" s="317"/>
      <c r="J261" s="317"/>
      <c r="K261" s="318"/>
      <c r="L261" s="318"/>
      <c r="M261" s="318"/>
    </row>
    <row r="262" spans="1:13" ht="12.75">
      <c r="A262" s="105" t="s">
        <v>772</v>
      </c>
      <c r="B262" s="113" t="s">
        <v>226</v>
      </c>
      <c r="C262" s="317"/>
      <c r="D262" s="317"/>
      <c r="E262" s="317"/>
      <c r="F262" s="317"/>
      <c r="G262" s="317"/>
      <c r="H262" s="317"/>
      <c r="I262" s="317"/>
      <c r="J262" s="317"/>
      <c r="K262" s="318"/>
      <c r="L262" s="318"/>
      <c r="M262" s="318"/>
    </row>
    <row r="263" spans="1:13" ht="12.75">
      <c r="A263" s="105" t="s">
        <v>781</v>
      </c>
      <c r="B263" s="113" t="s">
        <v>227</v>
      </c>
      <c r="C263" s="317"/>
      <c r="D263" s="317"/>
      <c r="E263" s="317"/>
      <c r="F263" s="317"/>
      <c r="G263" s="317"/>
      <c r="H263" s="317"/>
      <c r="I263" s="317"/>
      <c r="J263" s="317"/>
      <c r="K263" s="318"/>
      <c r="L263" s="318"/>
      <c r="M263" s="318"/>
    </row>
    <row r="264" spans="1:13" ht="12.75">
      <c r="A264" s="105" t="s">
        <v>784</v>
      </c>
      <c r="B264" s="113" t="s">
        <v>228</v>
      </c>
      <c r="C264" s="317"/>
      <c r="D264" s="317"/>
      <c r="E264" s="317"/>
      <c r="F264" s="317"/>
      <c r="G264" s="317"/>
      <c r="H264" s="317"/>
      <c r="I264" s="317"/>
      <c r="J264" s="317"/>
      <c r="K264" s="318"/>
      <c r="L264" s="318"/>
      <c r="M264" s="318"/>
    </row>
    <row r="265" spans="1:13" ht="12.75">
      <c r="A265" s="105" t="s">
        <v>785</v>
      </c>
      <c r="B265" s="113" t="s">
        <v>229</v>
      </c>
      <c r="C265" s="317"/>
      <c r="D265" s="317"/>
      <c r="E265" s="317"/>
      <c r="F265" s="317"/>
      <c r="G265" s="317"/>
      <c r="H265" s="317"/>
      <c r="I265" s="317"/>
      <c r="J265" s="317"/>
      <c r="K265" s="318"/>
      <c r="L265" s="318"/>
      <c r="M265" s="318"/>
    </row>
    <row r="266" spans="1:13" ht="12.75">
      <c r="A266" s="105" t="s">
        <v>789</v>
      </c>
      <c r="B266" s="113" t="s">
        <v>230</v>
      </c>
      <c r="C266" s="317"/>
      <c r="D266" s="317"/>
      <c r="E266" s="317"/>
      <c r="F266" s="317"/>
      <c r="G266" s="317"/>
      <c r="H266" s="317"/>
      <c r="I266" s="317"/>
      <c r="J266" s="317"/>
      <c r="K266" s="318"/>
      <c r="L266" s="318"/>
      <c r="M266" s="318"/>
    </row>
    <row r="267" spans="1:13" ht="12.75">
      <c r="A267" s="105" t="s">
        <v>798</v>
      </c>
      <c r="B267" s="113" t="s">
        <v>231</v>
      </c>
      <c r="C267" s="317"/>
      <c r="D267" s="317"/>
      <c r="E267" s="317"/>
      <c r="F267" s="317"/>
      <c r="G267" s="317"/>
      <c r="H267" s="317"/>
      <c r="I267" s="317"/>
      <c r="J267" s="317"/>
      <c r="K267" s="318"/>
      <c r="L267" s="318"/>
      <c r="M267" s="318"/>
    </row>
    <row r="268" spans="1:13" ht="12.75">
      <c r="A268" s="105" t="s">
        <v>812</v>
      </c>
      <c r="B268" s="113" t="s">
        <v>232</v>
      </c>
      <c r="C268" s="317"/>
      <c r="D268" s="317"/>
      <c r="E268" s="317"/>
      <c r="F268" s="317"/>
      <c r="G268" s="317"/>
      <c r="H268" s="317"/>
      <c r="I268" s="317"/>
      <c r="J268" s="317"/>
      <c r="K268" s="318"/>
      <c r="L268" s="318"/>
      <c r="M268" s="318"/>
    </row>
    <row r="269" spans="1:13" ht="12.75">
      <c r="A269" s="105" t="s">
        <v>816</v>
      </c>
      <c r="B269" s="113" t="s">
        <v>233</v>
      </c>
      <c r="C269" s="317"/>
      <c r="D269" s="317"/>
      <c r="E269" s="317"/>
      <c r="F269" s="317"/>
      <c r="G269" s="317"/>
      <c r="H269" s="317"/>
      <c r="I269" s="317"/>
      <c r="J269" s="317"/>
      <c r="K269" s="318"/>
      <c r="L269" s="318"/>
      <c r="M269" s="318"/>
    </row>
    <row r="270" spans="1:13" ht="12.75">
      <c r="A270" s="105" t="s">
        <v>817</v>
      </c>
      <c r="B270" s="113" t="s">
        <v>899</v>
      </c>
      <c r="C270" s="317"/>
      <c r="D270" s="317"/>
      <c r="E270" s="317"/>
      <c r="F270" s="317"/>
      <c r="G270" s="317"/>
      <c r="H270" s="317"/>
      <c r="I270" s="317"/>
      <c r="J270" s="317"/>
      <c r="K270" s="318"/>
      <c r="L270" s="318"/>
      <c r="M270" s="318"/>
    </row>
    <row r="271" spans="1:13" ht="12.75">
      <c r="A271" s="105" t="s">
        <v>826</v>
      </c>
      <c r="B271" s="113" t="s">
        <v>234</v>
      </c>
      <c r="C271" s="317"/>
      <c r="D271" s="317"/>
      <c r="E271" s="317"/>
      <c r="F271" s="317"/>
      <c r="G271" s="317"/>
      <c r="H271" s="317"/>
      <c r="I271" s="317"/>
      <c r="J271" s="317"/>
      <c r="K271" s="318"/>
      <c r="L271" s="318"/>
      <c r="M271" s="318"/>
    </row>
    <row r="272" spans="1:13" ht="12.75">
      <c r="A272" s="105" t="s">
        <v>838</v>
      </c>
      <c r="B272" s="113" t="s">
        <v>235</v>
      </c>
      <c r="C272" s="317"/>
      <c r="D272" s="317"/>
      <c r="E272" s="317"/>
      <c r="F272" s="317"/>
      <c r="G272" s="317"/>
      <c r="H272" s="317"/>
      <c r="I272" s="317"/>
      <c r="J272" s="317"/>
      <c r="K272" s="318"/>
      <c r="L272" s="318"/>
      <c r="M272" s="318"/>
    </row>
    <row r="273" spans="1:13" ht="12.75">
      <c r="A273" s="105" t="s">
        <v>839</v>
      </c>
      <c r="B273" s="113" t="s">
        <v>236</v>
      </c>
      <c r="C273" s="317"/>
      <c r="D273" s="317"/>
      <c r="E273" s="317"/>
      <c r="F273" s="317"/>
      <c r="G273" s="317"/>
      <c r="H273" s="317"/>
      <c r="I273" s="317"/>
      <c r="J273" s="317"/>
      <c r="K273" s="318"/>
      <c r="L273" s="318"/>
      <c r="M273" s="318"/>
    </row>
    <row r="274" spans="1:13" ht="12.75">
      <c r="A274" s="105" t="s">
        <v>844</v>
      </c>
      <c r="B274" s="113" t="s">
        <v>237</v>
      </c>
      <c r="C274" s="319"/>
      <c r="D274" s="319"/>
      <c r="E274" s="319"/>
      <c r="F274" s="319"/>
      <c r="G274" s="319"/>
      <c r="H274" s="319"/>
      <c r="I274" s="319"/>
      <c r="J274" s="317"/>
      <c r="K274" s="320"/>
      <c r="L274" s="320"/>
      <c r="M274" s="320"/>
    </row>
    <row r="275" spans="1:13" s="116" customFormat="1" ht="13.5" thickBot="1">
      <c r="A275" s="108" t="s">
        <v>390</v>
      </c>
      <c r="B275" s="114" t="s">
        <v>948</v>
      </c>
      <c r="C275" s="321"/>
      <c r="D275" s="321"/>
      <c r="E275" s="321"/>
      <c r="F275" s="321"/>
      <c r="G275" s="321"/>
      <c r="H275" s="321"/>
      <c r="I275" s="321"/>
      <c r="J275" s="322"/>
      <c r="K275" s="323"/>
      <c r="L275" s="323"/>
      <c r="M275" s="323"/>
    </row>
    <row r="276" spans="1:13" ht="13.5" thickTop="1">
      <c r="A276" s="105" t="s">
        <v>421</v>
      </c>
      <c r="B276" s="113" t="s">
        <v>420</v>
      </c>
      <c r="C276" s="317"/>
      <c r="D276" s="317"/>
      <c r="E276" s="317"/>
      <c r="F276" s="317"/>
      <c r="G276" s="317"/>
      <c r="H276" s="317"/>
      <c r="I276" s="317"/>
      <c r="J276" s="317"/>
      <c r="K276" s="318"/>
      <c r="L276" s="318"/>
      <c r="M276" s="318"/>
    </row>
    <row r="277" spans="1:13" ht="12.75">
      <c r="A277" s="105" t="s">
        <v>422</v>
      </c>
      <c r="B277" s="113" t="s">
        <v>238</v>
      </c>
      <c r="C277" s="317"/>
      <c r="D277" s="317"/>
      <c r="E277" s="317"/>
      <c r="F277" s="317"/>
      <c r="G277" s="317"/>
      <c r="H277" s="317"/>
      <c r="I277" s="317"/>
      <c r="J277" s="317"/>
      <c r="K277" s="318"/>
      <c r="L277" s="318"/>
      <c r="M277" s="318"/>
    </row>
    <row r="278" spans="1:13" ht="12.75">
      <c r="A278" s="105" t="s">
        <v>433</v>
      </c>
      <c r="B278" s="113" t="s">
        <v>239</v>
      </c>
      <c r="C278" s="317"/>
      <c r="D278" s="317"/>
      <c r="E278" s="317"/>
      <c r="F278" s="317"/>
      <c r="G278" s="317"/>
      <c r="H278" s="317"/>
      <c r="I278" s="317"/>
      <c r="J278" s="317"/>
      <c r="K278" s="318"/>
      <c r="L278" s="318"/>
      <c r="M278" s="318"/>
    </row>
    <row r="279" spans="1:13" ht="12.75">
      <c r="A279" s="105" t="s">
        <v>449</v>
      </c>
      <c r="B279" s="113" t="s">
        <v>240</v>
      </c>
      <c r="C279" s="317"/>
      <c r="D279" s="317"/>
      <c r="E279" s="317"/>
      <c r="F279" s="317"/>
      <c r="G279" s="317"/>
      <c r="H279" s="317"/>
      <c r="I279" s="317"/>
      <c r="J279" s="317"/>
      <c r="K279" s="318"/>
      <c r="L279" s="318"/>
      <c r="M279" s="318"/>
    </row>
    <row r="280" spans="1:13" ht="12.75">
      <c r="A280" s="105" t="s">
        <v>456</v>
      </c>
      <c r="B280" s="113" t="s">
        <v>241</v>
      </c>
      <c r="C280" s="317"/>
      <c r="D280" s="317"/>
      <c r="E280" s="317"/>
      <c r="F280" s="317"/>
      <c r="G280" s="317"/>
      <c r="H280" s="317"/>
      <c r="I280" s="317"/>
      <c r="J280" s="317"/>
      <c r="K280" s="318"/>
      <c r="L280" s="318"/>
      <c r="M280" s="318"/>
    </row>
    <row r="281" spans="1:13" ht="12.75">
      <c r="A281" s="105" t="s">
        <v>466</v>
      </c>
      <c r="B281" s="113" t="s">
        <v>242</v>
      </c>
      <c r="C281" s="317"/>
      <c r="D281" s="317"/>
      <c r="E281" s="317"/>
      <c r="F281" s="317"/>
      <c r="G281" s="317"/>
      <c r="H281" s="317"/>
      <c r="I281" s="317"/>
      <c r="J281" s="317"/>
      <c r="K281" s="318"/>
      <c r="L281" s="318"/>
      <c r="M281" s="318"/>
    </row>
    <row r="282" spans="1:13" ht="12.75">
      <c r="A282" s="105" t="s">
        <v>492</v>
      </c>
      <c r="B282" s="113" t="s">
        <v>243</v>
      </c>
      <c r="C282" s="317"/>
      <c r="D282" s="317"/>
      <c r="E282" s="317"/>
      <c r="F282" s="317"/>
      <c r="G282" s="317"/>
      <c r="H282" s="317"/>
      <c r="I282" s="317"/>
      <c r="J282" s="317"/>
      <c r="K282" s="318"/>
      <c r="L282" s="318"/>
      <c r="M282" s="318"/>
    </row>
    <row r="283" spans="1:13" ht="12.75">
      <c r="A283" s="105" t="s">
        <v>512</v>
      </c>
      <c r="B283" s="113" t="s">
        <v>244</v>
      </c>
      <c r="C283" s="317"/>
      <c r="D283" s="317"/>
      <c r="E283" s="317"/>
      <c r="F283" s="317"/>
      <c r="G283" s="317"/>
      <c r="H283" s="317"/>
      <c r="I283" s="317"/>
      <c r="J283" s="317"/>
      <c r="K283" s="318"/>
      <c r="L283" s="318"/>
      <c r="M283" s="318"/>
    </row>
    <row r="284" spans="1:13" ht="12.75">
      <c r="A284" s="105" t="s">
        <v>533</v>
      </c>
      <c r="B284" s="113" t="s">
        <v>245</v>
      </c>
      <c r="C284" s="317"/>
      <c r="D284" s="317"/>
      <c r="E284" s="317"/>
      <c r="F284" s="317"/>
      <c r="G284" s="317"/>
      <c r="H284" s="317"/>
      <c r="I284" s="317"/>
      <c r="J284" s="317"/>
      <c r="K284" s="318"/>
      <c r="L284" s="318"/>
      <c r="M284" s="318"/>
    </row>
    <row r="285" spans="1:13" ht="12.75">
      <c r="A285" s="105" t="s">
        <v>558</v>
      </c>
      <c r="B285" s="113" t="s">
        <v>557</v>
      </c>
      <c r="C285" s="317"/>
      <c r="D285" s="317"/>
      <c r="E285" s="317"/>
      <c r="F285" s="317"/>
      <c r="G285" s="317"/>
      <c r="H285" s="317"/>
      <c r="I285" s="317"/>
      <c r="J285" s="317"/>
      <c r="K285" s="318"/>
      <c r="L285" s="318"/>
      <c r="M285" s="318"/>
    </row>
    <row r="286" spans="1:13" ht="12.75">
      <c r="A286" s="105" t="s">
        <v>580</v>
      </c>
      <c r="B286" s="113" t="s">
        <v>246</v>
      </c>
      <c r="C286" s="317"/>
      <c r="D286" s="317"/>
      <c r="E286" s="317"/>
      <c r="F286" s="317"/>
      <c r="G286" s="317"/>
      <c r="H286" s="317"/>
      <c r="I286" s="317"/>
      <c r="J286" s="317"/>
      <c r="K286" s="318"/>
      <c r="L286" s="318"/>
      <c r="M286" s="318"/>
    </row>
    <row r="287" spans="1:13" ht="12.75">
      <c r="A287" s="105" t="s">
        <v>583</v>
      </c>
      <c r="B287" s="113" t="s">
        <v>247</v>
      </c>
      <c r="C287" s="317"/>
      <c r="D287" s="317"/>
      <c r="E287" s="317"/>
      <c r="F287" s="317"/>
      <c r="G287" s="317"/>
      <c r="H287" s="317"/>
      <c r="I287" s="317"/>
      <c r="J287" s="317"/>
      <c r="K287" s="318"/>
      <c r="L287" s="318"/>
      <c r="M287" s="318"/>
    </row>
    <row r="288" spans="1:13" ht="12.75">
      <c r="A288" s="105" t="s">
        <v>586</v>
      </c>
      <c r="B288" s="113" t="s">
        <v>248</v>
      </c>
      <c r="C288" s="317"/>
      <c r="D288" s="317"/>
      <c r="E288" s="317"/>
      <c r="F288" s="317"/>
      <c r="G288" s="317"/>
      <c r="H288" s="317"/>
      <c r="I288" s="317"/>
      <c r="J288" s="317"/>
      <c r="K288" s="318"/>
      <c r="L288" s="318"/>
      <c r="M288" s="318"/>
    </row>
    <row r="289" spans="1:13" ht="12.75">
      <c r="A289" s="105" t="s">
        <v>588</v>
      </c>
      <c r="B289" s="113" t="s">
        <v>249</v>
      </c>
      <c r="C289" s="317"/>
      <c r="D289" s="317"/>
      <c r="E289" s="317"/>
      <c r="F289" s="317"/>
      <c r="G289" s="317"/>
      <c r="H289" s="317"/>
      <c r="I289" s="317"/>
      <c r="J289" s="317"/>
      <c r="K289" s="318"/>
      <c r="L289" s="318"/>
      <c r="M289" s="318"/>
    </row>
    <row r="290" spans="1:13" ht="12.75">
      <c r="A290" s="105" t="s">
        <v>591</v>
      </c>
      <c r="B290" s="113" t="s">
        <v>250</v>
      </c>
      <c r="C290" s="317"/>
      <c r="D290" s="317"/>
      <c r="E290" s="317"/>
      <c r="F290" s="317"/>
      <c r="G290" s="317"/>
      <c r="H290" s="317"/>
      <c r="I290" s="317"/>
      <c r="J290" s="317"/>
      <c r="K290" s="318"/>
      <c r="L290" s="318"/>
      <c r="M290" s="318"/>
    </row>
    <row r="291" spans="1:13" ht="12.75">
      <c r="A291" s="105" t="s">
        <v>596</v>
      </c>
      <c r="B291" s="113" t="s">
        <v>251</v>
      </c>
      <c r="C291" s="317"/>
      <c r="D291" s="317"/>
      <c r="E291" s="317"/>
      <c r="F291" s="317"/>
      <c r="G291" s="317"/>
      <c r="H291" s="317"/>
      <c r="I291" s="317"/>
      <c r="J291" s="317"/>
      <c r="K291" s="318"/>
      <c r="L291" s="318"/>
      <c r="M291" s="318"/>
    </row>
    <row r="292" spans="1:13" ht="12.75">
      <c r="A292" s="105" t="s">
        <v>602</v>
      </c>
      <c r="B292" s="113" t="s">
        <v>252</v>
      </c>
      <c r="C292" s="317"/>
      <c r="D292" s="317"/>
      <c r="E292" s="317"/>
      <c r="F292" s="317"/>
      <c r="G292" s="317"/>
      <c r="H292" s="317"/>
      <c r="I292" s="317"/>
      <c r="J292" s="317"/>
      <c r="K292" s="318"/>
      <c r="L292" s="318"/>
      <c r="M292" s="318"/>
    </row>
    <row r="293" spans="1:13" ht="12.75">
      <c r="A293" s="105" t="s">
        <v>605</v>
      </c>
      <c r="B293" s="113" t="s">
        <v>253</v>
      </c>
      <c r="C293" s="317"/>
      <c r="D293" s="317"/>
      <c r="E293" s="317"/>
      <c r="F293" s="317"/>
      <c r="G293" s="317"/>
      <c r="H293" s="317"/>
      <c r="I293" s="317"/>
      <c r="J293" s="317"/>
      <c r="K293" s="318"/>
      <c r="L293" s="318"/>
      <c r="M293" s="318"/>
    </row>
    <row r="294" spans="1:13" ht="12.75">
      <c r="A294" s="105" t="s">
        <v>614</v>
      </c>
      <c r="B294" s="113" t="s">
        <v>254</v>
      </c>
      <c r="C294" s="317"/>
      <c r="D294" s="317"/>
      <c r="E294" s="317"/>
      <c r="F294" s="317"/>
      <c r="G294" s="317"/>
      <c r="H294" s="317"/>
      <c r="I294" s="317"/>
      <c r="J294" s="317"/>
      <c r="K294" s="318"/>
      <c r="L294" s="318"/>
      <c r="M294" s="318"/>
    </row>
    <row r="295" spans="1:13" ht="12.75">
      <c r="A295" s="105" t="s">
        <v>616</v>
      </c>
      <c r="B295" s="113" t="s">
        <v>255</v>
      </c>
      <c r="C295" s="317"/>
      <c r="D295" s="317"/>
      <c r="E295" s="317"/>
      <c r="F295" s="317"/>
      <c r="G295" s="317"/>
      <c r="H295" s="317"/>
      <c r="I295" s="317"/>
      <c r="J295" s="317"/>
      <c r="K295" s="318"/>
      <c r="L295" s="318"/>
      <c r="M295" s="318"/>
    </row>
    <row r="296" spans="1:13" ht="12.75">
      <c r="A296" s="105" t="s">
        <v>621</v>
      </c>
      <c r="B296" s="113" t="s">
        <v>256</v>
      </c>
      <c r="C296" s="317"/>
      <c r="D296" s="317"/>
      <c r="E296" s="317"/>
      <c r="F296" s="317"/>
      <c r="G296" s="317"/>
      <c r="H296" s="317"/>
      <c r="I296" s="317"/>
      <c r="J296" s="317"/>
      <c r="K296" s="318"/>
      <c r="L296" s="318"/>
      <c r="M296" s="318"/>
    </row>
    <row r="297" spans="1:13" ht="12.75">
      <c r="A297" s="105" t="s">
        <v>624</v>
      </c>
      <c r="B297" s="113" t="s">
        <v>257</v>
      </c>
      <c r="C297" s="317"/>
      <c r="D297" s="317"/>
      <c r="E297" s="317"/>
      <c r="F297" s="317"/>
      <c r="G297" s="317"/>
      <c r="H297" s="317"/>
      <c r="I297" s="317"/>
      <c r="J297" s="317"/>
      <c r="K297" s="318"/>
      <c r="L297" s="318"/>
      <c r="M297" s="318"/>
    </row>
    <row r="298" spans="1:13" ht="12.75">
      <c r="A298" s="105" t="s">
        <v>631</v>
      </c>
      <c r="B298" s="113" t="s">
        <v>258</v>
      </c>
      <c r="C298" s="317"/>
      <c r="D298" s="317"/>
      <c r="E298" s="317"/>
      <c r="F298" s="317"/>
      <c r="G298" s="317"/>
      <c r="H298" s="317"/>
      <c r="I298" s="317"/>
      <c r="J298" s="317"/>
      <c r="K298" s="318"/>
      <c r="L298" s="318"/>
      <c r="M298" s="318"/>
    </row>
    <row r="299" spans="1:13" ht="12.75">
      <c r="A299" s="105" t="s">
        <v>653</v>
      </c>
      <c r="B299" s="113" t="s">
        <v>259</v>
      </c>
      <c r="C299" s="317"/>
      <c r="D299" s="317"/>
      <c r="E299" s="317"/>
      <c r="F299" s="317"/>
      <c r="G299" s="317"/>
      <c r="H299" s="317"/>
      <c r="I299" s="317"/>
      <c r="J299" s="317"/>
      <c r="K299" s="318"/>
      <c r="L299" s="318"/>
      <c r="M299" s="318"/>
    </row>
    <row r="300" spans="1:13" ht="12.75">
      <c r="A300" s="105" t="s">
        <v>672</v>
      </c>
      <c r="B300" s="113" t="s">
        <v>260</v>
      </c>
      <c r="C300" s="317"/>
      <c r="D300" s="317"/>
      <c r="E300" s="317"/>
      <c r="F300" s="317"/>
      <c r="G300" s="317"/>
      <c r="H300" s="317"/>
      <c r="I300" s="317"/>
      <c r="J300" s="317"/>
      <c r="K300" s="318"/>
      <c r="L300" s="318"/>
      <c r="M300" s="318"/>
    </row>
    <row r="301" spans="1:13" ht="12.75">
      <c r="A301" s="105" t="s">
        <v>722</v>
      </c>
      <c r="B301" s="113" t="s">
        <v>261</v>
      </c>
      <c r="C301" s="317"/>
      <c r="D301" s="317"/>
      <c r="E301" s="317"/>
      <c r="F301" s="317"/>
      <c r="G301" s="317"/>
      <c r="H301" s="317"/>
      <c r="I301" s="317"/>
      <c r="J301" s="317"/>
      <c r="K301" s="318"/>
      <c r="L301" s="318"/>
      <c r="M301" s="318"/>
    </row>
    <row r="302" spans="1:13" ht="12.75">
      <c r="A302" s="105" t="s">
        <v>730</v>
      </c>
      <c r="B302" s="113" t="s">
        <v>262</v>
      </c>
      <c r="C302" s="317"/>
      <c r="D302" s="317"/>
      <c r="E302" s="317"/>
      <c r="F302" s="317"/>
      <c r="G302" s="317"/>
      <c r="H302" s="317"/>
      <c r="I302" s="317"/>
      <c r="J302" s="317"/>
      <c r="K302" s="318"/>
      <c r="L302" s="318"/>
      <c r="M302" s="318"/>
    </row>
    <row r="303" spans="1:13" ht="12.75">
      <c r="A303" s="105" t="s">
        <v>782</v>
      </c>
      <c r="B303" s="113" t="s">
        <v>263</v>
      </c>
      <c r="C303" s="317"/>
      <c r="D303" s="317"/>
      <c r="E303" s="317"/>
      <c r="F303" s="317"/>
      <c r="G303" s="317"/>
      <c r="H303" s="317"/>
      <c r="I303" s="317"/>
      <c r="J303" s="317"/>
      <c r="K303" s="318"/>
      <c r="L303" s="318"/>
      <c r="M303" s="318"/>
    </row>
    <row r="304" spans="1:13" ht="12.75">
      <c r="A304" s="105" t="s">
        <v>801</v>
      </c>
      <c r="B304" s="113" t="s">
        <v>264</v>
      </c>
      <c r="C304" s="317"/>
      <c r="D304" s="317"/>
      <c r="E304" s="317"/>
      <c r="F304" s="317"/>
      <c r="G304" s="317"/>
      <c r="H304" s="317"/>
      <c r="I304" s="317"/>
      <c r="J304" s="317"/>
      <c r="K304" s="318"/>
      <c r="L304" s="318"/>
      <c r="M304" s="318"/>
    </row>
    <row r="305" spans="1:13" ht="12.75">
      <c r="A305" s="105" t="s">
        <v>822</v>
      </c>
      <c r="B305" s="113" t="s">
        <v>265</v>
      </c>
      <c r="C305" s="317"/>
      <c r="D305" s="317"/>
      <c r="E305" s="317"/>
      <c r="F305" s="317"/>
      <c r="G305" s="317"/>
      <c r="H305" s="317"/>
      <c r="I305" s="317"/>
      <c r="J305" s="317"/>
      <c r="K305" s="318"/>
      <c r="L305" s="318"/>
      <c r="M305" s="318"/>
    </row>
    <row r="306" spans="1:13" ht="12.75">
      <c r="A306" s="105" t="s">
        <v>833</v>
      </c>
      <c r="B306" s="113" t="s">
        <v>266</v>
      </c>
      <c r="C306" s="317"/>
      <c r="D306" s="317"/>
      <c r="E306" s="317"/>
      <c r="F306" s="317"/>
      <c r="G306" s="317"/>
      <c r="H306" s="317"/>
      <c r="I306" s="317"/>
      <c r="J306" s="317"/>
      <c r="K306" s="318"/>
      <c r="L306" s="318"/>
      <c r="M306" s="318"/>
    </row>
    <row r="307" spans="1:13" ht="12.75">
      <c r="A307" s="105" t="s">
        <v>834</v>
      </c>
      <c r="B307" s="113" t="s">
        <v>267</v>
      </c>
      <c r="C307" s="317"/>
      <c r="D307" s="317"/>
      <c r="E307" s="317"/>
      <c r="F307" s="317"/>
      <c r="G307" s="317"/>
      <c r="H307" s="317"/>
      <c r="I307" s="317"/>
      <c r="J307" s="317"/>
      <c r="K307" s="318"/>
      <c r="L307" s="318"/>
      <c r="M307" s="318"/>
    </row>
    <row r="308" spans="1:13" ht="12.75">
      <c r="A308" s="105" t="s">
        <v>856</v>
      </c>
      <c r="B308" s="113" t="s">
        <v>268</v>
      </c>
      <c r="C308" s="319"/>
      <c r="D308" s="319"/>
      <c r="E308" s="319"/>
      <c r="F308" s="319"/>
      <c r="G308" s="319"/>
      <c r="H308" s="319"/>
      <c r="I308" s="319"/>
      <c r="J308" s="317"/>
      <c r="K308" s="320"/>
      <c r="L308" s="320"/>
      <c r="M308" s="320"/>
    </row>
    <row r="309" spans="1:13" s="116" customFormat="1" ht="13.5" thickBot="1">
      <c r="A309" s="108" t="s">
        <v>391</v>
      </c>
      <c r="B309" s="114" t="s">
        <v>949</v>
      </c>
      <c r="C309" s="321"/>
      <c r="D309" s="321"/>
      <c r="E309" s="321"/>
      <c r="F309" s="321"/>
      <c r="G309" s="321"/>
      <c r="H309" s="321"/>
      <c r="I309" s="321"/>
      <c r="J309" s="322"/>
      <c r="K309" s="323"/>
      <c r="L309" s="323"/>
      <c r="M309" s="323"/>
    </row>
    <row r="310" spans="1:13" ht="13.5" thickTop="1">
      <c r="A310" s="105" t="s">
        <v>397</v>
      </c>
      <c r="B310" s="113" t="s">
        <v>269</v>
      </c>
      <c r="C310" s="317"/>
      <c r="D310" s="317"/>
      <c r="E310" s="317"/>
      <c r="F310" s="317"/>
      <c r="G310" s="317"/>
      <c r="H310" s="317"/>
      <c r="I310" s="317"/>
      <c r="J310" s="317"/>
      <c r="K310" s="318"/>
      <c r="L310" s="318"/>
      <c r="M310" s="318"/>
    </row>
    <row r="311" spans="1:13" ht="12.75">
      <c r="A311" s="105" t="s">
        <v>409</v>
      </c>
      <c r="B311" s="113" t="s">
        <v>270</v>
      </c>
      <c r="C311" s="317"/>
      <c r="D311" s="317"/>
      <c r="E311" s="317"/>
      <c r="F311" s="317"/>
      <c r="G311" s="317"/>
      <c r="H311" s="317"/>
      <c r="I311" s="317"/>
      <c r="J311" s="317"/>
      <c r="K311" s="318"/>
      <c r="L311" s="318"/>
      <c r="M311" s="318"/>
    </row>
    <row r="312" spans="1:13" ht="12.75">
      <c r="A312" s="105" t="s">
        <v>411</v>
      </c>
      <c r="B312" s="113" t="s">
        <v>271</v>
      </c>
      <c r="C312" s="317"/>
      <c r="D312" s="317"/>
      <c r="E312" s="317"/>
      <c r="F312" s="317"/>
      <c r="G312" s="317"/>
      <c r="H312" s="317"/>
      <c r="I312" s="317"/>
      <c r="J312" s="317"/>
      <c r="K312" s="318"/>
      <c r="L312" s="318"/>
      <c r="M312" s="318"/>
    </row>
    <row r="313" spans="1:13" ht="12.75">
      <c r="A313" s="105" t="s">
        <v>412</v>
      </c>
      <c r="B313" s="113" t="s">
        <v>272</v>
      </c>
      <c r="C313" s="317"/>
      <c r="D313" s="317"/>
      <c r="E313" s="317"/>
      <c r="F313" s="317"/>
      <c r="G313" s="317"/>
      <c r="H313" s="317"/>
      <c r="I313" s="317"/>
      <c r="J313" s="317"/>
      <c r="K313" s="318"/>
      <c r="L313" s="318"/>
      <c r="M313" s="318"/>
    </row>
    <row r="314" spans="1:13" ht="12.75">
      <c r="A314" s="105" t="s">
        <v>426</v>
      </c>
      <c r="B314" s="113" t="s">
        <v>273</v>
      </c>
      <c r="C314" s="317"/>
      <c r="D314" s="317"/>
      <c r="E314" s="317"/>
      <c r="F314" s="317"/>
      <c r="G314" s="317"/>
      <c r="H314" s="317"/>
      <c r="I314" s="317"/>
      <c r="J314" s="317"/>
      <c r="K314" s="318"/>
      <c r="L314" s="318"/>
      <c r="M314" s="318"/>
    </row>
    <row r="315" spans="1:13" ht="12.75">
      <c r="A315" s="105" t="s">
        <v>445</v>
      </c>
      <c r="B315" s="113" t="s">
        <v>274</v>
      </c>
      <c r="C315" s="317"/>
      <c r="D315" s="317"/>
      <c r="E315" s="317"/>
      <c r="F315" s="317"/>
      <c r="G315" s="317"/>
      <c r="H315" s="317"/>
      <c r="I315" s="317"/>
      <c r="J315" s="317"/>
      <c r="K315" s="318"/>
      <c r="L315" s="318"/>
      <c r="M315" s="318"/>
    </row>
    <row r="316" spans="1:13" ht="12.75">
      <c r="A316" s="105" t="s">
        <v>453</v>
      </c>
      <c r="B316" s="113" t="s">
        <v>275</v>
      </c>
      <c r="C316" s="317"/>
      <c r="D316" s="317"/>
      <c r="E316" s="317"/>
      <c r="F316" s="317"/>
      <c r="G316" s="317"/>
      <c r="H316" s="317"/>
      <c r="I316" s="317"/>
      <c r="J316" s="317"/>
      <c r="K316" s="318"/>
      <c r="L316" s="318"/>
      <c r="M316" s="318"/>
    </row>
    <row r="317" spans="1:13" ht="12.75">
      <c r="A317" s="105" t="s">
        <v>468</v>
      </c>
      <c r="B317" s="113" t="s">
        <v>276</v>
      </c>
      <c r="C317" s="317"/>
      <c r="D317" s="317"/>
      <c r="E317" s="317"/>
      <c r="F317" s="317"/>
      <c r="G317" s="317"/>
      <c r="H317" s="317"/>
      <c r="I317" s="317"/>
      <c r="J317" s="317"/>
      <c r="K317" s="318"/>
      <c r="L317" s="318"/>
      <c r="M317" s="318"/>
    </row>
    <row r="318" spans="1:13" ht="12.75">
      <c r="A318" s="105" t="s">
        <v>484</v>
      </c>
      <c r="B318" s="113" t="s">
        <v>277</v>
      </c>
      <c r="C318" s="317"/>
      <c r="D318" s="317"/>
      <c r="E318" s="317"/>
      <c r="F318" s="317"/>
      <c r="G318" s="317"/>
      <c r="H318" s="317"/>
      <c r="I318" s="317"/>
      <c r="J318" s="317"/>
      <c r="K318" s="318"/>
      <c r="L318" s="318"/>
      <c r="M318" s="318"/>
    </row>
    <row r="319" spans="1:13" ht="12.75">
      <c r="A319" s="105" t="s">
        <v>488</v>
      </c>
      <c r="B319" s="113" t="s">
        <v>278</v>
      </c>
      <c r="C319" s="317"/>
      <c r="D319" s="317"/>
      <c r="E319" s="317"/>
      <c r="F319" s="317"/>
      <c r="G319" s="317"/>
      <c r="H319" s="317"/>
      <c r="I319" s="317"/>
      <c r="J319" s="317"/>
      <c r="K319" s="318"/>
      <c r="L319" s="318"/>
      <c r="M319" s="318"/>
    </row>
    <row r="320" spans="1:13" ht="12.75">
      <c r="A320" s="105" t="s">
        <v>489</v>
      </c>
      <c r="B320" s="113" t="s">
        <v>279</v>
      </c>
      <c r="C320" s="317"/>
      <c r="D320" s="317"/>
      <c r="E320" s="317"/>
      <c r="F320" s="317"/>
      <c r="G320" s="317"/>
      <c r="H320" s="317"/>
      <c r="I320" s="317"/>
      <c r="J320" s="317"/>
      <c r="K320" s="318"/>
      <c r="L320" s="318"/>
      <c r="M320" s="318"/>
    </row>
    <row r="321" spans="1:13" ht="12.75">
      <c r="A321" s="105" t="s">
        <v>510</v>
      </c>
      <c r="B321" s="113" t="s">
        <v>280</v>
      </c>
      <c r="C321" s="317"/>
      <c r="D321" s="317"/>
      <c r="E321" s="317"/>
      <c r="F321" s="317"/>
      <c r="G321" s="317"/>
      <c r="H321" s="317"/>
      <c r="I321" s="317"/>
      <c r="J321" s="317"/>
      <c r="K321" s="318"/>
      <c r="L321" s="318"/>
      <c r="M321" s="318"/>
    </row>
    <row r="322" spans="1:13" ht="12.75">
      <c r="A322" s="105" t="s">
        <v>515</v>
      </c>
      <c r="B322" s="113" t="s">
        <v>281</v>
      </c>
      <c r="C322" s="317"/>
      <c r="D322" s="317"/>
      <c r="E322" s="317"/>
      <c r="F322" s="317"/>
      <c r="G322" s="317"/>
      <c r="H322" s="317"/>
      <c r="I322" s="317"/>
      <c r="J322" s="317"/>
      <c r="K322" s="318"/>
      <c r="L322" s="318"/>
      <c r="M322" s="318"/>
    </row>
    <row r="323" spans="1:13" ht="12.75">
      <c r="A323" s="105" t="s">
        <v>524</v>
      </c>
      <c r="B323" s="113" t="s">
        <v>282</v>
      </c>
      <c r="C323" s="317"/>
      <c r="D323" s="317"/>
      <c r="E323" s="317"/>
      <c r="F323" s="317"/>
      <c r="G323" s="317"/>
      <c r="H323" s="317"/>
      <c r="I323" s="317"/>
      <c r="J323" s="317"/>
      <c r="K323" s="318"/>
      <c r="L323" s="318"/>
      <c r="M323" s="318"/>
    </row>
    <row r="324" spans="1:13" ht="12.75">
      <c r="A324" s="105" t="s">
        <v>540</v>
      </c>
      <c r="B324" s="113" t="s">
        <v>283</v>
      </c>
      <c r="C324" s="317"/>
      <c r="D324" s="317"/>
      <c r="E324" s="317"/>
      <c r="F324" s="317"/>
      <c r="G324" s="317"/>
      <c r="H324" s="317"/>
      <c r="I324" s="317"/>
      <c r="J324" s="317"/>
      <c r="K324" s="318"/>
      <c r="L324" s="318"/>
      <c r="M324" s="318"/>
    </row>
    <row r="325" spans="1:13" ht="12.75">
      <c r="A325" s="105" t="s">
        <v>549</v>
      </c>
      <c r="B325" s="113" t="s">
        <v>284</v>
      </c>
      <c r="C325" s="317"/>
      <c r="D325" s="317"/>
      <c r="E325" s="317"/>
      <c r="F325" s="317"/>
      <c r="G325" s="317"/>
      <c r="H325" s="317"/>
      <c r="I325" s="317"/>
      <c r="J325" s="317"/>
      <c r="K325" s="318"/>
      <c r="L325" s="318"/>
      <c r="M325" s="318"/>
    </row>
    <row r="326" spans="1:13" ht="12.75">
      <c r="A326" s="105" t="s">
        <v>550</v>
      </c>
      <c r="B326" s="113" t="s">
        <v>285</v>
      </c>
      <c r="C326" s="317"/>
      <c r="D326" s="317"/>
      <c r="E326" s="317"/>
      <c r="F326" s="317"/>
      <c r="G326" s="317"/>
      <c r="H326" s="317"/>
      <c r="I326" s="317"/>
      <c r="J326" s="317"/>
      <c r="K326" s="318"/>
      <c r="L326" s="318"/>
      <c r="M326" s="318"/>
    </row>
    <row r="327" spans="1:13" ht="12.75">
      <c r="A327" s="105" t="s">
        <v>556</v>
      </c>
      <c r="B327" s="113" t="s">
        <v>286</v>
      </c>
      <c r="C327" s="317"/>
      <c r="D327" s="317"/>
      <c r="E327" s="317"/>
      <c r="F327" s="317"/>
      <c r="G327" s="317"/>
      <c r="H327" s="317"/>
      <c r="I327" s="317"/>
      <c r="J327" s="317"/>
      <c r="K327" s="318"/>
      <c r="L327" s="318"/>
      <c r="M327" s="318"/>
    </row>
    <row r="328" spans="1:13" ht="12.75">
      <c r="A328" s="105" t="s">
        <v>560</v>
      </c>
      <c r="B328" s="113" t="s">
        <v>287</v>
      </c>
      <c r="C328" s="317"/>
      <c r="D328" s="317"/>
      <c r="E328" s="317"/>
      <c r="F328" s="317"/>
      <c r="G328" s="317"/>
      <c r="H328" s="317"/>
      <c r="I328" s="317"/>
      <c r="J328" s="317"/>
      <c r="K328" s="318"/>
      <c r="L328" s="318"/>
      <c r="M328" s="318"/>
    </row>
    <row r="329" spans="1:13" ht="12.75">
      <c r="A329" s="105" t="s">
        <v>564</v>
      </c>
      <c r="B329" s="113" t="s">
        <v>288</v>
      </c>
      <c r="C329" s="317"/>
      <c r="D329" s="317"/>
      <c r="E329" s="317"/>
      <c r="F329" s="317"/>
      <c r="G329" s="317"/>
      <c r="H329" s="317"/>
      <c r="I329" s="317"/>
      <c r="J329" s="317"/>
      <c r="K329" s="318"/>
      <c r="L329" s="318"/>
      <c r="M329" s="318"/>
    </row>
    <row r="330" spans="1:13" ht="12.75">
      <c r="A330" s="105" t="s">
        <v>577</v>
      </c>
      <c r="B330" s="113" t="s">
        <v>289</v>
      </c>
      <c r="C330" s="317"/>
      <c r="D330" s="317"/>
      <c r="E330" s="317"/>
      <c r="F330" s="317"/>
      <c r="G330" s="317"/>
      <c r="H330" s="317"/>
      <c r="I330" s="317"/>
      <c r="J330" s="317"/>
      <c r="K330" s="318"/>
      <c r="L330" s="318"/>
      <c r="M330" s="318"/>
    </row>
    <row r="331" spans="1:13" ht="12.75">
      <c r="A331" s="105" t="s">
        <v>578</v>
      </c>
      <c r="B331" s="113" t="s">
        <v>290</v>
      </c>
      <c r="C331" s="317"/>
      <c r="D331" s="317"/>
      <c r="E331" s="317"/>
      <c r="F331" s="317"/>
      <c r="G331" s="317"/>
      <c r="H331" s="317"/>
      <c r="I331" s="317"/>
      <c r="J331" s="317"/>
      <c r="K331" s="318"/>
      <c r="L331" s="318"/>
      <c r="M331" s="318"/>
    </row>
    <row r="332" spans="1:13" ht="12.75">
      <c r="A332" s="105" t="s">
        <v>581</v>
      </c>
      <c r="B332" s="113" t="s">
        <v>291</v>
      </c>
      <c r="C332" s="317"/>
      <c r="D332" s="317"/>
      <c r="E332" s="317"/>
      <c r="F332" s="317"/>
      <c r="G332" s="317"/>
      <c r="H332" s="317"/>
      <c r="I332" s="317"/>
      <c r="J332" s="317"/>
      <c r="K332" s="318"/>
      <c r="L332" s="318"/>
      <c r="M332" s="318"/>
    </row>
    <row r="333" spans="1:13" ht="12.75">
      <c r="A333" s="105" t="s">
        <v>592</v>
      </c>
      <c r="B333" s="113" t="s">
        <v>292</v>
      </c>
      <c r="C333" s="317"/>
      <c r="D333" s="317"/>
      <c r="E333" s="317"/>
      <c r="F333" s="317"/>
      <c r="G333" s="317"/>
      <c r="H333" s="317"/>
      <c r="I333" s="317"/>
      <c r="J333" s="317"/>
      <c r="K333" s="318"/>
      <c r="L333" s="318"/>
      <c r="M333" s="318"/>
    </row>
    <row r="334" spans="1:13" ht="12.75">
      <c r="A334" s="105" t="s">
        <v>594</v>
      </c>
      <c r="B334" s="113" t="s">
        <v>293</v>
      </c>
      <c r="C334" s="317"/>
      <c r="D334" s="317"/>
      <c r="E334" s="317"/>
      <c r="F334" s="317"/>
      <c r="G334" s="317"/>
      <c r="H334" s="317"/>
      <c r="I334" s="317"/>
      <c r="J334" s="317"/>
      <c r="K334" s="318"/>
      <c r="L334" s="318"/>
      <c r="M334" s="318"/>
    </row>
    <row r="335" spans="1:13" ht="12.75">
      <c r="A335" s="105" t="s">
        <v>595</v>
      </c>
      <c r="B335" s="113" t="s">
        <v>294</v>
      </c>
      <c r="C335" s="317"/>
      <c r="D335" s="317"/>
      <c r="E335" s="317"/>
      <c r="F335" s="317"/>
      <c r="G335" s="317"/>
      <c r="H335" s="317"/>
      <c r="I335" s="317"/>
      <c r="J335" s="317"/>
      <c r="K335" s="318"/>
      <c r="L335" s="318"/>
      <c r="M335" s="318"/>
    </row>
    <row r="336" spans="1:13" ht="12.75">
      <c r="A336" s="105" t="s">
        <v>604</v>
      </c>
      <c r="B336" s="113" t="s">
        <v>295</v>
      </c>
      <c r="C336" s="317"/>
      <c r="D336" s="317"/>
      <c r="E336" s="317"/>
      <c r="F336" s="317"/>
      <c r="G336" s="317"/>
      <c r="H336" s="317"/>
      <c r="I336" s="317"/>
      <c r="J336" s="317"/>
      <c r="K336" s="318"/>
      <c r="L336" s="318"/>
      <c r="M336" s="318"/>
    </row>
    <row r="337" spans="1:13" ht="12.75">
      <c r="A337" s="105" t="s">
        <v>612</v>
      </c>
      <c r="B337" s="113" t="s">
        <v>296</v>
      </c>
      <c r="C337" s="317"/>
      <c r="D337" s="317"/>
      <c r="E337" s="317"/>
      <c r="F337" s="317"/>
      <c r="G337" s="317"/>
      <c r="H337" s="317"/>
      <c r="I337" s="317"/>
      <c r="J337" s="317"/>
      <c r="K337" s="318"/>
      <c r="L337" s="318"/>
      <c r="M337" s="318"/>
    </row>
    <row r="338" spans="1:13" ht="12.75">
      <c r="A338" s="105" t="s">
        <v>630</v>
      </c>
      <c r="B338" s="113" t="s">
        <v>297</v>
      </c>
      <c r="C338" s="317"/>
      <c r="D338" s="317"/>
      <c r="E338" s="317"/>
      <c r="F338" s="317"/>
      <c r="G338" s="317"/>
      <c r="H338" s="317"/>
      <c r="I338" s="317"/>
      <c r="J338" s="317"/>
      <c r="K338" s="318"/>
      <c r="L338" s="318"/>
      <c r="M338" s="318"/>
    </row>
    <row r="339" spans="1:13" ht="12.75">
      <c r="A339" s="105" t="s">
        <v>643</v>
      </c>
      <c r="B339" s="113" t="s">
        <v>298</v>
      </c>
      <c r="C339" s="317"/>
      <c r="D339" s="317"/>
      <c r="E339" s="317"/>
      <c r="F339" s="317"/>
      <c r="G339" s="317"/>
      <c r="H339" s="317"/>
      <c r="I339" s="317"/>
      <c r="J339" s="317"/>
      <c r="K339" s="318"/>
      <c r="L339" s="318"/>
      <c r="M339" s="318"/>
    </row>
    <row r="340" spans="1:13" ht="12.75">
      <c r="A340" s="105" t="s">
        <v>649</v>
      </c>
      <c r="B340" s="113" t="s">
        <v>648</v>
      </c>
      <c r="C340" s="317"/>
      <c r="D340" s="317"/>
      <c r="E340" s="317"/>
      <c r="F340" s="317"/>
      <c r="G340" s="317"/>
      <c r="H340" s="317"/>
      <c r="I340" s="317"/>
      <c r="J340" s="317"/>
      <c r="K340" s="318"/>
      <c r="L340" s="318"/>
      <c r="M340" s="318"/>
    </row>
    <row r="341" spans="1:13" ht="12.75">
      <c r="A341" s="105" t="s">
        <v>657</v>
      </c>
      <c r="B341" s="113" t="s">
        <v>299</v>
      </c>
      <c r="C341" s="317"/>
      <c r="D341" s="317"/>
      <c r="E341" s="317"/>
      <c r="F341" s="317"/>
      <c r="G341" s="317"/>
      <c r="H341" s="317"/>
      <c r="I341" s="317"/>
      <c r="J341" s="317"/>
      <c r="K341" s="318"/>
      <c r="L341" s="318"/>
      <c r="M341" s="318"/>
    </row>
    <row r="342" spans="1:13" ht="12.75">
      <c r="A342" s="105" t="s">
        <v>661</v>
      </c>
      <c r="B342" s="113" t="s">
        <v>300</v>
      </c>
      <c r="C342" s="317"/>
      <c r="D342" s="317"/>
      <c r="E342" s="317"/>
      <c r="F342" s="317"/>
      <c r="G342" s="317"/>
      <c r="H342" s="317"/>
      <c r="I342" s="317"/>
      <c r="J342" s="317"/>
      <c r="K342" s="318"/>
      <c r="L342" s="318"/>
      <c r="M342" s="318"/>
    </row>
    <row r="343" spans="1:13" ht="12.75">
      <c r="A343" s="105" t="s">
        <v>662</v>
      </c>
      <c r="B343" s="113" t="s">
        <v>301</v>
      </c>
      <c r="C343" s="317"/>
      <c r="D343" s="317"/>
      <c r="E343" s="317"/>
      <c r="F343" s="317"/>
      <c r="G343" s="317"/>
      <c r="H343" s="317"/>
      <c r="I343" s="317"/>
      <c r="J343" s="317"/>
      <c r="K343" s="318"/>
      <c r="L343" s="318"/>
      <c r="M343" s="318"/>
    </row>
    <row r="344" spans="1:13" ht="12.75">
      <c r="A344" s="105" t="s">
        <v>668</v>
      </c>
      <c r="B344" s="113" t="s">
        <v>302</v>
      </c>
      <c r="C344" s="317"/>
      <c r="D344" s="317"/>
      <c r="E344" s="317"/>
      <c r="F344" s="317"/>
      <c r="G344" s="317"/>
      <c r="H344" s="317"/>
      <c r="I344" s="317"/>
      <c r="J344" s="317"/>
      <c r="K344" s="318"/>
      <c r="L344" s="318"/>
      <c r="M344" s="318"/>
    </row>
    <row r="345" spans="1:13" ht="12.75">
      <c r="A345" s="105" t="s">
        <v>708</v>
      </c>
      <c r="B345" s="113" t="s">
        <v>303</v>
      </c>
      <c r="C345" s="317"/>
      <c r="D345" s="317"/>
      <c r="E345" s="317"/>
      <c r="F345" s="317"/>
      <c r="G345" s="317"/>
      <c r="H345" s="317"/>
      <c r="I345" s="317"/>
      <c r="J345" s="317"/>
      <c r="K345" s="318"/>
      <c r="L345" s="318"/>
      <c r="M345" s="318"/>
    </row>
    <row r="346" spans="1:13" ht="12.75">
      <c r="A346" s="105" t="s">
        <v>717</v>
      </c>
      <c r="B346" s="113" t="s">
        <v>304</v>
      </c>
      <c r="C346" s="317"/>
      <c r="D346" s="317"/>
      <c r="E346" s="317"/>
      <c r="F346" s="317"/>
      <c r="G346" s="317"/>
      <c r="H346" s="317"/>
      <c r="I346" s="317"/>
      <c r="J346" s="317"/>
      <c r="K346" s="318"/>
      <c r="L346" s="318"/>
      <c r="M346" s="318"/>
    </row>
    <row r="347" spans="1:13" ht="12.75">
      <c r="A347" s="105" t="s">
        <v>721</v>
      </c>
      <c r="B347" s="113" t="s">
        <v>305</v>
      </c>
      <c r="C347" s="317"/>
      <c r="D347" s="317"/>
      <c r="E347" s="317"/>
      <c r="F347" s="317"/>
      <c r="G347" s="317"/>
      <c r="H347" s="317"/>
      <c r="I347" s="317"/>
      <c r="J347" s="317"/>
      <c r="K347" s="318"/>
      <c r="L347" s="318"/>
      <c r="M347" s="318"/>
    </row>
    <row r="348" spans="1:13" ht="12.75">
      <c r="A348" s="105" t="s">
        <v>725</v>
      </c>
      <c r="B348" s="113" t="s">
        <v>306</v>
      </c>
      <c r="C348" s="317"/>
      <c r="D348" s="317"/>
      <c r="E348" s="317"/>
      <c r="F348" s="317"/>
      <c r="G348" s="317"/>
      <c r="H348" s="317"/>
      <c r="I348" s="317"/>
      <c r="J348" s="317"/>
      <c r="K348" s="318"/>
      <c r="L348" s="318"/>
      <c r="M348" s="318"/>
    </row>
    <row r="349" spans="1:13" ht="12.75">
      <c r="A349" s="105" t="s">
        <v>735</v>
      </c>
      <c r="B349" s="113" t="s">
        <v>307</v>
      </c>
      <c r="C349" s="317"/>
      <c r="D349" s="317"/>
      <c r="E349" s="317"/>
      <c r="F349" s="317"/>
      <c r="G349" s="317"/>
      <c r="H349" s="317"/>
      <c r="I349" s="317"/>
      <c r="J349" s="317"/>
      <c r="K349" s="318"/>
      <c r="L349" s="318"/>
      <c r="M349" s="318"/>
    </row>
    <row r="350" spans="1:13" ht="12.75">
      <c r="A350" s="105" t="s">
        <v>738</v>
      </c>
      <c r="B350" s="113" t="s">
        <v>308</v>
      </c>
      <c r="C350" s="317"/>
      <c r="D350" s="317"/>
      <c r="E350" s="317"/>
      <c r="F350" s="317"/>
      <c r="G350" s="317"/>
      <c r="H350" s="317"/>
      <c r="I350" s="317"/>
      <c r="J350" s="317"/>
      <c r="K350" s="318"/>
      <c r="L350" s="318"/>
      <c r="M350" s="318"/>
    </row>
    <row r="351" spans="1:13" ht="12.75">
      <c r="A351" s="105" t="s">
        <v>740</v>
      </c>
      <c r="B351" s="113" t="s">
        <v>309</v>
      </c>
      <c r="C351" s="317"/>
      <c r="D351" s="317"/>
      <c r="E351" s="317"/>
      <c r="F351" s="317"/>
      <c r="G351" s="317"/>
      <c r="H351" s="317"/>
      <c r="I351" s="317"/>
      <c r="J351" s="317"/>
      <c r="K351" s="318"/>
      <c r="L351" s="318"/>
      <c r="M351" s="318"/>
    </row>
    <row r="352" spans="1:13" ht="12.75">
      <c r="A352" s="105" t="s">
        <v>752</v>
      </c>
      <c r="B352" s="113" t="s">
        <v>310</v>
      </c>
      <c r="C352" s="317"/>
      <c r="D352" s="317"/>
      <c r="E352" s="317"/>
      <c r="F352" s="317"/>
      <c r="G352" s="317"/>
      <c r="H352" s="317"/>
      <c r="I352" s="317"/>
      <c r="J352" s="317"/>
      <c r="K352" s="318"/>
      <c r="L352" s="318"/>
      <c r="M352" s="318"/>
    </row>
    <row r="353" spans="1:13" ht="12.75">
      <c r="A353" s="105" t="s">
        <v>754</v>
      </c>
      <c r="B353" s="113" t="s">
        <v>311</v>
      </c>
      <c r="C353" s="317"/>
      <c r="D353" s="317"/>
      <c r="E353" s="317"/>
      <c r="F353" s="317"/>
      <c r="G353" s="317"/>
      <c r="H353" s="317"/>
      <c r="I353" s="317"/>
      <c r="J353" s="317"/>
      <c r="K353" s="318"/>
      <c r="L353" s="318"/>
      <c r="M353" s="318"/>
    </row>
    <row r="354" spans="1:13" ht="12.75">
      <c r="A354" s="105" t="s">
        <v>757</v>
      </c>
      <c r="B354" s="113" t="s">
        <v>312</v>
      </c>
      <c r="C354" s="317"/>
      <c r="D354" s="317"/>
      <c r="E354" s="317"/>
      <c r="F354" s="317"/>
      <c r="G354" s="317"/>
      <c r="H354" s="317"/>
      <c r="I354" s="317"/>
      <c r="J354" s="317"/>
      <c r="K354" s="318"/>
      <c r="L354" s="318"/>
      <c r="M354" s="318"/>
    </row>
    <row r="355" spans="1:13" ht="12.75">
      <c r="A355" s="105" t="s">
        <v>761</v>
      </c>
      <c r="B355" s="113" t="s">
        <v>313</v>
      </c>
      <c r="C355" s="317"/>
      <c r="D355" s="317"/>
      <c r="E355" s="317"/>
      <c r="F355" s="317"/>
      <c r="G355" s="317"/>
      <c r="H355" s="317"/>
      <c r="I355" s="317"/>
      <c r="J355" s="317"/>
      <c r="K355" s="318"/>
      <c r="L355" s="318"/>
      <c r="M355" s="318"/>
    </row>
    <row r="356" spans="1:13" ht="12.75">
      <c r="A356" s="105" t="s">
        <v>774</v>
      </c>
      <c r="B356" s="113" t="s">
        <v>314</v>
      </c>
      <c r="C356" s="317"/>
      <c r="D356" s="317"/>
      <c r="E356" s="317"/>
      <c r="F356" s="317"/>
      <c r="G356" s="317"/>
      <c r="H356" s="317"/>
      <c r="I356" s="317"/>
      <c r="J356" s="317"/>
      <c r="K356" s="318"/>
      <c r="L356" s="318"/>
      <c r="M356" s="318"/>
    </row>
    <row r="357" spans="1:13" ht="12.75">
      <c r="A357" s="105" t="s">
        <v>780</v>
      </c>
      <c r="B357" s="113" t="s">
        <v>315</v>
      </c>
      <c r="C357" s="317"/>
      <c r="D357" s="317"/>
      <c r="E357" s="317"/>
      <c r="F357" s="317"/>
      <c r="G357" s="317"/>
      <c r="H357" s="317"/>
      <c r="I357" s="317"/>
      <c r="J357" s="317"/>
      <c r="K357" s="318"/>
      <c r="L357" s="318"/>
      <c r="M357" s="318"/>
    </row>
    <row r="358" spans="1:13" ht="12.75">
      <c r="A358" s="105" t="s">
        <v>783</v>
      </c>
      <c r="B358" s="113" t="s">
        <v>316</v>
      </c>
      <c r="C358" s="317"/>
      <c r="D358" s="317"/>
      <c r="E358" s="317"/>
      <c r="F358" s="317"/>
      <c r="G358" s="317"/>
      <c r="H358" s="317"/>
      <c r="I358" s="317"/>
      <c r="J358" s="317"/>
      <c r="K358" s="318"/>
      <c r="L358" s="318"/>
      <c r="M358" s="318"/>
    </row>
    <row r="359" spans="1:13" ht="12.75">
      <c r="A359" s="105" t="s">
        <v>800</v>
      </c>
      <c r="B359" s="113" t="s">
        <v>317</v>
      </c>
      <c r="C359" s="317"/>
      <c r="D359" s="317"/>
      <c r="E359" s="317"/>
      <c r="F359" s="317"/>
      <c r="G359" s="317"/>
      <c r="H359" s="317"/>
      <c r="I359" s="317"/>
      <c r="J359" s="317"/>
      <c r="K359" s="318"/>
      <c r="L359" s="318"/>
      <c r="M359" s="318"/>
    </row>
    <row r="360" spans="1:13" ht="12.75">
      <c r="A360" s="105" t="s">
        <v>802</v>
      </c>
      <c r="B360" s="113" t="s">
        <v>318</v>
      </c>
      <c r="C360" s="317"/>
      <c r="D360" s="317"/>
      <c r="E360" s="317"/>
      <c r="F360" s="317"/>
      <c r="G360" s="317"/>
      <c r="H360" s="317"/>
      <c r="I360" s="317"/>
      <c r="J360" s="317"/>
      <c r="K360" s="318"/>
      <c r="L360" s="318"/>
      <c r="M360" s="318"/>
    </row>
    <row r="361" spans="1:13" ht="12.75">
      <c r="A361" s="105" t="s">
        <v>807</v>
      </c>
      <c r="B361" s="113" t="s">
        <v>319</v>
      </c>
      <c r="C361" s="317"/>
      <c r="D361" s="317"/>
      <c r="E361" s="317"/>
      <c r="F361" s="317"/>
      <c r="G361" s="317"/>
      <c r="H361" s="317"/>
      <c r="I361" s="317"/>
      <c r="J361" s="317"/>
      <c r="K361" s="318"/>
      <c r="L361" s="318"/>
      <c r="M361" s="318"/>
    </row>
    <row r="362" spans="1:13" ht="12.75">
      <c r="A362" s="105" t="s">
        <v>813</v>
      </c>
      <c r="B362" s="113" t="s">
        <v>320</v>
      </c>
      <c r="C362" s="317"/>
      <c r="D362" s="317"/>
      <c r="E362" s="317"/>
      <c r="F362" s="317"/>
      <c r="G362" s="317"/>
      <c r="H362" s="317"/>
      <c r="I362" s="317"/>
      <c r="J362" s="317"/>
      <c r="K362" s="318"/>
      <c r="L362" s="318"/>
      <c r="M362" s="318"/>
    </row>
    <row r="363" spans="1:13" ht="12.75">
      <c r="A363" s="105" t="s">
        <v>815</v>
      </c>
      <c r="B363" s="113" t="s">
        <v>321</v>
      </c>
      <c r="C363" s="317"/>
      <c r="D363" s="317"/>
      <c r="E363" s="317"/>
      <c r="F363" s="317"/>
      <c r="G363" s="317"/>
      <c r="H363" s="317"/>
      <c r="I363" s="317"/>
      <c r="J363" s="317"/>
      <c r="K363" s="318"/>
      <c r="L363" s="318"/>
      <c r="M363" s="318"/>
    </row>
    <row r="364" spans="1:13" ht="12.75">
      <c r="A364" s="105" t="s">
        <v>818</v>
      </c>
      <c r="B364" s="113" t="s">
        <v>322</v>
      </c>
      <c r="C364" s="317"/>
      <c r="D364" s="317"/>
      <c r="E364" s="317"/>
      <c r="F364" s="317"/>
      <c r="G364" s="317"/>
      <c r="H364" s="317"/>
      <c r="I364" s="317"/>
      <c r="J364" s="317"/>
      <c r="K364" s="318"/>
      <c r="L364" s="318"/>
      <c r="M364" s="318"/>
    </row>
    <row r="365" spans="1:13" ht="12.75">
      <c r="A365" s="105" t="s">
        <v>824</v>
      </c>
      <c r="B365" s="113" t="s">
        <v>323</v>
      </c>
      <c r="C365" s="317"/>
      <c r="D365" s="317"/>
      <c r="E365" s="317"/>
      <c r="F365" s="317"/>
      <c r="G365" s="317"/>
      <c r="H365" s="317"/>
      <c r="I365" s="317"/>
      <c r="J365" s="317"/>
      <c r="K365" s="318"/>
      <c r="L365" s="318"/>
      <c r="M365" s="318"/>
    </row>
    <row r="366" spans="1:13" ht="12.75">
      <c r="A366" s="105" t="s">
        <v>829</v>
      </c>
      <c r="B366" s="113" t="s">
        <v>900</v>
      </c>
      <c r="C366" s="317"/>
      <c r="D366" s="317"/>
      <c r="E366" s="317"/>
      <c r="F366" s="317"/>
      <c r="G366" s="317"/>
      <c r="H366" s="317"/>
      <c r="I366" s="317"/>
      <c r="J366" s="317"/>
      <c r="K366" s="318"/>
      <c r="L366" s="318"/>
      <c r="M366" s="318"/>
    </row>
    <row r="367" spans="1:13" ht="12.75">
      <c r="A367" s="105" t="s">
        <v>840</v>
      </c>
      <c r="B367" s="113" t="s">
        <v>324</v>
      </c>
      <c r="C367" s="317"/>
      <c r="D367" s="317"/>
      <c r="E367" s="317"/>
      <c r="F367" s="317"/>
      <c r="G367" s="317"/>
      <c r="H367" s="317"/>
      <c r="I367" s="317"/>
      <c r="J367" s="317"/>
      <c r="K367" s="318"/>
      <c r="L367" s="318"/>
      <c r="M367" s="318"/>
    </row>
    <row r="368" spans="1:13" ht="12.75">
      <c r="A368" s="105" t="s">
        <v>841</v>
      </c>
      <c r="B368" s="113" t="s">
        <v>325</v>
      </c>
      <c r="C368" s="317"/>
      <c r="D368" s="317"/>
      <c r="E368" s="317"/>
      <c r="F368" s="317"/>
      <c r="G368" s="317"/>
      <c r="H368" s="317"/>
      <c r="I368" s="317"/>
      <c r="J368" s="317"/>
      <c r="K368" s="318"/>
      <c r="L368" s="318"/>
      <c r="M368" s="318"/>
    </row>
    <row r="369" spans="1:13" ht="12.75">
      <c r="A369" s="105" t="s">
        <v>845</v>
      </c>
      <c r="B369" s="113" t="s">
        <v>326</v>
      </c>
      <c r="C369" s="317"/>
      <c r="D369" s="317"/>
      <c r="E369" s="317"/>
      <c r="F369" s="317"/>
      <c r="G369" s="317"/>
      <c r="H369" s="317"/>
      <c r="I369" s="317"/>
      <c r="J369" s="317"/>
      <c r="K369" s="318"/>
      <c r="L369" s="318"/>
      <c r="M369" s="318"/>
    </row>
    <row r="370" spans="1:13" ht="12.75">
      <c r="A370" s="105" t="s">
        <v>853</v>
      </c>
      <c r="B370" s="113" t="s">
        <v>327</v>
      </c>
      <c r="C370" s="317"/>
      <c r="D370" s="317"/>
      <c r="E370" s="317"/>
      <c r="F370" s="317"/>
      <c r="G370" s="317"/>
      <c r="H370" s="317"/>
      <c r="I370" s="317"/>
      <c r="J370" s="317"/>
      <c r="K370" s="318"/>
      <c r="L370" s="318"/>
      <c r="M370" s="318"/>
    </row>
    <row r="371" spans="1:13" ht="12.75">
      <c r="A371" s="105" t="s">
        <v>859</v>
      </c>
      <c r="B371" s="113" t="s">
        <v>328</v>
      </c>
      <c r="C371" s="317"/>
      <c r="D371" s="317"/>
      <c r="E371" s="317"/>
      <c r="F371" s="317"/>
      <c r="G371" s="317"/>
      <c r="H371" s="317"/>
      <c r="I371" s="317"/>
      <c r="J371" s="317"/>
      <c r="K371" s="318"/>
      <c r="L371" s="318"/>
      <c r="M371" s="318"/>
    </row>
    <row r="372" spans="1:13" ht="12.75">
      <c r="A372" s="105" t="s">
        <v>860</v>
      </c>
      <c r="B372" s="113" t="s">
        <v>329</v>
      </c>
      <c r="C372" s="317"/>
      <c r="D372" s="317"/>
      <c r="E372" s="317"/>
      <c r="F372" s="317"/>
      <c r="G372" s="317"/>
      <c r="H372" s="317"/>
      <c r="I372" s="317"/>
      <c r="J372" s="317"/>
      <c r="K372" s="318"/>
      <c r="L372" s="318"/>
      <c r="M372" s="318"/>
    </row>
    <row r="373" spans="1:13" ht="12.75">
      <c r="A373" s="105" t="s">
        <v>862</v>
      </c>
      <c r="B373" s="113" t="s">
        <v>330</v>
      </c>
      <c r="C373" s="317"/>
      <c r="D373" s="317"/>
      <c r="E373" s="317"/>
      <c r="F373" s="317"/>
      <c r="G373" s="317"/>
      <c r="H373" s="317"/>
      <c r="I373" s="317"/>
      <c r="J373" s="317"/>
      <c r="K373" s="318"/>
      <c r="L373" s="318"/>
      <c r="M373" s="318"/>
    </row>
    <row r="374" spans="1:13" ht="12.75">
      <c r="A374" s="105" t="s">
        <v>863</v>
      </c>
      <c r="B374" s="113" t="s">
        <v>331</v>
      </c>
      <c r="C374" s="317"/>
      <c r="D374" s="317"/>
      <c r="E374" s="317"/>
      <c r="F374" s="317"/>
      <c r="G374" s="317"/>
      <c r="H374" s="317"/>
      <c r="I374" s="317"/>
      <c r="J374" s="317"/>
      <c r="K374" s="318"/>
      <c r="L374" s="318"/>
      <c r="M374" s="318"/>
    </row>
    <row r="375" spans="1:13" ht="12.75">
      <c r="A375" s="105" t="s">
        <v>866</v>
      </c>
      <c r="B375" s="113" t="s">
        <v>332</v>
      </c>
      <c r="C375" s="317"/>
      <c r="D375" s="317"/>
      <c r="E375" s="317"/>
      <c r="F375" s="317"/>
      <c r="G375" s="317"/>
      <c r="H375" s="317"/>
      <c r="I375" s="317"/>
      <c r="J375" s="317"/>
      <c r="K375" s="318"/>
      <c r="L375" s="318"/>
      <c r="M375" s="318"/>
    </row>
    <row r="376" spans="1:13" ht="12.75">
      <c r="A376" s="105" t="s">
        <v>869</v>
      </c>
      <c r="B376" s="113" t="s">
        <v>333</v>
      </c>
      <c r="C376" s="319"/>
      <c r="D376" s="319"/>
      <c r="E376" s="319"/>
      <c r="F376" s="319"/>
      <c r="G376" s="319"/>
      <c r="H376" s="319"/>
      <c r="I376" s="319"/>
      <c r="J376" s="317"/>
      <c r="K376" s="320"/>
      <c r="L376" s="320"/>
      <c r="M376" s="320"/>
    </row>
    <row r="377" spans="1:13" s="116" customFormat="1" ht="13.5" thickBot="1">
      <c r="A377" s="108" t="s">
        <v>392</v>
      </c>
      <c r="B377" s="114" t="s">
        <v>950</v>
      </c>
      <c r="C377" s="321"/>
      <c r="D377" s="321"/>
      <c r="E377" s="321"/>
      <c r="F377" s="321"/>
      <c r="G377" s="321"/>
      <c r="H377" s="321"/>
      <c r="I377" s="321"/>
      <c r="J377" s="322"/>
      <c r="K377" s="323"/>
      <c r="L377" s="323"/>
      <c r="M377" s="323"/>
    </row>
    <row r="378" spans="1:13" ht="13.5" thickTop="1">
      <c r="A378" s="105" t="s">
        <v>428</v>
      </c>
      <c r="B378" s="113" t="s">
        <v>334</v>
      </c>
      <c r="C378" s="317"/>
      <c r="D378" s="317"/>
      <c r="E378" s="317"/>
      <c r="F378" s="317"/>
      <c r="G378" s="317"/>
      <c r="H378" s="317"/>
      <c r="I378" s="317"/>
      <c r="J378" s="317"/>
      <c r="K378" s="318"/>
      <c r="L378" s="318"/>
      <c r="M378" s="318"/>
    </row>
    <row r="379" spans="1:13" ht="12.75">
      <c r="A379" s="105" t="s">
        <v>444</v>
      </c>
      <c r="B379" s="113" t="s">
        <v>335</v>
      </c>
      <c r="C379" s="317"/>
      <c r="D379" s="317"/>
      <c r="E379" s="317"/>
      <c r="F379" s="317"/>
      <c r="G379" s="317"/>
      <c r="H379" s="317"/>
      <c r="I379" s="317"/>
      <c r="J379" s="317"/>
      <c r="K379" s="318"/>
      <c r="L379" s="318"/>
      <c r="M379" s="318"/>
    </row>
    <row r="380" spans="1:13" ht="12.75">
      <c r="A380" s="105" t="s">
        <v>454</v>
      </c>
      <c r="B380" s="113" t="s">
        <v>336</v>
      </c>
      <c r="C380" s="317"/>
      <c r="D380" s="317"/>
      <c r="E380" s="317"/>
      <c r="F380" s="317"/>
      <c r="G380" s="317"/>
      <c r="H380" s="317"/>
      <c r="I380" s="317"/>
      <c r="J380" s="317"/>
      <c r="K380" s="318"/>
      <c r="L380" s="318"/>
      <c r="M380" s="318"/>
    </row>
    <row r="381" spans="1:13" ht="12.75">
      <c r="A381" s="105" t="s">
        <v>469</v>
      </c>
      <c r="B381" s="113" t="s">
        <v>337</v>
      </c>
      <c r="C381" s="317"/>
      <c r="D381" s="317"/>
      <c r="E381" s="317"/>
      <c r="F381" s="317"/>
      <c r="G381" s="317"/>
      <c r="H381" s="317"/>
      <c r="I381" s="317"/>
      <c r="J381" s="317"/>
      <c r="K381" s="318"/>
      <c r="L381" s="318"/>
      <c r="M381" s="318"/>
    </row>
    <row r="382" spans="1:13" ht="12.75">
      <c r="A382" s="105" t="s">
        <v>473</v>
      </c>
      <c r="B382" s="113" t="s">
        <v>338</v>
      </c>
      <c r="C382" s="317"/>
      <c r="D382" s="317"/>
      <c r="E382" s="317"/>
      <c r="F382" s="317"/>
      <c r="G382" s="317"/>
      <c r="H382" s="317"/>
      <c r="I382" s="317"/>
      <c r="J382" s="317"/>
      <c r="K382" s="318"/>
      <c r="L382" s="318"/>
      <c r="M382" s="318"/>
    </row>
    <row r="383" spans="1:13" ht="12.75">
      <c r="A383" s="105" t="s">
        <v>483</v>
      </c>
      <c r="B383" s="113" t="s">
        <v>339</v>
      </c>
      <c r="C383" s="317"/>
      <c r="D383" s="317"/>
      <c r="E383" s="317"/>
      <c r="F383" s="317"/>
      <c r="G383" s="317"/>
      <c r="H383" s="317"/>
      <c r="I383" s="317"/>
      <c r="J383" s="317"/>
      <c r="K383" s="318"/>
      <c r="L383" s="318"/>
      <c r="M383" s="318"/>
    </row>
    <row r="384" spans="1:13" ht="12.75">
      <c r="A384" s="105" t="s">
        <v>491</v>
      </c>
      <c r="B384" s="113" t="s">
        <v>340</v>
      </c>
      <c r="C384" s="317"/>
      <c r="D384" s="317"/>
      <c r="E384" s="317"/>
      <c r="F384" s="317"/>
      <c r="G384" s="317"/>
      <c r="H384" s="317"/>
      <c r="I384" s="317"/>
      <c r="J384" s="317"/>
      <c r="K384" s="318"/>
      <c r="L384" s="318"/>
      <c r="M384" s="318"/>
    </row>
    <row r="385" spans="1:13" ht="12.75">
      <c r="A385" s="105" t="s">
        <v>505</v>
      </c>
      <c r="B385" s="113" t="s">
        <v>341</v>
      </c>
      <c r="C385" s="317"/>
      <c r="D385" s="317"/>
      <c r="E385" s="317"/>
      <c r="F385" s="317"/>
      <c r="G385" s="317"/>
      <c r="H385" s="317"/>
      <c r="I385" s="317"/>
      <c r="J385" s="317"/>
      <c r="K385" s="318"/>
      <c r="L385" s="318"/>
      <c r="M385" s="318"/>
    </row>
    <row r="386" spans="1:13" ht="12.75">
      <c r="A386" s="105" t="s">
        <v>537</v>
      </c>
      <c r="B386" s="113" t="s">
        <v>342</v>
      </c>
      <c r="C386" s="317"/>
      <c r="D386" s="317"/>
      <c r="E386" s="317"/>
      <c r="F386" s="317"/>
      <c r="G386" s="317"/>
      <c r="H386" s="317"/>
      <c r="I386" s="317"/>
      <c r="J386" s="317"/>
      <c r="K386" s="318"/>
      <c r="L386" s="318"/>
      <c r="M386" s="318"/>
    </row>
    <row r="387" spans="1:13" ht="12.75">
      <c r="A387" s="105" t="s">
        <v>538</v>
      </c>
      <c r="B387" s="113" t="s">
        <v>343</v>
      </c>
      <c r="C387" s="317"/>
      <c r="D387" s="317"/>
      <c r="E387" s="317"/>
      <c r="F387" s="317"/>
      <c r="G387" s="317"/>
      <c r="H387" s="317"/>
      <c r="I387" s="317"/>
      <c r="J387" s="317"/>
      <c r="K387" s="318"/>
      <c r="L387" s="318"/>
      <c r="M387" s="318"/>
    </row>
    <row r="388" spans="1:13" ht="12.75">
      <c r="A388" s="105" t="s">
        <v>562</v>
      </c>
      <c r="B388" s="113" t="s">
        <v>344</v>
      </c>
      <c r="C388" s="317"/>
      <c r="D388" s="317"/>
      <c r="E388" s="317"/>
      <c r="F388" s="317"/>
      <c r="G388" s="317"/>
      <c r="H388" s="317"/>
      <c r="I388" s="317"/>
      <c r="J388" s="317"/>
      <c r="K388" s="318"/>
      <c r="L388" s="318"/>
      <c r="M388" s="318"/>
    </row>
    <row r="389" spans="1:13" ht="12.75">
      <c r="A389" s="105" t="s">
        <v>571</v>
      </c>
      <c r="B389" s="113" t="s">
        <v>345</v>
      </c>
      <c r="C389" s="317"/>
      <c r="D389" s="317"/>
      <c r="E389" s="317"/>
      <c r="F389" s="317"/>
      <c r="G389" s="317"/>
      <c r="H389" s="317"/>
      <c r="I389" s="317"/>
      <c r="J389" s="317"/>
      <c r="K389" s="318"/>
      <c r="L389" s="318"/>
      <c r="M389" s="318"/>
    </row>
    <row r="390" spans="1:13" ht="12.75">
      <c r="A390" s="105" t="s">
        <v>576</v>
      </c>
      <c r="B390" s="113" t="s">
        <v>346</v>
      </c>
      <c r="C390" s="317"/>
      <c r="D390" s="317"/>
      <c r="E390" s="317"/>
      <c r="F390" s="317"/>
      <c r="G390" s="317"/>
      <c r="H390" s="317"/>
      <c r="I390" s="317"/>
      <c r="J390" s="317"/>
      <c r="K390" s="318"/>
      <c r="L390" s="318"/>
      <c r="M390" s="318"/>
    </row>
    <row r="391" spans="1:13" ht="12.75">
      <c r="A391" s="105" t="s">
        <v>613</v>
      </c>
      <c r="B391" s="113" t="s">
        <v>347</v>
      </c>
      <c r="C391" s="317"/>
      <c r="D391" s="317"/>
      <c r="E391" s="317"/>
      <c r="F391" s="317"/>
      <c r="G391" s="317"/>
      <c r="H391" s="317"/>
      <c r="I391" s="317"/>
      <c r="J391" s="317"/>
      <c r="K391" s="318"/>
      <c r="L391" s="318"/>
      <c r="M391" s="318"/>
    </row>
    <row r="392" spans="1:13" ht="12.75">
      <c r="A392" s="105" t="s">
        <v>615</v>
      </c>
      <c r="B392" s="113" t="s">
        <v>348</v>
      </c>
      <c r="C392" s="317"/>
      <c r="D392" s="317"/>
      <c r="E392" s="317"/>
      <c r="F392" s="317"/>
      <c r="G392" s="317"/>
      <c r="H392" s="317"/>
      <c r="I392" s="317"/>
      <c r="J392" s="317"/>
      <c r="K392" s="318"/>
      <c r="L392" s="318"/>
      <c r="M392" s="318"/>
    </row>
    <row r="393" spans="1:13" ht="12.75">
      <c r="A393" s="105" t="s">
        <v>617</v>
      </c>
      <c r="B393" s="113" t="s">
        <v>349</v>
      </c>
      <c r="C393" s="317"/>
      <c r="D393" s="317"/>
      <c r="E393" s="317"/>
      <c r="F393" s="317"/>
      <c r="G393" s="317"/>
      <c r="H393" s="317"/>
      <c r="I393" s="317"/>
      <c r="J393" s="317"/>
      <c r="K393" s="318"/>
      <c r="L393" s="318"/>
      <c r="M393" s="318"/>
    </row>
    <row r="394" spans="1:13" ht="12.75">
      <c r="A394" s="105" t="s">
        <v>651</v>
      </c>
      <c r="B394" s="113" t="s">
        <v>350</v>
      </c>
      <c r="C394" s="317"/>
      <c r="D394" s="317"/>
      <c r="E394" s="317"/>
      <c r="F394" s="317"/>
      <c r="G394" s="317"/>
      <c r="H394" s="317"/>
      <c r="I394" s="317"/>
      <c r="J394" s="317"/>
      <c r="K394" s="318"/>
      <c r="L394" s="318"/>
      <c r="M394" s="318"/>
    </row>
    <row r="395" spans="1:13" ht="12.75">
      <c r="A395" s="105" t="s">
        <v>655</v>
      </c>
      <c r="B395" s="113" t="s">
        <v>351</v>
      </c>
      <c r="C395" s="317"/>
      <c r="D395" s="317"/>
      <c r="E395" s="317"/>
      <c r="F395" s="317"/>
      <c r="G395" s="317"/>
      <c r="H395" s="317"/>
      <c r="I395" s="317"/>
      <c r="J395" s="317"/>
      <c r="K395" s="318"/>
      <c r="L395" s="318"/>
      <c r="M395" s="318"/>
    </row>
    <row r="396" spans="1:13" ht="12.75">
      <c r="A396" s="105" t="s">
        <v>679</v>
      </c>
      <c r="B396" s="113" t="s">
        <v>352</v>
      </c>
      <c r="C396" s="317"/>
      <c r="D396" s="317"/>
      <c r="E396" s="317"/>
      <c r="F396" s="317"/>
      <c r="G396" s="317"/>
      <c r="H396" s="317"/>
      <c r="I396" s="317"/>
      <c r="J396" s="317"/>
      <c r="K396" s="318"/>
      <c r="L396" s="318"/>
      <c r="M396" s="318"/>
    </row>
    <row r="397" spans="1:13" ht="12.75">
      <c r="A397" s="105" t="s">
        <v>680</v>
      </c>
      <c r="B397" s="113" t="s">
        <v>353</v>
      </c>
      <c r="C397" s="317"/>
      <c r="D397" s="317"/>
      <c r="E397" s="317"/>
      <c r="F397" s="317"/>
      <c r="G397" s="317"/>
      <c r="H397" s="317"/>
      <c r="I397" s="317"/>
      <c r="J397" s="317"/>
      <c r="K397" s="318"/>
      <c r="L397" s="318"/>
      <c r="M397" s="318"/>
    </row>
    <row r="398" spans="1:13" ht="12.75">
      <c r="A398" s="105" t="s">
        <v>681</v>
      </c>
      <c r="B398" s="113" t="s">
        <v>354</v>
      </c>
      <c r="C398" s="317"/>
      <c r="D398" s="317"/>
      <c r="E398" s="317"/>
      <c r="F398" s="317"/>
      <c r="G398" s="317"/>
      <c r="H398" s="317"/>
      <c r="I398" s="317"/>
      <c r="J398" s="317"/>
      <c r="K398" s="318"/>
      <c r="L398" s="318"/>
      <c r="M398" s="318"/>
    </row>
    <row r="399" spans="1:13" ht="12.75">
      <c r="A399" s="105" t="s">
        <v>693</v>
      </c>
      <c r="B399" s="113" t="s">
        <v>355</v>
      </c>
      <c r="C399" s="317"/>
      <c r="D399" s="317"/>
      <c r="E399" s="317"/>
      <c r="F399" s="317"/>
      <c r="G399" s="317"/>
      <c r="H399" s="317"/>
      <c r="I399" s="317"/>
      <c r="J399" s="317"/>
      <c r="K399" s="318"/>
      <c r="L399" s="318"/>
      <c r="M399" s="318"/>
    </row>
    <row r="400" spans="1:13" ht="12.75">
      <c r="A400" s="105" t="s">
        <v>697</v>
      </c>
      <c r="B400" s="113" t="s">
        <v>356</v>
      </c>
      <c r="C400" s="317"/>
      <c r="D400" s="317"/>
      <c r="E400" s="317"/>
      <c r="F400" s="317"/>
      <c r="G400" s="317"/>
      <c r="H400" s="317"/>
      <c r="I400" s="317"/>
      <c r="J400" s="317"/>
      <c r="K400" s="318"/>
      <c r="L400" s="318"/>
      <c r="M400" s="318"/>
    </row>
    <row r="401" spans="1:13" ht="12.75">
      <c r="A401" s="105" t="s">
        <v>711</v>
      </c>
      <c r="B401" s="113" t="s">
        <v>357</v>
      </c>
      <c r="C401" s="317"/>
      <c r="D401" s="317"/>
      <c r="E401" s="317"/>
      <c r="F401" s="317"/>
      <c r="G401" s="317"/>
      <c r="H401" s="317"/>
      <c r="I401" s="317"/>
      <c r="J401" s="317"/>
      <c r="K401" s="318"/>
      <c r="L401" s="318"/>
      <c r="M401" s="318"/>
    </row>
    <row r="402" spans="1:13" ht="12.75">
      <c r="A402" s="105" t="s">
        <v>715</v>
      </c>
      <c r="B402" s="113" t="s">
        <v>358</v>
      </c>
      <c r="C402" s="317"/>
      <c r="D402" s="317"/>
      <c r="E402" s="317"/>
      <c r="F402" s="317"/>
      <c r="G402" s="317"/>
      <c r="H402" s="317"/>
      <c r="I402" s="317"/>
      <c r="J402" s="317"/>
      <c r="K402" s="318"/>
      <c r="L402" s="318"/>
      <c r="M402" s="318"/>
    </row>
    <row r="403" spans="1:13" ht="12.75">
      <c r="A403" s="105" t="s">
        <v>716</v>
      </c>
      <c r="B403" s="113" t="s">
        <v>359</v>
      </c>
      <c r="C403" s="317"/>
      <c r="D403" s="317"/>
      <c r="E403" s="317"/>
      <c r="F403" s="317"/>
      <c r="G403" s="317"/>
      <c r="H403" s="317"/>
      <c r="I403" s="317"/>
      <c r="J403" s="317"/>
      <c r="K403" s="318"/>
      <c r="L403" s="318"/>
      <c r="M403" s="318"/>
    </row>
    <row r="404" spans="1:13" ht="12.75">
      <c r="A404" s="105" t="s">
        <v>720</v>
      </c>
      <c r="B404" s="113" t="s">
        <v>360</v>
      </c>
      <c r="C404" s="317"/>
      <c r="D404" s="317"/>
      <c r="E404" s="317"/>
      <c r="F404" s="317"/>
      <c r="G404" s="317"/>
      <c r="H404" s="317"/>
      <c r="I404" s="317"/>
      <c r="J404" s="317"/>
      <c r="K404" s="318"/>
      <c r="L404" s="318"/>
      <c r="M404" s="318"/>
    </row>
    <row r="405" spans="1:13" ht="12.75">
      <c r="A405" s="105" t="s">
        <v>727</v>
      </c>
      <c r="B405" s="113" t="s">
        <v>361</v>
      </c>
      <c r="C405" s="317"/>
      <c r="D405" s="317"/>
      <c r="E405" s="317"/>
      <c r="F405" s="317"/>
      <c r="G405" s="317"/>
      <c r="H405" s="317"/>
      <c r="I405" s="317"/>
      <c r="J405" s="317"/>
      <c r="K405" s="318"/>
      <c r="L405" s="318"/>
      <c r="M405" s="318"/>
    </row>
    <row r="406" spans="1:13" ht="12.75">
      <c r="A406" s="105" t="s">
        <v>744</v>
      </c>
      <c r="B406" s="113" t="s">
        <v>362</v>
      </c>
      <c r="C406" s="317"/>
      <c r="D406" s="317"/>
      <c r="E406" s="317"/>
      <c r="F406" s="317"/>
      <c r="G406" s="317"/>
      <c r="H406" s="317"/>
      <c r="I406" s="317"/>
      <c r="J406" s="317"/>
      <c r="K406" s="318"/>
      <c r="L406" s="318"/>
      <c r="M406" s="318"/>
    </row>
    <row r="407" spans="1:13" ht="12.75">
      <c r="A407" s="105" t="s">
        <v>749</v>
      </c>
      <c r="B407" s="113" t="s">
        <v>363</v>
      </c>
      <c r="C407" s="317"/>
      <c r="D407" s="317"/>
      <c r="E407" s="317"/>
      <c r="F407" s="317"/>
      <c r="G407" s="317"/>
      <c r="H407" s="317"/>
      <c r="I407" s="317"/>
      <c r="J407" s="317"/>
      <c r="K407" s="318"/>
      <c r="L407" s="318"/>
      <c r="M407" s="318"/>
    </row>
    <row r="408" spans="1:13" ht="12.75">
      <c r="A408" s="105" t="s">
        <v>765</v>
      </c>
      <c r="B408" s="113" t="s">
        <v>764</v>
      </c>
      <c r="C408" s="317"/>
      <c r="D408" s="317"/>
      <c r="E408" s="317"/>
      <c r="F408" s="317"/>
      <c r="G408" s="317"/>
      <c r="H408" s="317"/>
      <c r="I408" s="317"/>
      <c r="J408" s="317"/>
      <c r="K408" s="318"/>
      <c r="L408" s="318"/>
      <c r="M408" s="318"/>
    </row>
    <row r="409" spans="1:13" ht="12.75">
      <c r="A409" s="105" t="s">
        <v>766</v>
      </c>
      <c r="B409" s="113" t="s">
        <v>364</v>
      </c>
      <c r="C409" s="317"/>
      <c r="D409" s="317"/>
      <c r="E409" s="317"/>
      <c r="F409" s="317"/>
      <c r="G409" s="317"/>
      <c r="H409" s="317"/>
      <c r="I409" s="317"/>
      <c r="J409" s="317"/>
      <c r="K409" s="318"/>
      <c r="L409" s="318"/>
      <c r="M409" s="318"/>
    </row>
    <row r="410" spans="1:13" ht="12.75">
      <c r="A410" s="105" t="s">
        <v>777</v>
      </c>
      <c r="B410" s="113" t="s">
        <v>365</v>
      </c>
      <c r="C410" s="317"/>
      <c r="D410" s="317"/>
      <c r="E410" s="317"/>
      <c r="F410" s="317"/>
      <c r="G410" s="317"/>
      <c r="H410" s="317"/>
      <c r="I410" s="317"/>
      <c r="J410" s="317"/>
      <c r="K410" s="318"/>
      <c r="L410" s="318"/>
      <c r="M410" s="318"/>
    </row>
    <row r="411" spans="1:13" ht="12.75">
      <c r="A411" s="105" t="s">
        <v>797</v>
      </c>
      <c r="B411" s="113" t="s">
        <v>366</v>
      </c>
      <c r="C411" s="317"/>
      <c r="D411" s="317"/>
      <c r="E411" s="317"/>
      <c r="F411" s="317"/>
      <c r="G411" s="317"/>
      <c r="H411" s="317"/>
      <c r="I411" s="317"/>
      <c r="J411" s="317"/>
      <c r="K411" s="318"/>
      <c r="L411" s="318"/>
      <c r="M411" s="318"/>
    </row>
    <row r="412" spans="1:13" ht="12.75">
      <c r="A412" s="105" t="s">
        <v>804</v>
      </c>
      <c r="B412" s="113" t="s">
        <v>367</v>
      </c>
      <c r="C412" s="317"/>
      <c r="D412" s="317"/>
      <c r="E412" s="317"/>
      <c r="F412" s="317"/>
      <c r="G412" s="317"/>
      <c r="H412" s="317"/>
      <c r="I412" s="317"/>
      <c r="J412" s="317"/>
      <c r="K412" s="318"/>
      <c r="L412" s="318"/>
      <c r="M412" s="318"/>
    </row>
    <row r="413" spans="1:13" ht="12.75">
      <c r="A413" s="105" t="s">
        <v>808</v>
      </c>
      <c r="B413" s="113" t="s">
        <v>368</v>
      </c>
      <c r="C413" s="317"/>
      <c r="D413" s="317"/>
      <c r="E413" s="317"/>
      <c r="F413" s="317"/>
      <c r="G413" s="317"/>
      <c r="H413" s="317"/>
      <c r="I413" s="317"/>
      <c r="J413" s="317"/>
      <c r="K413" s="318"/>
      <c r="L413" s="318"/>
      <c r="M413" s="318"/>
    </row>
    <row r="414" spans="1:13" ht="12.75">
      <c r="A414" s="105" t="s">
        <v>810</v>
      </c>
      <c r="B414" s="113" t="s">
        <v>369</v>
      </c>
      <c r="C414" s="317"/>
      <c r="D414" s="317"/>
      <c r="E414" s="317"/>
      <c r="F414" s="317"/>
      <c r="G414" s="317"/>
      <c r="H414" s="317"/>
      <c r="I414" s="317"/>
      <c r="J414" s="317"/>
      <c r="K414" s="318"/>
      <c r="L414" s="318"/>
      <c r="M414" s="318"/>
    </row>
    <row r="415" spans="1:13" ht="12.75">
      <c r="A415" s="105" t="s">
        <v>814</v>
      </c>
      <c r="B415" s="113" t="s">
        <v>370</v>
      </c>
      <c r="C415" s="317"/>
      <c r="D415" s="317"/>
      <c r="E415" s="317"/>
      <c r="F415" s="317"/>
      <c r="G415" s="317"/>
      <c r="H415" s="317"/>
      <c r="I415" s="317"/>
      <c r="J415" s="317"/>
      <c r="K415" s="318"/>
      <c r="L415" s="318"/>
      <c r="M415" s="318"/>
    </row>
    <row r="416" spans="1:13" ht="12.75">
      <c r="A416" s="105" t="s">
        <v>819</v>
      </c>
      <c r="B416" s="113" t="s">
        <v>371</v>
      </c>
      <c r="C416" s="317"/>
      <c r="D416" s="317"/>
      <c r="E416" s="317"/>
      <c r="F416" s="317"/>
      <c r="G416" s="317"/>
      <c r="H416" s="317"/>
      <c r="I416" s="317"/>
      <c r="J416" s="317"/>
      <c r="K416" s="318"/>
      <c r="L416" s="318"/>
      <c r="M416" s="318"/>
    </row>
    <row r="417" spans="1:13" ht="12.75">
      <c r="A417" s="105" t="s">
        <v>821</v>
      </c>
      <c r="B417" s="113" t="s">
        <v>372</v>
      </c>
      <c r="C417" s="317"/>
      <c r="D417" s="317"/>
      <c r="E417" s="317"/>
      <c r="F417" s="317"/>
      <c r="G417" s="317"/>
      <c r="H417" s="317"/>
      <c r="I417" s="317"/>
      <c r="J417" s="317"/>
      <c r="K417" s="318"/>
      <c r="L417" s="318"/>
      <c r="M417" s="318"/>
    </row>
    <row r="418" spans="1:13" ht="12.75">
      <c r="A418" s="105" t="s">
        <v>846</v>
      </c>
      <c r="B418" s="113" t="s">
        <v>373</v>
      </c>
      <c r="C418" s="317"/>
      <c r="D418" s="317"/>
      <c r="E418" s="317"/>
      <c r="F418" s="317"/>
      <c r="G418" s="317"/>
      <c r="H418" s="317"/>
      <c r="I418" s="317"/>
      <c r="J418" s="317"/>
      <c r="K418" s="318"/>
      <c r="L418" s="318"/>
      <c r="M418" s="318"/>
    </row>
    <row r="419" spans="1:13" ht="12.75">
      <c r="A419" s="105" t="s">
        <v>847</v>
      </c>
      <c r="B419" s="113" t="s">
        <v>374</v>
      </c>
      <c r="C419" s="317"/>
      <c r="D419" s="317"/>
      <c r="E419" s="317"/>
      <c r="F419" s="317"/>
      <c r="G419" s="317"/>
      <c r="H419" s="317"/>
      <c r="I419" s="317"/>
      <c r="J419" s="317"/>
      <c r="K419" s="318"/>
      <c r="L419" s="318"/>
      <c r="M419" s="318"/>
    </row>
    <row r="420" spans="1:13" ht="12.75">
      <c r="A420" s="105" t="s">
        <v>854</v>
      </c>
      <c r="B420" s="113" t="s">
        <v>375</v>
      </c>
      <c r="C420" s="317"/>
      <c r="D420" s="317"/>
      <c r="E420" s="317"/>
      <c r="F420" s="317"/>
      <c r="G420" s="317"/>
      <c r="H420" s="317"/>
      <c r="I420" s="317"/>
      <c r="J420" s="317"/>
      <c r="K420" s="318"/>
      <c r="L420" s="318"/>
      <c r="M420" s="318"/>
    </row>
    <row r="421" spans="1:13" ht="12.75">
      <c r="A421" s="105" t="s">
        <v>855</v>
      </c>
      <c r="B421" s="113" t="s">
        <v>376</v>
      </c>
      <c r="C421" s="317"/>
      <c r="D421" s="317"/>
      <c r="E421" s="317"/>
      <c r="F421" s="317"/>
      <c r="G421" s="317"/>
      <c r="H421" s="317"/>
      <c r="I421" s="317"/>
      <c r="J421" s="317"/>
      <c r="K421" s="318"/>
      <c r="L421" s="318"/>
      <c r="M421" s="318"/>
    </row>
    <row r="422" spans="1:13" ht="12.75">
      <c r="A422" s="105" t="s">
        <v>857</v>
      </c>
      <c r="B422" s="113" t="s">
        <v>377</v>
      </c>
      <c r="C422" s="319"/>
      <c r="D422" s="319"/>
      <c r="E422" s="319"/>
      <c r="F422" s="320"/>
      <c r="G422" s="319"/>
      <c r="H422" s="319"/>
      <c r="I422" s="319"/>
      <c r="J422" s="317"/>
      <c r="K422" s="320"/>
      <c r="L422" s="320"/>
      <c r="M422" s="320"/>
    </row>
    <row r="423" spans="1:13" s="116" customFormat="1" ht="13.5" thickBot="1">
      <c r="A423" s="108" t="s">
        <v>393</v>
      </c>
      <c r="B423" s="114" t="s">
        <v>951</v>
      </c>
      <c r="C423" s="321"/>
      <c r="D423" s="321"/>
      <c r="E423" s="321"/>
      <c r="F423" s="323"/>
      <c r="G423" s="321"/>
      <c r="H423" s="321"/>
      <c r="I423" s="321"/>
      <c r="J423" s="322"/>
      <c r="K423" s="323"/>
      <c r="L423" s="323"/>
      <c r="M423" s="323"/>
    </row>
    <row r="424" spans="1:13" ht="13.5" thickTop="1">
      <c r="A424" s="105" t="s">
        <v>403</v>
      </c>
      <c r="B424" s="113" t="s">
        <v>402</v>
      </c>
      <c r="C424" s="317"/>
      <c r="D424" s="317"/>
      <c r="E424" s="317"/>
      <c r="F424" s="318"/>
      <c r="G424" s="317"/>
      <c r="H424" s="317"/>
      <c r="I424" s="317"/>
      <c r="J424" s="317"/>
      <c r="K424" s="318"/>
      <c r="L424" s="318"/>
      <c r="M424" s="318"/>
    </row>
    <row r="425" spans="1:13" ht="12.75">
      <c r="A425" s="105" t="s">
        <v>405</v>
      </c>
      <c r="B425" s="113" t="s">
        <v>404</v>
      </c>
      <c r="C425" s="317"/>
      <c r="D425" s="317"/>
      <c r="E425" s="317"/>
      <c r="F425" s="318"/>
      <c r="G425" s="317"/>
      <c r="H425" s="317"/>
      <c r="I425" s="317"/>
      <c r="J425" s="317"/>
      <c r="K425" s="318"/>
      <c r="L425" s="318"/>
      <c r="M425" s="318"/>
    </row>
    <row r="426" spans="1:13" ht="12.75">
      <c r="A426" s="105" t="s">
        <v>408</v>
      </c>
      <c r="B426" s="113" t="s">
        <v>407</v>
      </c>
      <c r="C426" s="317"/>
      <c r="D426" s="317"/>
      <c r="E426" s="317"/>
      <c r="F426" s="318"/>
      <c r="G426" s="317"/>
      <c r="H426" s="317"/>
      <c r="I426" s="317"/>
      <c r="J426" s="317"/>
      <c r="K426" s="318"/>
      <c r="L426" s="318"/>
      <c r="M426" s="318"/>
    </row>
    <row r="427" spans="1:13" ht="12.75">
      <c r="A427" s="105" t="s">
        <v>415</v>
      </c>
      <c r="B427" s="113" t="s">
        <v>414</v>
      </c>
      <c r="C427" s="317"/>
      <c r="D427" s="317"/>
      <c r="E427" s="317"/>
      <c r="F427" s="318"/>
      <c r="G427" s="317"/>
      <c r="H427" s="317"/>
      <c r="I427" s="317"/>
      <c r="J427" s="317"/>
      <c r="K427" s="318"/>
      <c r="L427" s="318"/>
      <c r="M427" s="318"/>
    </row>
    <row r="428" spans="1:13" ht="12.75">
      <c r="A428" s="105" t="s">
        <v>417</v>
      </c>
      <c r="B428" s="113" t="s">
        <v>416</v>
      </c>
      <c r="C428" s="317"/>
      <c r="D428" s="317"/>
      <c r="E428" s="317"/>
      <c r="F428" s="318"/>
      <c r="G428" s="317"/>
      <c r="H428" s="317"/>
      <c r="I428" s="317"/>
      <c r="J428" s="317"/>
      <c r="K428" s="318"/>
      <c r="L428" s="318"/>
      <c r="M428" s="318"/>
    </row>
    <row r="429" spans="1:13" ht="12.75">
      <c r="A429" s="105" t="s">
        <v>419</v>
      </c>
      <c r="B429" s="113" t="s">
        <v>418</v>
      </c>
      <c r="C429" s="317"/>
      <c r="D429" s="317"/>
      <c r="E429" s="317"/>
      <c r="F429" s="318"/>
      <c r="G429" s="317"/>
      <c r="H429" s="317"/>
      <c r="I429" s="317"/>
      <c r="J429" s="317"/>
      <c r="K429" s="318"/>
      <c r="L429" s="318"/>
      <c r="M429" s="318"/>
    </row>
    <row r="430" spans="1:13" ht="12.75">
      <c r="A430" s="105" t="s">
        <v>431</v>
      </c>
      <c r="B430" s="113" t="s">
        <v>430</v>
      </c>
      <c r="C430" s="317"/>
      <c r="D430" s="317"/>
      <c r="E430" s="317"/>
      <c r="F430" s="318"/>
      <c r="G430" s="317"/>
      <c r="H430" s="317"/>
      <c r="I430" s="317"/>
      <c r="J430" s="317"/>
      <c r="K430" s="318"/>
      <c r="L430" s="318"/>
      <c r="M430" s="318"/>
    </row>
    <row r="431" spans="1:13" ht="12.75">
      <c r="A431" s="105" t="s">
        <v>475</v>
      </c>
      <c r="B431" s="113" t="s">
        <v>474</v>
      </c>
      <c r="C431" s="317"/>
      <c r="D431" s="317"/>
      <c r="E431" s="317"/>
      <c r="F431" s="318"/>
      <c r="G431" s="317"/>
      <c r="H431" s="317"/>
      <c r="I431" s="317"/>
      <c r="J431" s="317"/>
      <c r="K431" s="318"/>
      <c r="L431" s="318"/>
      <c r="M431" s="318"/>
    </row>
    <row r="432" spans="1:13" ht="12.75">
      <c r="A432" s="105" t="s">
        <v>479</v>
      </c>
      <c r="B432" s="113" t="s">
        <v>478</v>
      </c>
      <c r="C432" s="317"/>
      <c r="D432" s="317"/>
      <c r="E432" s="317"/>
      <c r="F432" s="318"/>
      <c r="G432" s="317"/>
      <c r="H432" s="317"/>
      <c r="I432" s="317"/>
      <c r="J432" s="317"/>
      <c r="K432" s="318"/>
      <c r="L432" s="318"/>
      <c r="M432" s="318"/>
    </row>
    <row r="433" spans="1:13" ht="12.75">
      <c r="A433" s="105" t="s">
        <v>496</v>
      </c>
      <c r="B433" s="113" t="s">
        <v>495</v>
      </c>
      <c r="C433" s="317"/>
      <c r="D433" s="317"/>
      <c r="E433" s="317"/>
      <c r="F433" s="318"/>
      <c r="G433" s="317"/>
      <c r="H433" s="317"/>
      <c r="I433" s="317"/>
      <c r="J433" s="317"/>
      <c r="K433" s="318"/>
      <c r="L433" s="318"/>
      <c r="M433" s="318"/>
    </row>
    <row r="434" spans="1:13" ht="12.75">
      <c r="A434" s="105" t="s">
        <v>501</v>
      </c>
      <c r="B434" s="113" t="s">
        <v>500</v>
      </c>
      <c r="C434" s="317"/>
      <c r="D434" s="317"/>
      <c r="E434" s="317"/>
      <c r="F434" s="318"/>
      <c r="G434" s="317"/>
      <c r="H434" s="317"/>
      <c r="I434" s="317"/>
      <c r="J434" s="317"/>
      <c r="K434" s="318"/>
      <c r="L434" s="318"/>
      <c r="M434" s="318"/>
    </row>
    <row r="435" spans="1:13" ht="12.75">
      <c r="A435" s="105" t="s">
        <v>508</v>
      </c>
      <c r="B435" s="113" t="s">
        <v>507</v>
      </c>
      <c r="C435" s="317"/>
      <c r="D435" s="317"/>
      <c r="E435" s="317"/>
      <c r="F435" s="318"/>
      <c r="G435" s="317"/>
      <c r="H435" s="317"/>
      <c r="I435" s="317"/>
      <c r="J435" s="317"/>
      <c r="K435" s="318"/>
      <c r="L435" s="318"/>
      <c r="M435" s="318"/>
    </row>
    <row r="436" spans="1:13" ht="12.75">
      <c r="A436" s="105" t="s">
        <v>521</v>
      </c>
      <c r="B436" s="113" t="s">
        <v>520</v>
      </c>
      <c r="C436" s="317"/>
      <c r="D436" s="317"/>
      <c r="E436" s="317"/>
      <c r="F436" s="318"/>
      <c r="G436" s="317"/>
      <c r="H436" s="317"/>
      <c r="I436" s="317"/>
      <c r="J436" s="317"/>
      <c r="K436" s="318"/>
      <c r="L436" s="318"/>
      <c r="M436" s="318"/>
    </row>
    <row r="437" spans="1:13" ht="12.75">
      <c r="A437" s="105" t="s">
        <v>526</v>
      </c>
      <c r="B437" s="113" t="s">
        <v>525</v>
      </c>
      <c r="C437" s="317"/>
      <c r="D437" s="317"/>
      <c r="E437" s="317"/>
      <c r="F437" s="318"/>
      <c r="G437" s="317"/>
      <c r="H437" s="317"/>
      <c r="I437" s="317"/>
      <c r="J437" s="317"/>
      <c r="K437" s="318"/>
      <c r="L437" s="318"/>
      <c r="M437" s="318"/>
    </row>
    <row r="438" spans="1:13" ht="12.75">
      <c r="A438" s="105" t="s">
        <v>531</v>
      </c>
      <c r="B438" s="113" t="s">
        <v>530</v>
      </c>
      <c r="C438" s="317"/>
      <c r="D438" s="317"/>
      <c r="E438" s="317"/>
      <c r="F438" s="318"/>
      <c r="G438" s="317"/>
      <c r="H438" s="317"/>
      <c r="I438" s="317"/>
      <c r="J438" s="317"/>
      <c r="K438" s="318"/>
      <c r="L438" s="318"/>
      <c r="M438" s="318"/>
    </row>
    <row r="439" spans="1:13" ht="12.75">
      <c r="A439" s="105" t="s">
        <v>567</v>
      </c>
      <c r="B439" s="113" t="s">
        <v>566</v>
      </c>
      <c r="C439" s="317"/>
      <c r="D439" s="317"/>
      <c r="E439" s="317"/>
      <c r="F439" s="318"/>
      <c r="G439" s="317"/>
      <c r="H439" s="317"/>
      <c r="I439" s="317"/>
      <c r="J439" s="317"/>
      <c r="K439" s="318"/>
      <c r="L439" s="318"/>
      <c r="M439" s="318"/>
    </row>
    <row r="440" spans="1:13" ht="12.75">
      <c r="A440" s="105" t="s">
        <v>627</v>
      </c>
      <c r="B440" s="113" t="s">
        <v>626</v>
      </c>
      <c r="C440" s="317"/>
      <c r="D440" s="317"/>
      <c r="E440" s="317"/>
      <c r="F440" s="318"/>
      <c r="G440" s="317"/>
      <c r="H440" s="317"/>
      <c r="I440" s="317"/>
      <c r="J440" s="317"/>
      <c r="K440" s="318"/>
      <c r="L440" s="318"/>
      <c r="M440" s="318"/>
    </row>
    <row r="441" spans="1:13" ht="12.75">
      <c r="A441" s="105" t="s">
        <v>634</v>
      </c>
      <c r="B441" s="113" t="s">
        <v>633</v>
      </c>
      <c r="C441" s="317"/>
      <c r="D441" s="317"/>
      <c r="E441" s="317"/>
      <c r="F441" s="318"/>
      <c r="G441" s="317"/>
      <c r="H441" s="317"/>
      <c r="I441" s="317"/>
      <c r="J441" s="317"/>
      <c r="K441" s="318"/>
      <c r="L441" s="318"/>
      <c r="M441" s="318"/>
    </row>
    <row r="442" spans="1:13" ht="12.75">
      <c r="A442" s="105" t="s">
        <v>637</v>
      </c>
      <c r="B442" s="113" t="s">
        <v>636</v>
      </c>
      <c r="C442" s="317"/>
      <c r="D442" s="317"/>
      <c r="E442" s="317"/>
      <c r="F442" s="318"/>
      <c r="G442" s="317"/>
      <c r="H442" s="317"/>
      <c r="I442" s="317"/>
      <c r="J442" s="317"/>
      <c r="K442" s="318"/>
      <c r="L442" s="318"/>
      <c r="M442" s="318"/>
    </row>
    <row r="443" spans="1:13" ht="12.75">
      <c r="A443" s="105" t="s">
        <v>642</v>
      </c>
      <c r="B443" s="113" t="s">
        <v>641</v>
      </c>
      <c r="C443" s="317"/>
      <c r="D443" s="317"/>
      <c r="E443" s="317"/>
      <c r="F443" s="318"/>
      <c r="G443" s="317"/>
      <c r="H443" s="317"/>
      <c r="I443" s="317"/>
      <c r="J443" s="317"/>
      <c r="K443" s="318"/>
      <c r="L443" s="318"/>
      <c r="M443" s="318"/>
    </row>
    <row r="444" spans="1:13" ht="12.75">
      <c r="A444" s="105" t="s">
        <v>666</v>
      </c>
      <c r="B444" s="113" t="s">
        <v>665</v>
      </c>
      <c r="C444" s="317"/>
      <c r="D444" s="317"/>
      <c r="E444" s="317"/>
      <c r="F444" s="318"/>
      <c r="G444" s="317"/>
      <c r="H444" s="317"/>
      <c r="I444" s="317"/>
      <c r="J444" s="317"/>
      <c r="K444" s="318"/>
      <c r="L444" s="318"/>
      <c r="M444" s="318"/>
    </row>
    <row r="445" spans="1:13" ht="12.75">
      <c r="A445" s="105" t="s">
        <v>675</v>
      </c>
      <c r="B445" s="113" t="s">
        <v>674</v>
      </c>
      <c r="C445" s="317"/>
      <c r="D445" s="317"/>
      <c r="E445" s="317"/>
      <c r="F445" s="318"/>
      <c r="G445" s="317"/>
      <c r="H445" s="317"/>
      <c r="I445" s="317"/>
      <c r="J445" s="317"/>
      <c r="K445" s="318"/>
      <c r="L445" s="318"/>
      <c r="M445" s="318"/>
    </row>
    <row r="446" spans="1:13" ht="12.75">
      <c r="A446" s="105" t="s">
        <v>677</v>
      </c>
      <c r="B446" s="113" t="s">
        <v>676</v>
      </c>
      <c r="C446" s="317"/>
      <c r="D446" s="317"/>
      <c r="E446" s="317"/>
      <c r="F446" s="318"/>
      <c r="G446" s="317"/>
      <c r="H446" s="317"/>
      <c r="I446" s="317"/>
      <c r="J446" s="317"/>
      <c r="K446" s="318"/>
      <c r="L446" s="318"/>
      <c r="M446" s="318"/>
    </row>
    <row r="447" spans="1:13" ht="12.75">
      <c r="A447" s="105" t="s">
        <v>683</v>
      </c>
      <c r="B447" s="113" t="s">
        <v>682</v>
      </c>
      <c r="C447" s="317"/>
      <c r="D447" s="317"/>
      <c r="E447" s="317"/>
      <c r="F447" s="318"/>
      <c r="G447" s="317"/>
      <c r="H447" s="317"/>
      <c r="I447" s="317"/>
      <c r="J447" s="317"/>
      <c r="K447" s="318"/>
      <c r="L447" s="318"/>
      <c r="M447" s="318"/>
    </row>
    <row r="448" spans="1:13" ht="12.75">
      <c r="A448" s="105" t="s">
        <v>705</v>
      </c>
      <c r="B448" s="113" t="s">
        <v>704</v>
      </c>
      <c r="C448" s="317"/>
      <c r="D448" s="317"/>
      <c r="E448" s="317"/>
      <c r="F448" s="318"/>
      <c r="G448" s="317"/>
      <c r="H448" s="317"/>
      <c r="I448" s="317"/>
      <c r="J448" s="317"/>
      <c r="K448" s="318"/>
      <c r="L448" s="318"/>
      <c r="M448" s="318"/>
    </row>
    <row r="449" spans="1:13" ht="12.75">
      <c r="A449" s="105" t="s">
        <v>795</v>
      </c>
      <c r="B449" s="113" t="s">
        <v>794</v>
      </c>
      <c r="C449" s="319"/>
      <c r="D449" s="319"/>
      <c r="E449" s="319"/>
      <c r="F449" s="320"/>
      <c r="G449" s="319"/>
      <c r="H449" s="319"/>
      <c r="I449" s="319"/>
      <c r="J449" s="317"/>
      <c r="K449" s="320"/>
      <c r="L449" s="320"/>
      <c r="M449" s="320"/>
    </row>
    <row r="450" spans="1:13" s="116" customFormat="1" ht="13.5" thickBot="1">
      <c r="A450" s="108" t="s">
        <v>394</v>
      </c>
      <c r="B450" s="114" t="s">
        <v>982</v>
      </c>
      <c r="C450" s="321"/>
      <c r="D450" s="321"/>
      <c r="E450" s="321"/>
      <c r="F450" s="323"/>
      <c r="G450" s="321"/>
      <c r="H450" s="321"/>
      <c r="I450" s="321"/>
      <c r="J450" s="322"/>
      <c r="K450" s="323"/>
      <c r="L450" s="323"/>
      <c r="M450" s="323"/>
    </row>
    <row r="451" spans="1:13" ht="13.5" thickTop="1">
      <c r="A451" s="117"/>
      <c r="B451" s="117"/>
      <c r="C451" s="324"/>
      <c r="D451" s="324"/>
      <c r="E451" s="324"/>
      <c r="F451" s="325"/>
      <c r="G451" s="324"/>
      <c r="H451" s="324"/>
      <c r="I451" s="324"/>
      <c r="J451" s="317"/>
      <c r="K451" s="325"/>
      <c r="L451" s="325"/>
      <c r="M451" s="325"/>
    </row>
    <row r="452" spans="1:13" s="116" customFormat="1" ht="13.5" thickBot="1">
      <c r="A452" s="118" t="s">
        <v>381</v>
      </c>
      <c r="B452" s="118" t="s">
        <v>996</v>
      </c>
      <c r="C452" s="321">
        <v>1516.735969941283</v>
      </c>
      <c r="D452" s="321">
        <v>6730.0788117334005</v>
      </c>
      <c r="E452" s="321">
        <v>14544.339227736404</v>
      </c>
      <c r="F452" s="321">
        <v>182.25216219638278</v>
      </c>
      <c r="G452" s="321">
        <v>7420.185497876517</v>
      </c>
      <c r="H452" s="321">
        <v>4527.778843695896</v>
      </c>
      <c r="I452" s="321">
        <v>300.40488740835315</v>
      </c>
      <c r="J452" s="322"/>
      <c r="K452" s="323">
        <v>22973.406171607472</v>
      </c>
      <c r="L452" s="323">
        <v>12248.369228980768</v>
      </c>
      <c r="M452" s="323">
        <v>35221.77540058823</v>
      </c>
    </row>
    <row r="453" spans="1:13" ht="13.5" thickTop="1">
      <c r="A453" s="117"/>
      <c r="B453" s="117"/>
      <c r="C453" s="324"/>
      <c r="D453" s="324"/>
      <c r="E453" s="324"/>
      <c r="F453" s="324"/>
      <c r="G453" s="324"/>
      <c r="H453" s="324"/>
      <c r="I453" s="324"/>
      <c r="J453" s="317"/>
      <c r="K453" s="325"/>
      <c r="L453" s="325"/>
      <c r="M453" s="325"/>
    </row>
    <row r="454" spans="1:13" s="116" customFormat="1" ht="13.5" thickBot="1">
      <c r="A454" s="119" t="s">
        <v>983</v>
      </c>
      <c r="B454" s="122" t="s">
        <v>1049</v>
      </c>
      <c r="C454" s="321">
        <v>1527.7218266555913</v>
      </c>
      <c r="D454" s="321">
        <v>7010.459367862153</v>
      </c>
      <c r="E454" s="321">
        <v>15091.562234695773</v>
      </c>
      <c r="F454" s="321">
        <v>186.67180787671694</v>
      </c>
      <c r="G454" s="321">
        <v>7853.823050438528</v>
      </c>
      <c r="H454" s="321">
        <v>4614.937941969723</v>
      </c>
      <c r="I454" s="321">
        <v>306.1099579398511</v>
      </c>
      <c r="J454" s="322"/>
      <c r="K454" s="323">
        <v>23816.415237090237</v>
      </c>
      <c r="L454" s="323">
        <v>12774.870950348104</v>
      </c>
      <c r="M454" s="323">
        <v>36591.28618743833</v>
      </c>
    </row>
    <row r="455" ht="12.75" thickTop="1"/>
    <row r="456" ht="12">
      <c r="A456" s="10" t="s">
        <v>978</v>
      </c>
    </row>
    <row r="457" ht="12">
      <c r="A457" s="10" t="s">
        <v>975</v>
      </c>
    </row>
    <row r="458" ht="12">
      <c r="A458" s="10"/>
    </row>
  </sheetData>
  <sheetProtection/>
  <printOptions/>
  <pageMargins left="0.75" right="0.75" top="1" bottom="1" header="0.5" footer="0.5"/>
  <pageSetup fitToHeight="5" fitToWidth="1" horizontalDpi="600" verticalDpi="600" orientation="portrait" paperSize="9" scale="5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12"/>
  <sheetViews>
    <sheetView zoomScalePageLayoutView="0" workbookViewId="0" topLeftCell="A1">
      <selection activeCell="B6" sqref="B6:B8"/>
    </sheetView>
  </sheetViews>
  <sheetFormatPr defaultColWidth="8.88671875" defaultRowHeight="15"/>
  <cols>
    <col min="1" max="1" width="11.77734375" style="0" customWidth="1"/>
    <col min="2" max="2" width="25.77734375" style="0" customWidth="1"/>
    <col min="3" max="3" width="6.99609375" style="0" customWidth="1"/>
    <col min="4" max="4" width="10.77734375" style="0" customWidth="1"/>
    <col min="5" max="5" width="8.4453125" style="0" customWidth="1"/>
    <col min="6" max="6" width="9.6640625" style="0" customWidth="1"/>
    <col min="7" max="7" width="5.99609375" style="0" customWidth="1"/>
    <col min="8" max="8" width="8.77734375" style="0" customWidth="1"/>
    <col min="9" max="9" width="8.10546875" style="0" customWidth="1"/>
    <col min="10" max="10" width="1.77734375" style="0" customWidth="1"/>
    <col min="11" max="11" width="9.21484375" style="0" customWidth="1"/>
    <col min="12" max="12" width="9.88671875" style="0" customWidth="1"/>
    <col min="13" max="13" width="6.5546875" style="0" customWidth="1"/>
  </cols>
  <sheetData>
    <row r="1" spans="1:13" s="48" customFormat="1" ht="15">
      <c r="A1" s="93"/>
      <c r="B1" s="93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3" s="48" customFormat="1" ht="20.25">
      <c r="A2" s="96"/>
      <c r="B2" s="96"/>
      <c r="C2" s="94"/>
      <c r="D2" s="111"/>
      <c r="E2" s="94"/>
      <c r="F2" s="94"/>
      <c r="G2" s="94"/>
      <c r="H2" s="94"/>
      <c r="I2" s="94"/>
      <c r="J2" s="94"/>
      <c r="K2" s="95"/>
      <c r="L2" s="95"/>
      <c r="M2" s="95"/>
    </row>
    <row r="3" spans="1:13" s="48" customFormat="1" ht="15">
      <c r="A3" s="93"/>
      <c r="B3" s="93"/>
      <c r="C3" s="94"/>
      <c r="D3" s="94"/>
      <c r="E3" s="94"/>
      <c r="F3" s="94"/>
      <c r="G3" s="94"/>
      <c r="H3" s="94"/>
      <c r="I3" s="94"/>
      <c r="J3" s="94"/>
      <c r="K3" s="95"/>
      <c r="L3" s="95"/>
      <c r="M3" s="95"/>
    </row>
    <row r="4" spans="1:13" s="100" customFormat="1" ht="15.75">
      <c r="A4" s="288" t="s">
        <v>1111</v>
      </c>
      <c r="B4" s="97"/>
      <c r="C4" s="98"/>
      <c r="D4" s="98"/>
      <c r="E4" s="98"/>
      <c r="F4" s="98"/>
      <c r="G4" s="98"/>
      <c r="H4" s="98"/>
      <c r="I4" s="98"/>
      <c r="J4" s="99"/>
      <c r="K4" s="98"/>
      <c r="L4" s="232"/>
      <c r="M4" s="231" t="s">
        <v>965</v>
      </c>
    </row>
    <row r="5" spans="1:13" s="104" customFormat="1" ht="15">
      <c r="A5" s="101" t="s">
        <v>1088</v>
      </c>
      <c r="B5" s="101" t="s">
        <v>1090</v>
      </c>
      <c r="C5" s="102" t="s">
        <v>967</v>
      </c>
      <c r="D5" s="102" t="s">
        <v>968</v>
      </c>
      <c r="E5" s="102" t="s">
        <v>969</v>
      </c>
      <c r="F5" s="102" t="s">
        <v>970</v>
      </c>
      <c r="G5" s="102" t="s">
        <v>971</v>
      </c>
      <c r="H5" s="102" t="s">
        <v>972</v>
      </c>
      <c r="I5" s="102" t="s">
        <v>973</v>
      </c>
      <c r="J5" s="103"/>
      <c r="K5" s="70" t="s">
        <v>976</v>
      </c>
      <c r="L5" s="70" t="s">
        <v>977</v>
      </c>
      <c r="M5" s="70" t="s">
        <v>974</v>
      </c>
    </row>
    <row r="6" spans="1:13" s="66" customFormat="1" ht="14.25" customHeight="1">
      <c r="A6" s="66">
        <f>IF(B6="","",VLOOKUP(B6,Hiddencomparisonlist!$F$2:$H$449,3,FALSE))</f>
      </c>
      <c r="C6" s="162">
        <f>IF($B6="","",VLOOKUP($B6,RAllData,2,FALSE))</f>
      </c>
      <c r="D6" s="162">
        <f>IF($B6="","",VLOOKUP($B6,RAllData,3,FALSE))</f>
      </c>
      <c r="E6" s="162">
        <f>IF($B6="","",VLOOKUP($B6,RAllData,4,FALSE))</f>
      </c>
      <c r="F6" s="162">
        <f>IF($B6="","",VLOOKUP($B6,RAllData,5,FALSE))</f>
      </c>
      <c r="G6" s="162">
        <f>IF($B6="","",VLOOKUP($B6,RAllData,6,FALSE))</f>
      </c>
      <c r="H6" s="162">
        <f>IF($B6="","",VLOOKUP($B6,RAllData,7,FALSE))</f>
      </c>
      <c r="I6" s="162">
        <f>IF($B6="","",VLOOKUP($B6,RAllData,8,FALSE))</f>
      </c>
      <c r="J6" s="162"/>
      <c r="K6" s="162">
        <f>IF($B6="","",VLOOKUP($B6,RAllData,10,FALSE))</f>
      </c>
      <c r="L6" s="162">
        <f>IF($B6="","",VLOOKUP($B6,RAllData,11,FALSE))</f>
      </c>
      <c r="M6" s="162">
        <f>IF($B6="","",VLOOKUP($B6,RAllData,12,FALSE))</f>
      </c>
    </row>
    <row r="7" spans="1:13" s="66" customFormat="1" ht="14.25" customHeight="1">
      <c r="A7" s="66">
        <f>IF(B7="","",VLOOKUP(B7,Hiddencomparisonlist!$F$2:$H$449,3,FALSE))</f>
      </c>
      <c r="C7" s="162">
        <f>IF($B7="","",VLOOKUP($B7,RAllData,2,FALSE))</f>
      </c>
      <c r="D7" s="162">
        <f>IF($B7="","",VLOOKUP($B7,RAllData,3,FALSE))</f>
      </c>
      <c r="E7" s="162">
        <f>IF($B7="","",VLOOKUP($B7,RAllData,4,FALSE))</f>
      </c>
      <c r="F7" s="162">
        <f>IF($B7="","",VLOOKUP($B7,RAllData,5,FALSE))</f>
      </c>
      <c r="G7" s="162">
        <f>IF($B7="","",VLOOKUP($B7,RAllData,6,FALSE))</f>
      </c>
      <c r="H7" s="162">
        <f>IF($B7="","",VLOOKUP($B7,RAllData,7,FALSE))</f>
      </c>
      <c r="I7" s="162">
        <f>IF($B7="","",VLOOKUP($B7,RAllData,8,FALSE))</f>
      </c>
      <c r="J7" s="162"/>
      <c r="K7" s="162">
        <f>IF($B7="","",VLOOKUP($B7,RAllData,10,FALSE))</f>
      </c>
      <c r="L7" s="162">
        <f>IF($B7="","",VLOOKUP($B7,RAllData,11,FALSE))</f>
      </c>
      <c r="M7" s="162">
        <f>IF($B7="","",VLOOKUP($B7,RAllData,12,FALSE))</f>
      </c>
    </row>
    <row r="8" spans="1:13" s="66" customFormat="1" ht="14.25" customHeight="1">
      <c r="A8" s="66">
        <f>IF(B8="","",VLOOKUP(B8,Hiddencomparisonlist!$F$2:$H$449,3,FALSE))</f>
      </c>
      <c r="B8" s="211"/>
      <c r="C8" s="162">
        <f>IF($B8="","",VLOOKUP($B8,RAllData,2,FALSE))</f>
      </c>
      <c r="D8" s="162">
        <f>IF($B8="","",VLOOKUP($B8,RAllData,3,FALSE))</f>
      </c>
      <c r="E8" s="162">
        <f>IF($B8="","",VLOOKUP($B8,RAllData,4,FALSE))</f>
      </c>
      <c r="F8" s="162">
        <f>IF($B8="","",VLOOKUP($B8,RAllData,5,FALSE))</f>
      </c>
      <c r="G8" s="162">
        <f>IF($B8="","",VLOOKUP($B8,RAllData,6,FALSE))</f>
      </c>
      <c r="H8" s="162">
        <f>IF($B8="","",VLOOKUP($B8,RAllData,7,FALSE))</f>
      </c>
      <c r="I8" s="162">
        <f>IF($B8="","",VLOOKUP($B8,RAllData,8,FALSE))</f>
      </c>
      <c r="J8" s="162"/>
      <c r="K8" s="162">
        <f>IF($B8="","",VLOOKUP($B8,RAllData,10,FALSE))</f>
      </c>
      <c r="L8" s="162">
        <f>IF($B8="","",VLOOKUP($B8,RAllData,11,FALSE))</f>
      </c>
      <c r="M8" s="162">
        <f>IF($B8="","",VLOOKUP($B8,RAllData,12,FALSE))</f>
      </c>
    </row>
    <row r="10" ht="15">
      <c r="A10" s="110" t="s">
        <v>978</v>
      </c>
    </row>
    <row r="11" ht="15">
      <c r="A11" s="110" t="s">
        <v>975</v>
      </c>
    </row>
    <row r="12" ht="15">
      <c r="A12" s="11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5"/>
  <sheetViews>
    <sheetView zoomScale="85" zoomScaleNormal="85" zoomScalePageLayoutView="0" workbookViewId="0" topLeftCell="A1">
      <selection activeCell="U48" sqref="U48"/>
    </sheetView>
  </sheetViews>
  <sheetFormatPr defaultColWidth="8.88671875" defaultRowHeight="15"/>
  <cols>
    <col min="1" max="1" width="12.77734375" style="66" customWidth="1"/>
    <col min="2" max="2" width="25.77734375" style="66" customWidth="1"/>
    <col min="3" max="3" width="6.88671875" style="66" customWidth="1"/>
    <col min="4" max="4" width="9.6640625" style="66" customWidth="1"/>
    <col min="5" max="6" width="9.99609375" style="66" customWidth="1"/>
    <col min="7" max="7" width="6.10546875" style="66" customWidth="1"/>
    <col min="8" max="8" width="8.6640625" style="66" customWidth="1"/>
    <col min="9" max="9" width="8.3359375" style="66" customWidth="1"/>
    <col min="10" max="10" width="1.77734375" style="66" customWidth="1"/>
    <col min="11" max="11" width="8.88671875" style="66" customWidth="1"/>
    <col min="12" max="12" width="9.4453125" style="66" customWidth="1"/>
    <col min="13" max="13" width="6.5546875" style="66" customWidth="1"/>
    <col min="14" max="16384" width="8.88671875" style="66" customWidth="1"/>
  </cols>
  <sheetData>
    <row r="1" spans="1:13" s="48" customFormat="1" ht="15">
      <c r="A1" s="93"/>
      <c r="B1" s="93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3" s="48" customFormat="1" ht="20.25">
      <c r="A2" s="96"/>
      <c r="B2" s="96"/>
      <c r="C2" s="94"/>
      <c r="D2" s="94"/>
      <c r="E2" s="94"/>
      <c r="F2" s="94"/>
      <c r="G2" s="94"/>
      <c r="H2" s="94"/>
      <c r="I2" s="94"/>
      <c r="J2" s="94"/>
      <c r="K2" s="95"/>
      <c r="L2" s="95"/>
      <c r="M2" s="95"/>
    </row>
    <row r="3" spans="1:13" s="48" customFormat="1" ht="15">
      <c r="A3" s="93"/>
      <c r="B3" s="93"/>
      <c r="C3" s="94"/>
      <c r="D3" s="94"/>
      <c r="E3" s="94"/>
      <c r="F3" s="94"/>
      <c r="G3" s="94"/>
      <c r="H3" s="94"/>
      <c r="I3" s="94"/>
      <c r="J3" s="94"/>
      <c r="K3" s="95"/>
      <c r="L3" s="95"/>
      <c r="M3" s="95"/>
    </row>
    <row r="4" spans="1:13" s="100" customFormat="1" ht="15.75">
      <c r="A4" s="288" t="s">
        <v>1111</v>
      </c>
      <c r="B4" s="97"/>
      <c r="C4" s="98"/>
      <c r="D4" s="98"/>
      <c r="E4" s="98"/>
      <c r="F4" s="98"/>
      <c r="G4" s="98"/>
      <c r="H4" s="98"/>
      <c r="I4" s="98"/>
      <c r="J4" s="99"/>
      <c r="K4" s="98"/>
      <c r="L4" s="232"/>
      <c r="M4" s="231" t="s">
        <v>965</v>
      </c>
    </row>
    <row r="5" spans="1:13" s="104" customFormat="1" ht="15">
      <c r="A5" s="101" t="s">
        <v>1088</v>
      </c>
      <c r="B5" s="101" t="s">
        <v>1090</v>
      </c>
      <c r="C5" s="102" t="s">
        <v>967</v>
      </c>
      <c r="D5" s="102" t="s">
        <v>968</v>
      </c>
      <c r="E5" s="102" t="s">
        <v>969</v>
      </c>
      <c r="F5" s="102" t="s">
        <v>970</v>
      </c>
      <c r="G5" s="102" t="s">
        <v>971</v>
      </c>
      <c r="H5" s="102" t="s">
        <v>972</v>
      </c>
      <c r="I5" s="102" t="s">
        <v>973</v>
      </c>
      <c r="J5" s="103"/>
      <c r="K5" s="70" t="s">
        <v>976</v>
      </c>
      <c r="L5" s="70" t="s">
        <v>977</v>
      </c>
      <c r="M5" s="70" t="s">
        <v>974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Energy Consumption Statistics 2007</dc:title>
  <dc:subject/>
  <dc:creator>evansh</dc:creator>
  <cp:keywords/>
  <dc:description/>
  <cp:lastModifiedBy>rgibson</cp:lastModifiedBy>
  <cp:lastPrinted>2011-03-31T09:17:56Z</cp:lastPrinted>
  <dcterms:created xsi:type="dcterms:W3CDTF">2007-12-17T13:16:31Z</dcterms:created>
  <dcterms:modified xsi:type="dcterms:W3CDTF">2011-04-01T12:16:48Z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