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525" windowHeight="6285" tabRatio="656" activeTab="0"/>
  </bookViews>
  <sheets>
    <sheet name="Table A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a 8b 8c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</sheets>
  <definedNames/>
  <calcPr fullCalcOnLoad="1"/>
</workbook>
</file>

<file path=xl/sharedStrings.xml><?xml version="1.0" encoding="utf-8"?>
<sst xmlns="http://schemas.openxmlformats.org/spreadsheetml/2006/main" count="240" uniqueCount="161">
  <si>
    <t>Total</t>
  </si>
  <si>
    <t>Percentage valid</t>
  </si>
  <si>
    <t>Total percentage (including unknown)</t>
  </si>
  <si>
    <t>Band A</t>
  </si>
  <si>
    <t>Band B</t>
  </si>
  <si>
    <t>Band C</t>
  </si>
  <si>
    <t>Band D (no multiplier)</t>
  </si>
  <si>
    <t>Band D (with multiplier)</t>
  </si>
  <si>
    <t>Band E (no multiplier)</t>
  </si>
  <si>
    <t>Band E (with multiplier)</t>
  </si>
  <si>
    <t>Number with no fee applicable</t>
  </si>
  <si>
    <t>Club Premises Certificates</t>
  </si>
  <si>
    <t xml:space="preserve">    On-sales or supply of alcohol only</t>
  </si>
  <si>
    <t xml:space="preserve">    Off-sales of alcohol only</t>
  </si>
  <si>
    <t xml:space="preserve">    Both on and off sales or supply of alcohol</t>
  </si>
  <si>
    <t xml:space="preserve">   Club Premises Certificates Selling Alcohol</t>
  </si>
  <si>
    <t>Percentage of entertainment licences</t>
  </si>
  <si>
    <t>Percentage of all licences</t>
  </si>
  <si>
    <t>Plays</t>
  </si>
  <si>
    <t>Films</t>
  </si>
  <si>
    <t>Indoor sporting events</t>
  </si>
  <si>
    <t>Boxing or wrestling</t>
  </si>
  <si>
    <t>Live music</t>
  </si>
  <si>
    <t>Recorded music</t>
  </si>
  <si>
    <t>Performance of dance</t>
  </si>
  <si>
    <t>Entertainment similar to live music, recorded music or dance</t>
  </si>
  <si>
    <t>Facilities for making music</t>
  </si>
  <si>
    <t>Facilities for dancing</t>
  </si>
  <si>
    <t>Facilities for entertainment similar to making music or dancing</t>
  </si>
  <si>
    <t>Club Premises Certificates with any regulated entertainment</t>
  </si>
  <si>
    <t xml:space="preserve">Table 4: Number of Premises with 24 hour alcohol licences by premise type </t>
  </si>
  <si>
    <t>Premises with 24 hour alcohol licences</t>
  </si>
  <si>
    <t>Pubs, Bars and Nightclubs</t>
  </si>
  <si>
    <t>Supermarkets and Stores</t>
  </si>
  <si>
    <t>Large supermarkets</t>
  </si>
  <si>
    <t>Other convenience stores</t>
  </si>
  <si>
    <t>Unknown</t>
  </si>
  <si>
    <t>Hotel Bars</t>
  </si>
  <si>
    <t>Open 24 hours to guests and public</t>
  </si>
  <si>
    <t>Open 24 hours to guests only</t>
  </si>
  <si>
    <t>Other premises type</t>
  </si>
  <si>
    <t>Table 5: Number of Cumulative Impact Areas</t>
  </si>
  <si>
    <t>Number of Cumulative Impact Areas</t>
  </si>
  <si>
    <t>Percentage valid where decicion known</t>
  </si>
  <si>
    <t>Applied</t>
  </si>
  <si>
    <t>Granted</t>
  </si>
  <si>
    <t>Refused</t>
  </si>
  <si>
    <t>Unknown / To Be Decided</t>
  </si>
  <si>
    <t>New Premises Licence</t>
  </si>
  <si>
    <t>Variation to Premises Licence</t>
  </si>
  <si>
    <t>Variation of Designated Premises Supervisor</t>
  </si>
  <si>
    <t>New Club Premises Certificate</t>
  </si>
  <si>
    <t>Variation to Club Premises Certificate</t>
  </si>
  <si>
    <t>New Personal Licence</t>
  </si>
  <si>
    <t>Provisional Statement</t>
  </si>
  <si>
    <t>Transfer of Premises Licence</t>
  </si>
  <si>
    <t>Table 7: Number of police objections, committee hearings, appeals and judicial reviews</t>
  </si>
  <si>
    <t>Number of police objections to Personal Licence applications</t>
  </si>
  <si>
    <t>Number of applications that went to a committee hearing</t>
  </si>
  <si>
    <t>Personal Licence applications</t>
  </si>
  <si>
    <t>Number of judicial reviews completed</t>
  </si>
  <si>
    <t>Completed reviews</t>
  </si>
  <si>
    <t>Club Premises Certificates - following application</t>
  </si>
  <si>
    <t>Percentage</t>
  </si>
  <si>
    <t>No action taken</t>
  </si>
  <si>
    <t>Operating hours modified</t>
  </si>
  <si>
    <t>Licensable activity partially restricted</t>
  </si>
  <si>
    <t>Licensable activity completely excluded</t>
  </si>
  <si>
    <t>Other conditions added or modified</t>
  </si>
  <si>
    <t>Designated Premises Supervisor removed (Premises Licences only)</t>
  </si>
  <si>
    <t>Licence or Certificate suspended</t>
  </si>
  <si>
    <t>Licence revoked or Club Premises Certificate withdrawn</t>
  </si>
  <si>
    <t>Lapsed</t>
  </si>
  <si>
    <t>Premises Licences</t>
  </si>
  <si>
    <t>Withdrawn</t>
  </si>
  <si>
    <t>Revoked</t>
  </si>
  <si>
    <t>Forfeited</t>
  </si>
  <si>
    <t>Personal Licences</t>
  </si>
  <si>
    <t>Valid Temporary Event Notices given to Licensing Authority</t>
  </si>
  <si>
    <t>Temporary Event Notices withdrawn</t>
  </si>
  <si>
    <t>Temporary Event Notices received following modification with police consent</t>
  </si>
  <si>
    <t>Counter Notices given following police objection</t>
  </si>
  <si>
    <t>Temporary Event Notices that resulted in a committee hearing</t>
  </si>
  <si>
    <t>Counter Notices given where limits exceeded</t>
  </si>
  <si>
    <t>Table 6: Number of Licence Activity by outcome</t>
  </si>
  <si>
    <t>Table 9: Action taken following completed reviews</t>
  </si>
  <si>
    <t>Band unknown</t>
  </si>
  <si>
    <t>Personal Licenses</t>
  </si>
  <si>
    <t xml:space="preserve">   Premises Licences Selling Alcohol</t>
  </si>
  <si>
    <t>Late Night Refreshment</t>
  </si>
  <si>
    <t>Table 3: Number of Premises Licences and Club Premises Certificates by regulated entertainment type</t>
  </si>
  <si>
    <t>Premises Licences with any regulated entertainment</t>
  </si>
  <si>
    <t>Premises Licence/Club Premises Certificate applications</t>
  </si>
  <si>
    <t>Band D</t>
  </si>
  <si>
    <t>Band E</t>
  </si>
  <si>
    <t>Table 1: Number of Premises Licences, Club Premises Certificates and Personal Licences by fee band</t>
  </si>
  <si>
    <t xml:space="preserve">Table 2: Number of Premises Licences and Club Premises Certificates by licensable activity </t>
  </si>
  <si>
    <t>Percentage totals including unknowns</t>
  </si>
  <si>
    <t>NUMBER OF LICENCES IN FORCE ON 31 MARCH 2008</t>
  </si>
  <si>
    <t>Licences not permitted to sell or supply alcohol</t>
  </si>
  <si>
    <t>Alcohol Permissions Unknown</t>
  </si>
  <si>
    <t>Premises Type Unknown</t>
  </si>
  <si>
    <t>LICENCE ACTIVITY BETWEEN 1 APRIL 2007 AND 31 MARCH 2008</t>
  </si>
  <si>
    <t xml:space="preserve">    Premises Licences (following application)</t>
  </si>
  <si>
    <t xml:space="preserve">    Premises Licences (following closure orders under S.161 of Act)</t>
  </si>
  <si>
    <t xml:space="preserve">    Premises Licences (following application by police for expedited review)</t>
  </si>
  <si>
    <t>Table 8a: Number of completed reviews by type of licence</t>
  </si>
  <si>
    <t>Table 8b: Reason for completed review - England and Wales in 2007/8</t>
  </si>
  <si>
    <t>Crime &amp; Disorder</t>
  </si>
  <si>
    <t>Protection of Children</t>
  </si>
  <si>
    <t>Public Nuisance</t>
  </si>
  <si>
    <t>Public Safety</t>
  </si>
  <si>
    <t>Note: more than one reason may apply to each review</t>
  </si>
  <si>
    <t xml:space="preserve">Police </t>
  </si>
  <si>
    <t xml:space="preserve">Trading Standards Officers </t>
  </si>
  <si>
    <t xml:space="preserve">Environmental Health Officers </t>
  </si>
  <si>
    <t>Other Responsible Authorities or Interested Parties</t>
  </si>
  <si>
    <t>Table 8c - Number of completed reviews instigated by each Responsible Authority - England and Wales in 2007/8</t>
  </si>
  <si>
    <t>Total number of applications for expedited reviews</t>
  </si>
  <si>
    <t>Table 10: Number of Expedited review applications, applications withdrawn and interim steps taken - England and Wales in 2007/08</t>
  </si>
  <si>
    <t>Number of expedited review applications withdrawn or rejected</t>
  </si>
  <si>
    <t>Number of cases where no interim steps were taken</t>
  </si>
  <si>
    <t xml:space="preserve">Number of cases where interim steps were taken </t>
  </si>
  <si>
    <t xml:space="preserve">   Operating hours modified </t>
  </si>
  <si>
    <t xml:space="preserve">   Licensable activity partially restricted </t>
  </si>
  <si>
    <t xml:space="preserve">   Licensable activity completely excluded </t>
  </si>
  <si>
    <t xml:space="preserve">   Other conditions added or modified </t>
  </si>
  <si>
    <t xml:space="preserve">   Designated Premises Supervisor removed </t>
  </si>
  <si>
    <t xml:space="preserve">   Licence suspended </t>
  </si>
  <si>
    <t>Percentage of expedited reviews</t>
  </si>
  <si>
    <t>Percentage of expedited reviews where interim steps taken</t>
  </si>
  <si>
    <t>Table 11: Number licences surrendered, lapsed, suspended, revoked, forfeited or withdrawn by licence type, 2006/07</t>
  </si>
  <si>
    <t>Surrendered</t>
  </si>
  <si>
    <t>Suspended by a court</t>
  </si>
  <si>
    <t>Closure notice</t>
  </si>
  <si>
    <t>Table 7: Number of appeals and judicial reviews for England and Wales in 2007/08</t>
  </si>
  <si>
    <t>Number of appeals against application decision</t>
  </si>
  <si>
    <t>Number of appeal against licence review decision</t>
  </si>
  <si>
    <t>Note: Canterbury had also had a judicial review, but it was completed before 1st April 2007, so has not been included here.</t>
  </si>
  <si>
    <t>Table 13: Number of Temporary Event Notices</t>
  </si>
  <si>
    <t xml:space="preserve">    On/off/both sales unspecified</t>
  </si>
  <si>
    <t xml:space="preserve">    On/both sales unspecified</t>
  </si>
  <si>
    <t>31st March 2007</t>
  </si>
  <si>
    <t>31st March 2008</t>
  </si>
  <si>
    <t>Premises Licences Off-sales or supply of alcohol only</t>
  </si>
  <si>
    <t>Premises Licences On-sales of alcohol only</t>
  </si>
  <si>
    <t>Premises Licences Both on and off sales or supply of alcohol</t>
  </si>
  <si>
    <t>Club Premises Certificates On-sales of alcohol only</t>
  </si>
  <si>
    <t>Club Premises Certificates Both on and off sales or supply of alcohol</t>
  </si>
  <si>
    <t>Estimated Percentage Change</t>
  </si>
  <si>
    <t>Premises Licences with live music provisions</t>
  </si>
  <si>
    <t>Club Premises Certificates with live music provisions</t>
  </si>
  <si>
    <t>of which: Pubs, Bars and Nightclubs</t>
  </si>
  <si>
    <t xml:space="preserve">               Supermarkets and Stores</t>
  </si>
  <si>
    <t xml:space="preserve">               Hotel Bars</t>
  </si>
  <si>
    <t xml:space="preserve">               Other premises type</t>
  </si>
  <si>
    <t>MODELLED ESTIMATED TOTALS FOR ENGLAND AND WALES</t>
  </si>
  <si>
    <t xml:space="preserve">Table A: Modelled Estimates for Key Statistics, March 2007, March 2008 and Estimated Percentage Change </t>
  </si>
  <si>
    <t>Total number of completed reviews</t>
  </si>
  <si>
    <t>Premises Licences with recorded music provisions</t>
  </si>
  <si>
    <t>Club Premises Certificates with recorded music provisions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</si>
</sst>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</numFmts>
  <fonts count="12">
    <font>
      <sz val="12"/>
      <name val="Bliss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Times New Roman"/>
      <family val="1"/>
    </font>
    <font>
      <sz val="10"/>
      <name val="Arial"/>
      <family val="0"/>
    </font>
    <font>
      <sz val="8"/>
      <name val="Bliss"/>
      <family val="0"/>
    </font>
    <font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6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5"/>
      <protection/>
    </xf>
    <xf numFmtId="0" fontId="6" fillId="0" borderId="0" xfId="21" applyFont="1" applyFill="1" applyBorder="1" applyAlignment="1">
      <alignment horizontal="left" wrapText="1" indent="1"/>
      <protection/>
    </xf>
    <xf numFmtId="0" fontId="6" fillId="0" borderId="1" xfId="0" applyFont="1" applyBorder="1" applyAlignment="1">
      <alignment horizontal="left"/>
    </xf>
    <xf numFmtId="0" fontId="8" fillId="0" borderId="0" xfId="21" applyFont="1" applyFill="1" applyBorder="1" applyAlignment="1">
      <alignment horizontal="left" indent="1"/>
      <protection/>
    </xf>
    <xf numFmtId="0" fontId="8" fillId="0" borderId="1" xfId="21" applyFont="1" applyFill="1" applyBorder="1" applyAlignment="1">
      <alignment horizontal="left" indent="1"/>
      <protection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center" wrapText="1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 horizontal="left" indent="1"/>
    </xf>
    <xf numFmtId="3" fontId="6" fillId="0" borderId="0" xfId="0" applyNumberFormat="1" applyFont="1" applyAlignment="1">
      <alignment/>
    </xf>
    <xf numFmtId="3" fontId="6" fillId="0" borderId="3" xfId="0" applyNumberFormat="1" applyFont="1" applyBorder="1" applyAlignment="1">
      <alignment horizontal="left" indent="1"/>
    </xf>
    <xf numFmtId="3" fontId="6" fillId="0" borderId="1" xfId="0" applyNumberFormat="1" applyFont="1" applyBorder="1" applyAlignment="1">
      <alignment horizontal="left" indent="1"/>
    </xf>
    <xf numFmtId="0" fontId="6" fillId="0" borderId="1" xfId="21" applyFont="1" applyFill="1" applyBorder="1" applyAlignment="1">
      <alignment horizontal="left" indent="1"/>
      <protection/>
    </xf>
    <xf numFmtId="0" fontId="6" fillId="0" borderId="2" xfId="21" applyFont="1" applyFill="1" applyBorder="1" applyAlignment="1">
      <alignment horizontal="left" inden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21" applyFont="1" applyFill="1" applyBorder="1" applyAlignment="1">
      <alignment horizontal="left" wrapText="1"/>
      <protection/>
    </xf>
    <xf numFmtId="0" fontId="6" fillId="0" borderId="1" xfId="21" applyFont="1" applyFill="1" applyBorder="1" applyAlignment="1">
      <alignment horizontal="left" wrapText="1"/>
      <protection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21" applyFont="1" applyFill="1" applyBorder="1" applyAlignment="1" applyProtection="1">
      <alignment horizontal="left" indent="1"/>
      <protection locked="0"/>
    </xf>
    <xf numFmtId="0" fontId="9" fillId="2" borderId="0" xfId="0" applyFont="1" applyFill="1" applyAlignment="1">
      <alignment/>
    </xf>
    <xf numFmtId="0" fontId="6" fillId="0" borderId="0" xfId="0" applyFont="1" applyBorder="1" applyAlignment="1">
      <alignment/>
    </xf>
    <xf numFmtId="3" fontId="6" fillId="0" borderId="2" xfId="0" applyNumberFormat="1" applyFont="1" applyBorder="1" applyAlignment="1">
      <alignment/>
    </xf>
    <xf numFmtId="9" fontId="6" fillId="0" borderId="1" xfId="22" applyFont="1" applyBorder="1" applyAlignment="1">
      <alignment/>
    </xf>
    <xf numFmtId="9" fontId="6" fillId="0" borderId="0" xfId="22" applyFont="1" applyAlignment="1">
      <alignment/>
    </xf>
    <xf numFmtId="9" fontId="6" fillId="0" borderId="0" xfId="22" applyFont="1" applyBorder="1" applyAlignment="1">
      <alignment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0" xfId="22" applyFont="1" applyFill="1" applyBorder="1" applyAlignment="1">
      <alignment/>
    </xf>
    <xf numFmtId="0" fontId="6" fillId="0" borderId="2" xfId="0" applyFont="1" applyBorder="1" applyAlignment="1">
      <alignment/>
    </xf>
    <xf numFmtId="9" fontId="6" fillId="0" borderId="1" xfId="22" applyFont="1" applyFill="1" applyBorder="1" applyAlignment="1">
      <alignment/>
    </xf>
    <xf numFmtId="0" fontId="7" fillId="0" borderId="2" xfId="0" applyFont="1" applyBorder="1" applyAlignment="1">
      <alignment/>
    </xf>
    <xf numFmtId="9" fontId="7" fillId="0" borderId="1" xfId="22" applyFont="1" applyFill="1" applyBorder="1" applyAlignment="1">
      <alignment/>
    </xf>
    <xf numFmtId="0" fontId="8" fillId="0" borderId="1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4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9" fontId="7" fillId="0" borderId="1" xfId="22" applyFont="1" applyFill="1" applyBorder="1" applyAlignment="1">
      <alignment horizontal="right"/>
    </xf>
    <xf numFmtId="9" fontId="7" fillId="0" borderId="2" xfId="22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9" fontId="6" fillId="0" borderId="0" xfId="22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9" fontId="6" fillId="0" borderId="0" xfId="22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6" fillId="0" borderId="1" xfId="0" applyFont="1" applyBorder="1" applyAlignment="1">
      <alignment wrapText="1"/>
    </xf>
    <xf numFmtId="9" fontId="6" fillId="0" borderId="2" xfId="22" applyFont="1" applyFill="1" applyBorder="1" applyAlignment="1">
      <alignment/>
    </xf>
    <xf numFmtId="9" fontId="6" fillId="0" borderId="3" xfId="22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9" fontId="6" fillId="0" borderId="6" xfId="22" applyFont="1" applyBorder="1" applyAlignment="1">
      <alignment/>
    </xf>
    <xf numFmtId="9" fontId="6" fillId="0" borderId="4" xfId="22" applyFont="1" applyBorder="1" applyAlignment="1">
      <alignment/>
    </xf>
    <xf numFmtId="9" fontId="6" fillId="0" borderId="5" xfId="22" applyFont="1" applyBorder="1" applyAlignment="1">
      <alignment/>
    </xf>
    <xf numFmtId="0" fontId="6" fillId="0" borderId="7" xfId="0" applyFont="1" applyBorder="1" applyAlignment="1">
      <alignment/>
    </xf>
    <xf numFmtId="9" fontId="7" fillId="0" borderId="2" xfId="22" applyFont="1" applyBorder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9" fontId="6" fillId="0" borderId="0" xfId="22" applyNumberFormat="1" applyFont="1" applyBorder="1" applyAlignment="1">
      <alignment/>
    </xf>
    <xf numFmtId="9" fontId="6" fillId="0" borderId="0" xfId="22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7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top"/>
    </xf>
    <xf numFmtId="9" fontId="6" fillId="0" borderId="0" xfId="22" applyFont="1" applyBorder="1" applyAlignment="1">
      <alignment vertical="top" wrapText="1"/>
    </xf>
    <xf numFmtId="9" fontId="6" fillId="0" borderId="1" xfId="22" applyFont="1" applyBorder="1" applyAlignment="1">
      <alignment vertical="top" wrapText="1"/>
    </xf>
    <xf numFmtId="9" fontId="6" fillId="0" borderId="0" xfId="22" applyNumberFormat="1" applyFont="1" applyBorder="1" applyAlignment="1">
      <alignment vertical="top" wrapText="1"/>
    </xf>
    <xf numFmtId="0" fontId="8" fillId="0" borderId="1" xfId="0" applyFont="1" applyBorder="1" applyAlignment="1">
      <alignment horizontal="justify"/>
    </xf>
    <xf numFmtId="3" fontId="7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0" xfId="0" applyFont="1" applyAlignment="1">
      <alignment horizontal="justify"/>
    </xf>
    <xf numFmtId="9" fontId="6" fillId="0" borderId="0" xfId="22" applyNumberFormat="1" applyFont="1" applyAlignment="1">
      <alignment/>
    </xf>
    <xf numFmtId="0" fontId="8" fillId="0" borderId="0" xfId="21" applyFont="1" applyFill="1" applyBorder="1" applyAlignment="1" applyProtection="1">
      <alignment horizontal="left" indent="1"/>
      <protection locked="0"/>
    </xf>
    <xf numFmtId="9" fontId="6" fillId="0" borderId="0" xfId="22" applyNumberFormat="1" applyFont="1" applyFill="1" applyBorder="1" applyAlignment="1">
      <alignment horizontal="right"/>
    </xf>
    <xf numFmtId="9" fontId="6" fillId="0" borderId="0" xfId="22" applyNumberFormat="1" applyFont="1" applyFill="1" applyBorder="1" applyAlignment="1">
      <alignment/>
    </xf>
    <xf numFmtId="9" fontId="6" fillId="0" borderId="5" xfId="22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3" fontId="6" fillId="0" borderId="0" xfId="22" applyNumberFormat="1" applyFont="1" applyBorder="1" applyAlignment="1">
      <alignment/>
    </xf>
    <xf numFmtId="9" fontId="6" fillId="0" borderId="1" xfId="22" applyNumberFormat="1" applyFont="1" applyFill="1" applyBorder="1" applyAlignment="1">
      <alignment/>
    </xf>
    <xf numFmtId="3" fontId="6" fillId="0" borderId="1" xfId="0" applyNumberFormat="1" applyFont="1" applyBorder="1" applyAlignment="1">
      <alignment horizontal="center" wrapText="1"/>
    </xf>
    <xf numFmtId="9" fontId="6" fillId="0" borderId="1" xfId="22" applyFont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0" xfId="0" applyFont="1" applyFill="1" applyAlignment="1">
      <alignment/>
    </xf>
    <xf numFmtId="0" fontId="0" fillId="0" borderId="0" xfId="0" applyAlignment="1">
      <alignment/>
    </xf>
    <xf numFmtId="0" fontId="6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H25" sqref="H25"/>
    </sheetView>
  </sheetViews>
  <sheetFormatPr defaultColWidth="8.796875" defaultRowHeight="15"/>
  <cols>
    <col min="1" max="1" width="56.8984375" style="25" customWidth="1"/>
    <col min="2" max="2" width="12.19921875" style="25" customWidth="1"/>
    <col min="3" max="3" width="11.5" style="25" customWidth="1"/>
    <col min="4" max="4" width="11.69921875" style="25" customWidth="1"/>
    <col min="5" max="16384" width="9" style="25" customWidth="1"/>
  </cols>
  <sheetData>
    <row r="1" spans="1:2" ht="15.75">
      <c r="A1" s="114" t="s">
        <v>156</v>
      </c>
      <c r="B1" s="115"/>
    </row>
    <row r="3" ht="14.25">
      <c r="A3" s="1" t="s">
        <v>157</v>
      </c>
    </row>
    <row r="4" spans="1:6" ht="14.25">
      <c r="A4" s="37"/>
      <c r="B4" s="2"/>
      <c r="C4" s="105"/>
      <c r="D4" s="105"/>
      <c r="E4" s="37"/>
      <c r="F4" s="37"/>
    </row>
    <row r="5" spans="1:6" ht="42.75">
      <c r="A5" s="14"/>
      <c r="B5" s="108" t="s">
        <v>142</v>
      </c>
      <c r="C5" s="108" t="s">
        <v>143</v>
      </c>
      <c r="D5" s="109" t="s">
        <v>149</v>
      </c>
      <c r="E5" s="37"/>
      <c r="F5" s="37"/>
    </row>
    <row r="6" spans="1:8" ht="14.25">
      <c r="A6" s="34" t="s">
        <v>73</v>
      </c>
      <c r="B6" s="43">
        <v>185000</v>
      </c>
      <c r="C6" s="43">
        <v>195500</v>
      </c>
      <c r="D6" s="81">
        <v>0.05706411012294582</v>
      </c>
      <c r="E6" s="37"/>
      <c r="F6" s="20"/>
      <c r="G6" s="20"/>
      <c r="H6" s="20"/>
    </row>
    <row r="7" spans="1:7" ht="14.25">
      <c r="A7" s="34" t="s">
        <v>11</v>
      </c>
      <c r="B7" s="43">
        <v>17500</v>
      </c>
      <c r="C7" s="106">
        <v>17500</v>
      </c>
      <c r="D7" s="81">
        <v>-0.0013992762310309642</v>
      </c>
      <c r="E7" s="37"/>
      <c r="F7" s="20"/>
      <c r="G7" s="20"/>
    </row>
    <row r="8" spans="1:7" ht="14.25">
      <c r="A8" s="8" t="s">
        <v>87</v>
      </c>
      <c r="B8" s="18">
        <v>291300</v>
      </c>
      <c r="C8" s="18">
        <v>347700</v>
      </c>
      <c r="D8" s="107">
        <v>0.19376182486301344</v>
      </c>
      <c r="E8" s="37"/>
      <c r="F8" s="20"/>
      <c r="G8" s="20"/>
    </row>
    <row r="9" spans="1:7" ht="14.25">
      <c r="A9" s="34"/>
      <c r="B9" s="43"/>
      <c r="C9" s="43"/>
      <c r="D9" s="81"/>
      <c r="E9" s="37"/>
      <c r="F9" s="20"/>
      <c r="G9" s="20"/>
    </row>
    <row r="10" spans="1:7" ht="14.25">
      <c r="A10" s="37" t="s">
        <v>145</v>
      </c>
      <c r="B10" s="43">
        <v>32800</v>
      </c>
      <c r="C10" s="43">
        <v>34600</v>
      </c>
      <c r="D10" s="81">
        <v>0.05408702886478565</v>
      </c>
      <c r="E10" s="37"/>
      <c r="F10" s="20"/>
      <c r="G10" s="20"/>
    </row>
    <row r="11" spans="1:7" ht="14.25">
      <c r="A11" s="37" t="s">
        <v>144</v>
      </c>
      <c r="B11" s="43">
        <v>44500</v>
      </c>
      <c r="C11" s="43">
        <v>47000</v>
      </c>
      <c r="D11" s="81">
        <v>0.05643481556070703</v>
      </c>
      <c r="E11" s="37"/>
      <c r="F11" s="20"/>
      <c r="G11" s="20"/>
    </row>
    <row r="12" spans="1:7" ht="14.25">
      <c r="A12" s="37" t="s">
        <v>146</v>
      </c>
      <c r="B12" s="43">
        <v>77900</v>
      </c>
      <c r="C12" s="43">
        <v>80800</v>
      </c>
      <c r="D12" s="81">
        <v>0.037036271560692696</v>
      </c>
      <c r="E12" s="37"/>
      <c r="F12" s="20"/>
      <c r="G12" s="20"/>
    </row>
    <row r="13" spans="1:7" ht="14.25">
      <c r="A13" s="34" t="s">
        <v>147</v>
      </c>
      <c r="B13" s="43">
        <v>7100</v>
      </c>
      <c r="C13" s="43">
        <v>7800</v>
      </c>
      <c r="D13" s="45">
        <v>0.09683724790038226</v>
      </c>
      <c r="E13" s="37"/>
      <c r="F13" s="20"/>
      <c r="G13" s="20"/>
    </row>
    <row r="14" spans="1:7" ht="14.25">
      <c r="A14" s="8" t="s">
        <v>148</v>
      </c>
      <c r="B14" s="18">
        <v>10400</v>
      </c>
      <c r="C14" s="18">
        <v>9200</v>
      </c>
      <c r="D14" s="47">
        <v>-0.11165735592696595</v>
      </c>
      <c r="E14" s="37"/>
      <c r="F14" s="20"/>
      <c r="G14" s="20"/>
    </row>
    <row r="15" spans="1:7" ht="14.25">
      <c r="A15" s="37"/>
      <c r="B15" s="37"/>
      <c r="C15" s="37"/>
      <c r="D15" s="45"/>
      <c r="E15" s="37"/>
      <c r="F15" s="20"/>
      <c r="G15" s="20"/>
    </row>
    <row r="16" spans="1:7" s="37" customFormat="1" ht="14.25">
      <c r="A16" s="14" t="s">
        <v>89</v>
      </c>
      <c r="B16" s="18">
        <v>67500</v>
      </c>
      <c r="C16" s="18">
        <v>76800</v>
      </c>
      <c r="D16" s="47">
        <v>0.13799101703680558</v>
      </c>
      <c r="F16" s="20"/>
      <c r="G16" s="20"/>
    </row>
    <row r="17" spans="1:7" ht="14.25">
      <c r="A17" s="37"/>
      <c r="B17" s="43"/>
      <c r="C17" s="43"/>
      <c r="D17" s="45"/>
      <c r="F17" s="20"/>
      <c r="G17" s="20"/>
    </row>
    <row r="18" spans="1:7" ht="14.25">
      <c r="A18" s="29" t="s">
        <v>91</v>
      </c>
      <c r="B18" s="43">
        <v>104600</v>
      </c>
      <c r="C18" s="43">
        <v>112400</v>
      </c>
      <c r="D18" s="45">
        <v>0.07461205914292424</v>
      </c>
      <c r="E18" s="37"/>
      <c r="F18" s="20"/>
      <c r="G18" s="20"/>
    </row>
    <row r="19" spans="1:7" ht="14.25">
      <c r="A19" s="30" t="s">
        <v>150</v>
      </c>
      <c r="B19" s="43">
        <v>74200</v>
      </c>
      <c r="C19" s="43">
        <v>80500</v>
      </c>
      <c r="D19" s="45">
        <v>0.08480969137665711</v>
      </c>
      <c r="E19" s="37"/>
      <c r="F19" s="20"/>
      <c r="G19" s="20"/>
    </row>
    <row r="20" spans="1:7" ht="14.25">
      <c r="A20" s="30" t="s">
        <v>159</v>
      </c>
      <c r="B20" s="43">
        <v>94900</v>
      </c>
      <c r="C20" s="43">
        <v>100000</v>
      </c>
      <c r="D20" s="45">
        <v>0.04955735545447</v>
      </c>
      <c r="E20" s="37"/>
      <c r="F20" s="20"/>
      <c r="G20" s="20"/>
    </row>
    <row r="21" spans="1:7" ht="14.25">
      <c r="A21" s="29" t="s">
        <v>29</v>
      </c>
      <c r="B21" s="43">
        <v>13400</v>
      </c>
      <c r="C21" s="43">
        <v>13500</v>
      </c>
      <c r="D21" s="45">
        <v>0.009723548369522201</v>
      </c>
      <c r="E21" s="37"/>
      <c r="F21" s="20"/>
      <c r="G21" s="20"/>
    </row>
    <row r="22" spans="1:7" ht="14.25">
      <c r="A22" s="29" t="s">
        <v>151</v>
      </c>
      <c r="B22" s="43">
        <v>11100</v>
      </c>
      <c r="C22" s="43">
        <v>10900</v>
      </c>
      <c r="D22" s="45">
        <v>-0.021464518644205063</v>
      </c>
      <c r="E22" s="37"/>
      <c r="F22" s="20"/>
      <c r="G22" s="20"/>
    </row>
    <row r="23" spans="1:7" ht="14.25">
      <c r="A23" s="32" t="s">
        <v>160</v>
      </c>
      <c r="B23" s="18">
        <v>11800</v>
      </c>
      <c r="C23" s="18">
        <v>12000</v>
      </c>
      <c r="D23" s="47">
        <v>0.01728328158773</v>
      </c>
      <c r="E23" s="37"/>
      <c r="F23" s="20"/>
      <c r="G23" s="20"/>
    </row>
    <row r="24" spans="1:7" ht="14.25">
      <c r="A24" s="29"/>
      <c r="B24" s="43"/>
      <c r="C24" s="43"/>
      <c r="D24" s="45"/>
      <c r="E24" s="37"/>
      <c r="F24" s="20"/>
      <c r="G24" s="20"/>
    </row>
    <row r="25" spans="1:7" ht="14.25">
      <c r="A25" s="25" t="s">
        <v>31</v>
      </c>
      <c r="B25" s="43">
        <v>5900</v>
      </c>
      <c r="C25" s="43">
        <v>6700</v>
      </c>
      <c r="D25" s="45">
        <v>0.14380381765014394</v>
      </c>
      <c r="E25" s="20"/>
      <c r="F25" s="20"/>
      <c r="G25" s="20"/>
    </row>
    <row r="26" spans="1:7" ht="14.25">
      <c r="A26" s="5" t="s">
        <v>152</v>
      </c>
      <c r="B26" s="43">
        <v>600</v>
      </c>
      <c r="C26" s="43">
        <v>700</v>
      </c>
      <c r="D26" s="45">
        <v>0.17464505524593169</v>
      </c>
      <c r="E26" s="20"/>
      <c r="F26" s="20"/>
      <c r="G26" s="20"/>
    </row>
    <row r="27" spans="1:7" ht="14.25">
      <c r="A27" s="5" t="s">
        <v>153</v>
      </c>
      <c r="B27" s="43">
        <v>1100</v>
      </c>
      <c r="C27" s="43">
        <v>1300</v>
      </c>
      <c r="D27" s="45">
        <v>0.1883890982736309</v>
      </c>
      <c r="E27" s="20"/>
      <c r="F27" s="20"/>
      <c r="G27" s="20"/>
    </row>
    <row r="28" spans="1:7" ht="14.25">
      <c r="A28" s="5" t="s">
        <v>154</v>
      </c>
      <c r="B28" s="43">
        <v>3700</v>
      </c>
      <c r="C28" s="43">
        <v>4100</v>
      </c>
      <c r="D28" s="45">
        <v>0.11371678746658269</v>
      </c>
      <c r="E28" s="20"/>
      <c r="F28" s="20"/>
      <c r="G28" s="20"/>
    </row>
    <row r="29" spans="1:7" ht="14.25">
      <c r="A29" s="23" t="s">
        <v>155</v>
      </c>
      <c r="B29" s="18">
        <v>500</v>
      </c>
      <c r="C29" s="18">
        <v>600</v>
      </c>
      <c r="D29" s="47">
        <v>0.26289473912747663</v>
      </c>
      <c r="E29" s="20"/>
      <c r="F29" s="20"/>
      <c r="G29" s="20"/>
    </row>
    <row r="30" spans="2:7" ht="14.25">
      <c r="B30" s="43"/>
      <c r="C30" s="43"/>
      <c r="D30" s="45"/>
      <c r="E30" s="20"/>
      <c r="F30" s="20"/>
      <c r="G30" s="20"/>
    </row>
    <row r="31" spans="1:7" ht="14.25">
      <c r="A31" s="14" t="s">
        <v>158</v>
      </c>
      <c r="B31" s="18">
        <v>800</v>
      </c>
      <c r="C31" s="18">
        <v>1000</v>
      </c>
      <c r="D31" s="47">
        <v>0.28732854220843</v>
      </c>
      <c r="E31" s="20"/>
      <c r="F31" s="20"/>
      <c r="G31" s="20"/>
    </row>
    <row r="32" spans="2:7" ht="14.25">
      <c r="B32" s="43"/>
      <c r="C32" s="43"/>
      <c r="D32" s="45"/>
      <c r="F32" s="20"/>
      <c r="G32" s="20"/>
    </row>
    <row r="33" spans="1:7" ht="14.25">
      <c r="A33" s="14" t="s">
        <v>78</v>
      </c>
      <c r="B33" s="18">
        <v>118000</v>
      </c>
      <c r="C33" s="18">
        <v>119100</v>
      </c>
      <c r="D33" s="47">
        <v>0.009023857780538288</v>
      </c>
      <c r="F33" s="20"/>
      <c r="G33" s="20"/>
    </row>
    <row r="34" spans="2:3" ht="14.25">
      <c r="B34" s="43"/>
      <c r="C34" s="43"/>
    </row>
  </sheetData>
  <sheetProtection/>
  <mergeCells count="1">
    <mergeCell ref="A1:B1"/>
  </mergeCells>
  <hyperlinks>
    <hyperlink ref="D48:E49" location="INSTRUCTIONS!B49" display="Q4 DEFINITIONS AND GUIDANCE"/>
    <hyperlink ref="D40:E41" location="INSTRUCTIONS!B49" display="Q4 DEFINITIONS AND GUIDANC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4" sqref="B4:C4"/>
    </sheetView>
  </sheetViews>
  <sheetFormatPr defaultColWidth="8.796875" defaultRowHeight="15"/>
  <cols>
    <col min="1" max="1" width="58.59765625" style="25" customWidth="1"/>
    <col min="2" max="2" width="9" style="25" customWidth="1"/>
    <col min="3" max="3" width="11" style="25" customWidth="1"/>
    <col min="4" max="4" width="13.69921875" style="25" customWidth="1"/>
    <col min="5" max="16384" width="9" style="25" customWidth="1"/>
  </cols>
  <sheetData>
    <row r="1" ht="14.25">
      <c r="A1" s="36" t="s">
        <v>102</v>
      </c>
    </row>
    <row r="3" spans="1:6" ht="14.25">
      <c r="A3" s="1" t="s">
        <v>85</v>
      </c>
      <c r="E3" s="37"/>
      <c r="F3" s="37"/>
    </row>
    <row r="4" spans="1:6" ht="14.25">
      <c r="A4" s="14"/>
      <c r="B4" s="33" t="s">
        <v>0</v>
      </c>
      <c r="C4" s="33" t="s">
        <v>63</v>
      </c>
      <c r="D4" s="37"/>
      <c r="E4" s="37"/>
      <c r="F4" s="37"/>
    </row>
    <row r="5" spans="1:6" ht="15">
      <c r="A5" s="4" t="s">
        <v>61</v>
      </c>
      <c r="B5" s="94">
        <v>1008</v>
      </c>
      <c r="C5" s="77">
        <f aca="true" t="shared" si="0" ref="C5:C13">B5/B$5</f>
        <v>1</v>
      </c>
      <c r="E5" s="37"/>
      <c r="F5" s="37"/>
    </row>
    <row r="6" spans="1:6" ht="14.25">
      <c r="A6" s="5" t="s">
        <v>64</v>
      </c>
      <c r="B6" s="25">
        <v>52</v>
      </c>
      <c r="C6" s="40">
        <f t="shared" si="0"/>
        <v>0.051587301587301584</v>
      </c>
      <c r="D6" s="37"/>
      <c r="E6" s="37"/>
      <c r="F6" s="37"/>
    </row>
    <row r="7" spans="1:6" ht="14.25">
      <c r="A7" s="5" t="s">
        <v>65</v>
      </c>
      <c r="B7" s="25">
        <v>161</v>
      </c>
      <c r="C7" s="40">
        <f t="shared" si="0"/>
        <v>0.1597222222222222</v>
      </c>
      <c r="D7" s="37"/>
      <c r="E7" s="37"/>
      <c r="F7" s="37"/>
    </row>
    <row r="8" spans="1:6" ht="14.25">
      <c r="A8" s="5" t="s">
        <v>66</v>
      </c>
      <c r="B8" s="37">
        <v>106</v>
      </c>
      <c r="C8" s="40">
        <f t="shared" si="0"/>
        <v>0.10515873015873016</v>
      </c>
      <c r="D8" s="37"/>
      <c r="E8" s="37"/>
      <c r="F8" s="37"/>
    </row>
    <row r="9" spans="1:6" ht="14.25">
      <c r="A9" s="5" t="s">
        <v>67</v>
      </c>
      <c r="B9" s="15">
        <v>31</v>
      </c>
      <c r="C9" s="40">
        <f t="shared" si="0"/>
        <v>0.030753968253968252</v>
      </c>
      <c r="D9" s="37"/>
      <c r="E9" s="37"/>
      <c r="F9" s="37"/>
    </row>
    <row r="10" spans="1:6" ht="14.25">
      <c r="A10" s="5" t="s">
        <v>68</v>
      </c>
      <c r="B10" s="15">
        <v>622</v>
      </c>
      <c r="C10" s="40">
        <f t="shared" si="0"/>
        <v>0.6170634920634921</v>
      </c>
      <c r="D10" s="37"/>
      <c r="E10" s="37"/>
      <c r="F10" s="37"/>
    </row>
    <row r="11" spans="1:6" ht="14.25">
      <c r="A11" s="16" t="s">
        <v>69</v>
      </c>
      <c r="B11" s="15">
        <v>102</v>
      </c>
      <c r="C11" s="40">
        <f t="shared" si="0"/>
        <v>0.10119047619047619</v>
      </c>
      <c r="D11" s="37"/>
      <c r="E11" s="37"/>
      <c r="F11" s="37"/>
    </row>
    <row r="12" spans="1:6" ht="14.25">
      <c r="A12" s="16" t="s">
        <v>70</v>
      </c>
      <c r="B12" s="15">
        <v>167</v>
      </c>
      <c r="C12" s="40">
        <f t="shared" si="0"/>
        <v>0.16567460317460317</v>
      </c>
      <c r="D12" s="37"/>
      <c r="E12" s="37"/>
      <c r="F12" s="37"/>
    </row>
    <row r="13" spans="1:6" ht="14.25">
      <c r="A13" s="13" t="s">
        <v>71</v>
      </c>
      <c r="B13" s="14">
        <v>155</v>
      </c>
      <c r="C13" s="39">
        <f t="shared" si="0"/>
        <v>0.15376984126984128</v>
      </c>
      <c r="D13" s="37"/>
      <c r="E13" s="37"/>
      <c r="F13" s="37"/>
    </row>
    <row r="14" spans="4:6" ht="14.25">
      <c r="D14" s="37"/>
      <c r="E14" s="37"/>
      <c r="F14" s="37"/>
    </row>
    <row r="15" spans="5:6" ht="14.25">
      <c r="E15" s="37"/>
      <c r="F15" s="37"/>
    </row>
    <row r="16" spans="5:6" ht="14.25">
      <c r="E16" s="37"/>
      <c r="F16" s="37"/>
    </row>
    <row r="17" spans="5:6" ht="14.25">
      <c r="E17" s="37"/>
      <c r="F17" s="3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G6" sqref="G6"/>
    </sheetView>
  </sheetViews>
  <sheetFormatPr defaultColWidth="8.796875" defaultRowHeight="15"/>
  <cols>
    <col min="1" max="1" width="58.59765625" style="25" customWidth="1"/>
    <col min="2" max="2" width="9" style="25" customWidth="1"/>
    <col min="3" max="3" width="15.09765625" style="25" customWidth="1"/>
    <col min="4" max="4" width="12" style="25" customWidth="1"/>
    <col min="5" max="16384" width="9" style="25" customWidth="1"/>
  </cols>
  <sheetData>
    <row r="1" ht="14.25">
      <c r="A1" s="36" t="s">
        <v>102</v>
      </c>
    </row>
    <row r="3" spans="1:5" ht="14.25">
      <c r="A3" s="1" t="s">
        <v>119</v>
      </c>
      <c r="D3" s="37"/>
      <c r="E3" s="37"/>
    </row>
    <row r="4" spans="1:5" ht="71.25">
      <c r="A4" s="14"/>
      <c r="B4" s="33" t="s">
        <v>0</v>
      </c>
      <c r="C4" s="3" t="s">
        <v>130</v>
      </c>
      <c r="D4" s="3" t="s">
        <v>129</v>
      </c>
      <c r="E4" s="37"/>
    </row>
    <row r="5" spans="1:5" ht="15">
      <c r="A5" s="4" t="s">
        <v>118</v>
      </c>
      <c r="B5" s="94">
        <v>46</v>
      </c>
      <c r="C5" s="46"/>
      <c r="D5" s="77">
        <f>B5/B$5</f>
        <v>1</v>
      </c>
      <c r="E5" s="37"/>
    </row>
    <row r="6" spans="1:5" ht="14.25">
      <c r="A6" s="16" t="s">
        <v>120</v>
      </c>
      <c r="B6" s="25">
        <v>3</v>
      </c>
      <c r="C6" s="37"/>
      <c r="D6" s="40">
        <f>B6/B$5</f>
        <v>0.06521739130434782</v>
      </c>
      <c r="E6" s="37"/>
    </row>
    <row r="7" spans="1:5" ht="14.25">
      <c r="A7" s="16"/>
      <c r="C7" s="37"/>
      <c r="D7" s="40"/>
      <c r="E7" s="37"/>
    </row>
    <row r="8" spans="1:5" ht="14.25">
      <c r="A8" s="16" t="s">
        <v>121</v>
      </c>
      <c r="B8" s="37">
        <v>6</v>
      </c>
      <c r="C8" s="37"/>
      <c r="D8" s="40">
        <f>B8/B$5</f>
        <v>0.13043478260869565</v>
      </c>
      <c r="E8" s="37"/>
    </row>
    <row r="9" spans="1:5" ht="14.25">
      <c r="A9" s="16" t="s">
        <v>122</v>
      </c>
      <c r="B9" s="15">
        <v>37</v>
      </c>
      <c r="C9" s="37"/>
      <c r="D9" s="40">
        <f>B9/B$5</f>
        <v>0.8043478260869565</v>
      </c>
      <c r="E9" s="37"/>
    </row>
    <row r="10" spans="1:5" ht="14.25">
      <c r="A10" s="16" t="s">
        <v>123</v>
      </c>
      <c r="B10" s="15">
        <v>9</v>
      </c>
      <c r="C10" s="40">
        <f aca="true" t="shared" si="0" ref="C10:C15">B10/B$9</f>
        <v>0.24324324324324326</v>
      </c>
      <c r="E10" s="37"/>
    </row>
    <row r="11" spans="1:5" ht="14.25">
      <c r="A11" s="16" t="s">
        <v>124</v>
      </c>
      <c r="B11" s="15">
        <v>2</v>
      </c>
      <c r="C11" s="40">
        <f t="shared" si="0"/>
        <v>0.05405405405405406</v>
      </c>
      <c r="E11" s="37"/>
    </row>
    <row r="12" spans="1:5" ht="14.25">
      <c r="A12" s="16" t="s">
        <v>125</v>
      </c>
      <c r="B12" s="15">
        <v>0</v>
      </c>
      <c r="C12" s="40">
        <f t="shared" si="0"/>
        <v>0</v>
      </c>
      <c r="E12" s="37"/>
    </row>
    <row r="13" spans="1:5" ht="14.25">
      <c r="A13" s="16" t="s">
        <v>126</v>
      </c>
      <c r="B13" s="37">
        <v>12</v>
      </c>
      <c r="C13" s="40">
        <f t="shared" si="0"/>
        <v>0.32432432432432434</v>
      </c>
      <c r="E13" s="37"/>
    </row>
    <row r="14" spans="1:5" ht="14.25">
      <c r="A14" s="16" t="s">
        <v>127</v>
      </c>
      <c r="B14" s="37">
        <v>5</v>
      </c>
      <c r="C14" s="40">
        <f t="shared" si="0"/>
        <v>0.13513513513513514</v>
      </c>
      <c r="E14" s="37"/>
    </row>
    <row r="15" spans="1:5" ht="14.25">
      <c r="A15" s="13" t="s">
        <v>128</v>
      </c>
      <c r="B15" s="14">
        <v>22</v>
      </c>
      <c r="C15" s="39">
        <f t="shared" si="0"/>
        <v>0.5945945945945946</v>
      </c>
      <c r="D15" s="14"/>
      <c r="E15" s="37"/>
    </row>
    <row r="16" spans="4:5" ht="14.25">
      <c r="D16" s="37"/>
      <c r="E16" s="37"/>
    </row>
    <row r="17" spans="4:5" ht="14.25">
      <c r="D17" s="37"/>
      <c r="E17" s="3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10" sqref="B9:E10"/>
    </sheetView>
  </sheetViews>
  <sheetFormatPr defaultColWidth="8.796875" defaultRowHeight="15"/>
  <cols>
    <col min="1" max="1" width="27" style="25" customWidth="1"/>
    <col min="2" max="2" width="11" style="25" bestFit="1" customWidth="1"/>
    <col min="3" max="3" width="11" style="25" customWidth="1"/>
    <col min="4" max="5" width="18.8984375" style="25" bestFit="1" customWidth="1"/>
    <col min="6" max="16384" width="9" style="25" customWidth="1"/>
  </cols>
  <sheetData>
    <row r="1" spans="1:4" ht="14.25">
      <c r="A1" s="36" t="s">
        <v>102</v>
      </c>
      <c r="B1" s="70"/>
      <c r="C1" s="70"/>
      <c r="D1" s="70"/>
    </row>
    <row r="3" ht="14.25">
      <c r="A3" s="1" t="s">
        <v>131</v>
      </c>
    </row>
    <row r="4" spans="1:8" ht="36" customHeight="1">
      <c r="A4" s="14"/>
      <c r="B4" s="33" t="s">
        <v>132</v>
      </c>
      <c r="C4" s="33" t="s">
        <v>72</v>
      </c>
      <c r="D4" s="33" t="s">
        <v>133</v>
      </c>
      <c r="E4" s="33" t="s">
        <v>134</v>
      </c>
      <c r="F4" s="37"/>
      <c r="G4" s="37"/>
      <c r="H4" s="37"/>
    </row>
    <row r="5" spans="1:8" ht="15">
      <c r="A5" s="96" t="s">
        <v>73</v>
      </c>
      <c r="B5" s="54">
        <v>3786</v>
      </c>
      <c r="C5" s="97">
        <v>423</v>
      </c>
      <c r="D5" s="97">
        <v>18</v>
      </c>
      <c r="E5" s="48">
        <v>44</v>
      </c>
      <c r="F5" s="37"/>
      <c r="G5" s="37"/>
      <c r="H5" s="37"/>
    </row>
    <row r="6" spans="1:8" ht="14.25">
      <c r="A6" s="12"/>
      <c r="B6" s="37"/>
      <c r="C6" s="37"/>
      <c r="D6" s="37"/>
      <c r="E6" s="37"/>
      <c r="F6" s="37"/>
      <c r="G6" s="37"/>
      <c r="H6" s="37"/>
    </row>
    <row r="7" spans="1:8" ht="14.25">
      <c r="A7" s="14"/>
      <c r="B7" s="33" t="s">
        <v>132</v>
      </c>
      <c r="C7" s="33" t="s">
        <v>72</v>
      </c>
      <c r="D7" s="33" t="s">
        <v>74</v>
      </c>
      <c r="E7" s="37"/>
      <c r="F7" s="37"/>
      <c r="G7" s="37"/>
      <c r="H7" s="37"/>
    </row>
    <row r="8" spans="1:8" ht="15">
      <c r="A8" s="96" t="s">
        <v>11</v>
      </c>
      <c r="B8" s="97">
        <v>255</v>
      </c>
      <c r="C8" s="97">
        <v>7</v>
      </c>
      <c r="D8" s="97">
        <v>13</v>
      </c>
      <c r="E8" s="37"/>
      <c r="F8" s="37"/>
      <c r="G8" s="37"/>
      <c r="H8" s="37"/>
    </row>
    <row r="9" spans="1:8" ht="14.25">
      <c r="A9" s="37"/>
      <c r="B9" s="113"/>
      <c r="C9" s="113"/>
      <c r="D9" s="113"/>
      <c r="E9" s="113"/>
      <c r="F9" s="37"/>
      <c r="G9" s="37"/>
      <c r="H9" s="37"/>
    </row>
    <row r="10" spans="1:8" ht="14.25">
      <c r="A10" s="14"/>
      <c r="B10" s="33" t="s">
        <v>132</v>
      </c>
      <c r="C10" s="33" t="s">
        <v>75</v>
      </c>
      <c r="D10" s="33" t="s">
        <v>76</v>
      </c>
      <c r="E10" s="33" t="s">
        <v>133</v>
      </c>
      <c r="F10" s="37"/>
      <c r="G10" s="37"/>
      <c r="H10" s="37"/>
    </row>
    <row r="11" spans="1:8" ht="15">
      <c r="A11" s="96" t="s">
        <v>77</v>
      </c>
      <c r="B11" s="97">
        <v>176</v>
      </c>
      <c r="C11" s="97">
        <v>21</v>
      </c>
      <c r="D11" s="97">
        <v>8</v>
      </c>
      <c r="E11" s="97">
        <v>15</v>
      </c>
      <c r="F11" s="37"/>
      <c r="G11" s="37"/>
      <c r="H11" s="37"/>
    </row>
    <row r="12" spans="1:8" ht="14.25">
      <c r="A12" s="37"/>
      <c r="B12" s="37"/>
      <c r="C12" s="37"/>
      <c r="D12" s="37"/>
      <c r="E12" s="37"/>
      <c r="F12" s="37"/>
      <c r="G12" s="37"/>
      <c r="H12" s="37"/>
    </row>
    <row r="13" spans="1:8" ht="14.25">
      <c r="A13" s="37"/>
      <c r="B13" s="37"/>
      <c r="C13" s="37"/>
      <c r="D13" s="37"/>
      <c r="E13" s="37"/>
      <c r="F13" s="37"/>
      <c r="G13" s="37"/>
      <c r="H13" s="37"/>
    </row>
    <row r="14" spans="1:8" ht="14.25">
      <c r="A14" s="37"/>
      <c r="B14" s="37"/>
      <c r="C14" s="37"/>
      <c r="D14" s="37"/>
      <c r="E14" s="37"/>
      <c r="F14" s="37"/>
      <c r="G14" s="37"/>
      <c r="H14" s="37"/>
    </row>
    <row r="15" spans="1:8" ht="14.25">
      <c r="A15" s="37"/>
      <c r="B15" s="37"/>
      <c r="C15" s="37"/>
      <c r="D15" s="37"/>
      <c r="E15" s="37"/>
      <c r="F15" s="37"/>
      <c r="G15" s="37"/>
      <c r="H15" s="3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F17" sqref="F17:F18"/>
    </sheetView>
  </sheetViews>
  <sheetFormatPr defaultColWidth="8.796875" defaultRowHeight="15"/>
  <cols>
    <col min="1" max="1" width="56.19921875" style="25" bestFit="1" customWidth="1"/>
    <col min="2" max="2" width="9" style="25" customWidth="1"/>
    <col min="3" max="3" width="11" style="25" customWidth="1"/>
    <col min="4" max="16384" width="9" style="25" customWidth="1"/>
  </cols>
  <sheetData>
    <row r="1" ht="14.25">
      <c r="A1" s="36" t="s">
        <v>102</v>
      </c>
    </row>
    <row r="3" ht="14.25">
      <c r="A3" s="1" t="s">
        <v>135</v>
      </c>
    </row>
    <row r="4" spans="1:2" ht="14.25">
      <c r="A4" s="43"/>
      <c r="B4" s="43"/>
    </row>
    <row r="5" spans="1:2" ht="14.25">
      <c r="A5" s="18"/>
      <c r="B5" s="27" t="s">
        <v>0</v>
      </c>
    </row>
    <row r="6" spans="1:2" ht="14.25">
      <c r="A6" s="12" t="s">
        <v>136</v>
      </c>
      <c r="B6" s="95">
        <v>279</v>
      </c>
    </row>
    <row r="7" spans="1:2" ht="14.25">
      <c r="A7" s="13" t="s">
        <v>137</v>
      </c>
      <c r="B7" s="98">
        <v>138</v>
      </c>
    </row>
    <row r="8" spans="1:3" ht="14.25">
      <c r="A8" s="37"/>
      <c r="B8" s="37"/>
      <c r="C8" s="52"/>
    </row>
    <row r="9" spans="1:2" ht="14.25">
      <c r="A9" s="13" t="s">
        <v>60</v>
      </c>
      <c r="B9" s="98">
        <v>3</v>
      </c>
    </row>
    <row r="10" spans="1:2" ht="14.25">
      <c r="A10" s="37"/>
      <c r="B10" s="37"/>
    </row>
    <row r="11" spans="1:2" ht="25.5">
      <c r="A11" s="99" t="s">
        <v>138</v>
      </c>
      <c r="B11" s="37"/>
    </row>
    <row r="12" spans="1:2" ht="14.25">
      <c r="A12" s="37"/>
      <c r="B12" s="3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4" sqref="B4"/>
    </sheetView>
  </sheetViews>
  <sheetFormatPr defaultColWidth="8.796875" defaultRowHeight="15"/>
  <cols>
    <col min="1" max="1" width="64.19921875" style="25" bestFit="1" customWidth="1"/>
    <col min="2" max="2" width="9" style="25" customWidth="1"/>
    <col min="3" max="3" width="11" style="25" customWidth="1"/>
    <col min="4" max="16384" width="9" style="25" customWidth="1"/>
  </cols>
  <sheetData>
    <row r="1" ht="14.25">
      <c r="A1" s="36" t="s">
        <v>102</v>
      </c>
    </row>
    <row r="3" ht="14.25">
      <c r="A3" s="1" t="s">
        <v>139</v>
      </c>
    </row>
    <row r="4" spans="1:2" ht="14.25">
      <c r="A4" s="14"/>
      <c r="B4" s="33" t="s">
        <v>0</v>
      </c>
    </row>
    <row r="5" spans="1:3" ht="14.25">
      <c r="A5" s="12" t="s">
        <v>78</v>
      </c>
      <c r="B5" s="20">
        <v>115127</v>
      </c>
      <c r="C5" s="40"/>
    </row>
    <row r="6" spans="1:3" ht="14.25">
      <c r="A6" s="12" t="s">
        <v>79</v>
      </c>
      <c r="B6" s="20">
        <v>1281</v>
      </c>
      <c r="C6" s="40"/>
    </row>
    <row r="7" spans="1:3" ht="14.25">
      <c r="A7" s="12" t="s">
        <v>80</v>
      </c>
      <c r="B7" s="20">
        <v>677</v>
      </c>
      <c r="C7" s="40"/>
    </row>
    <row r="8" spans="1:3" ht="14.25">
      <c r="A8" s="12" t="s">
        <v>81</v>
      </c>
      <c r="B8" s="20">
        <v>146</v>
      </c>
      <c r="C8" s="40"/>
    </row>
    <row r="9" spans="1:3" ht="14.25">
      <c r="A9" s="12" t="s">
        <v>82</v>
      </c>
      <c r="B9" s="20">
        <v>171</v>
      </c>
      <c r="C9" s="40"/>
    </row>
    <row r="10" spans="1:3" ht="14.25">
      <c r="A10" s="13" t="s">
        <v>83</v>
      </c>
      <c r="B10" s="18">
        <v>407</v>
      </c>
      <c r="C10" s="4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7" sqref="A17"/>
    </sheetView>
  </sheetViews>
  <sheetFormatPr defaultColWidth="8.796875" defaultRowHeight="15"/>
  <cols>
    <col min="1" max="1" width="48" style="25" customWidth="1"/>
    <col min="2" max="2" width="8.59765625" style="25" customWidth="1"/>
    <col min="3" max="3" width="10.69921875" style="25" customWidth="1"/>
    <col min="4" max="4" width="13.8984375" style="25" bestFit="1" customWidth="1"/>
    <col min="5" max="16384" width="9" style="25" customWidth="1"/>
  </cols>
  <sheetData>
    <row r="1" ht="14.25">
      <c r="A1" s="36" t="s">
        <v>98</v>
      </c>
    </row>
    <row r="3" ht="14.25">
      <c r="A3" s="1" t="s">
        <v>95</v>
      </c>
    </row>
    <row r="4" spans="1:6" ht="57">
      <c r="A4" s="14"/>
      <c r="B4" s="2" t="s">
        <v>0</v>
      </c>
      <c r="C4" s="3" t="s">
        <v>1</v>
      </c>
      <c r="D4" s="3" t="s">
        <v>2</v>
      </c>
      <c r="E4" s="37"/>
      <c r="F4" s="37"/>
    </row>
    <row r="5" spans="1:6" ht="14.25">
      <c r="A5" s="8" t="s">
        <v>73</v>
      </c>
      <c r="B5" s="38">
        <f>SUM(B6:B13)</f>
        <v>190778</v>
      </c>
      <c r="C5" s="39"/>
      <c r="D5" s="39">
        <f aca="true" t="shared" si="0" ref="D5:D12">B5/B$5</f>
        <v>1</v>
      </c>
      <c r="E5" s="37"/>
      <c r="F5" s="37"/>
    </row>
    <row r="6" spans="1:6" ht="14.25">
      <c r="A6" s="5" t="s">
        <v>3</v>
      </c>
      <c r="B6" s="20">
        <v>39154</v>
      </c>
      <c r="C6" s="40">
        <f>B6/(SUM(B$6:B$12))</f>
        <v>0.240744725984862</v>
      </c>
      <c r="D6" s="41">
        <f t="shared" si="0"/>
        <v>0.20523330782375326</v>
      </c>
      <c r="E6" s="37"/>
      <c r="F6" s="37"/>
    </row>
    <row r="7" spans="1:6" ht="14.25">
      <c r="A7" s="5" t="s">
        <v>4</v>
      </c>
      <c r="B7" s="20">
        <v>86637</v>
      </c>
      <c r="C7" s="40">
        <f aca="true" t="shared" si="1" ref="C7:C12">B7/(SUM(B$6:B$12))</f>
        <v>0.5327016607537031</v>
      </c>
      <c r="D7" s="41">
        <f t="shared" si="0"/>
        <v>0.4541246894295988</v>
      </c>
      <c r="E7" s="37"/>
      <c r="F7" s="37"/>
    </row>
    <row r="8" spans="1:6" ht="14.25">
      <c r="A8" s="5" t="s">
        <v>5</v>
      </c>
      <c r="B8" s="20">
        <v>20127</v>
      </c>
      <c r="C8" s="40">
        <f t="shared" si="1"/>
        <v>0.12375412728960815</v>
      </c>
      <c r="D8" s="41">
        <f t="shared" si="0"/>
        <v>0.10549958590613173</v>
      </c>
      <c r="E8" s="37"/>
      <c r="F8" s="37"/>
    </row>
    <row r="9" spans="1:6" ht="14.25">
      <c r="A9" s="5" t="s">
        <v>6</v>
      </c>
      <c r="B9" s="20">
        <v>4442</v>
      </c>
      <c r="C9" s="40">
        <f t="shared" si="1"/>
        <v>0.027312358196474356</v>
      </c>
      <c r="D9" s="41">
        <f t="shared" si="0"/>
        <v>0.02328360712451121</v>
      </c>
      <c r="E9" s="37"/>
      <c r="F9" s="37"/>
    </row>
    <row r="10" spans="1:6" ht="14.25">
      <c r="A10" s="5" t="s">
        <v>7</v>
      </c>
      <c r="B10" s="20">
        <v>859</v>
      </c>
      <c r="C10" s="40">
        <f t="shared" si="1"/>
        <v>0.005281700965954856</v>
      </c>
      <c r="D10" s="41">
        <f t="shared" si="0"/>
        <v>0.00450261560557297</v>
      </c>
      <c r="E10" s="37"/>
      <c r="F10" s="37"/>
    </row>
    <row r="11" spans="1:6" ht="14.25">
      <c r="A11" s="5" t="s">
        <v>8</v>
      </c>
      <c r="B11" s="20">
        <v>10749</v>
      </c>
      <c r="C11" s="40">
        <f t="shared" si="1"/>
        <v>0.0660919716915585</v>
      </c>
      <c r="D11" s="41">
        <f t="shared" si="0"/>
        <v>0.05634297455681473</v>
      </c>
      <c r="E11" s="37"/>
      <c r="F11" s="37"/>
    </row>
    <row r="12" spans="1:6" ht="14.25">
      <c r="A12" s="5" t="s">
        <v>9</v>
      </c>
      <c r="B12" s="20">
        <v>669</v>
      </c>
      <c r="C12" s="40">
        <f t="shared" si="1"/>
        <v>0.004113455117839114</v>
      </c>
      <c r="D12" s="41">
        <f t="shared" si="0"/>
        <v>0.0035066936439212067</v>
      </c>
      <c r="E12" s="37"/>
      <c r="F12" s="37"/>
    </row>
    <row r="13" spans="1:6" ht="14.25">
      <c r="A13" s="9" t="s">
        <v>86</v>
      </c>
      <c r="B13" s="42">
        <v>28141</v>
      </c>
      <c r="C13" s="37"/>
      <c r="D13" s="41">
        <f>B13/B$5</f>
        <v>0.1475065259096961</v>
      </c>
      <c r="E13" s="37"/>
      <c r="F13" s="37"/>
    </row>
    <row r="14" spans="1:6" ht="14.25">
      <c r="A14" s="5"/>
      <c r="B14" s="43"/>
      <c r="C14" s="37"/>
      <c r="D14" s="37"/>
      <c r="E14" s="37"/>
      <c r="F14" s="37"/>
    </row>
    <row r="15" spans="1:6" ht="14.25">
      <c r="A15" s="5" t="s">
        <v>10</v>
      </c>
      <c r="B15" s="44">
        <v>11683</v>
      </c>
      <c r="C15" s="37"/>
      <c r="D15" s="45">
        <f>B15/B5</f>
        <v>0.06123871725251339</v>
      </c>
      <c r="E15" s="37"/>
      <c r="F15" s="37"/>
    </row>
    <row r="16" spans="1:6" ht="14.25">
      <c r="A16" s="10"/>
      <c r="B16" s="14"/>
      <c r="C16" s="14"/>
      <c r="D16" s="14"/>
      <c r="E16" s="37"/>
      <c r="F16" s="37"/>
    </row>
    <row r="17" spans="1:5" ht="14.25">
      <c r="A17" s="8" t="s">
        <v>11</v>
      </c>
      <c r="B17" s="38">
        <f>SUM(B18:B23)</f>
        <v>17069</v>
      </c>
      <c r="C17" s="46"/>
      <c r="D17" s="47">
        <f aca="true" t="shared" si="2" ref="D17:D22">B17/B$17</f>
        <v>1</v>
      </c>
      <c r="E17" s="37"/>
    </row>
    <row r="18" spans="1:5" ht="14.25">
      <c r="A18" s="5" t="s">
        <v>3</v>
      </c>
      <c r="B18" s="20">
        <v>4290</v>
      </c>
      <c r="C18" s="40">
        <f>B18/(SUM(B$18:B$22))</f>
        <v>0.2995391705069124</v>
      </c>
      <c r="D18" s="45">
        <f t="shared" si="2"/>
        <v>0.25133282559025133</v>
      </c>
      <c r="E18" s="37"/>
    </row>
    <row r="19" spans="1:5" ht="14.25">
      <c r="A19" s="5" t="s">
        <v>4</v>
      </c>
      <c r="B19" s="20">
        <v>8822</v>
      </c>
      <c r="C19" s="40">
        <f>B19/(SUM(B$18:B$22))</f>
        <v>0.6159754224270353</v>
      </c>
      <c r="D19" s="45">
        <f t="shared" si="2"/>
        <v>0.516843400316363</v>
      </c>
      <c r="E19" s="37"/>
    </row>
    <row r="20" spans="1:5" ht="14.25">
      <c r="A20" s="5" t="s">
        <v>5</v>
      </c>
      <c r="B20" s="20">
        <v>853</v>
      </c>
      <c r="C20" s="40">
        <f>B20/(SUM(B$18:B$22))</f>
        <v>0.05955872084904343</v>
      </c>
      <c r="D20" s="45">
        <f t="shared" si="2"/>
        <v>0.04997363641689613</v>
      </c>
      <c r="E20" s="37"/>
    </row>
    <row r="21" spans="1:5" ht="14.25">
      <c r="A21" s="5" t="s">
        <v>93</v>
      </c>
      <c r="B21" s="20">
        <v>118</v>
      </c>
      <c r="C21" s="40">
        <f>B21/(SUM(B$18:B$22))</f>
        <v>0.008239072755201788</v>
      </c>
      <c r="D21" s="45">
        <f t="shared" si="2"/>
        <v>0.006913117347237682</v>
      </c>
      <c r="E21" s="37"/>
    </row>
    <row r="22" spans="1:5" ht="14.25">
      <c r="A22" s="5" t="s">
        <v>94</v>
      </c>
      <c r="B22" s="20">
        <v>239</v>
      </c>
      <c r="C22" s="40">
        <f>B22/(SUM(B$18:B$22))</f>
        <v>0.01668761346180701</v>
      </c>
      <c r="D22" s="45">
        <f t="shared" si="2"/>
        <v>0.014001991915167848</v>
      </c>
      <c r="E22" s="37"/>
    </row>
    <row r="23" spans="1:5" ht="14.25">
      <c r="A23" s="9" t="s">
        <v>86</v>
      </c>
      <c r="B23" s="42">
        <v>2747</v>
      </c>
      <c r="C23" s="37"/>
      <c r="D23" s="45">
        <f>B23/B$17</f>
        <v>0.16093502841408402</v>
      </c>
      <c r="E23" s="37"/>
    </row>
    <row r="24" spans="1:5" ht="14.25">
      <c r="A24" s="5"/>
      <c r="B24" s="43"/>
      <c r="C24" s="37"/>
      <c r="D24" s="45"/>
      <c r="E24" s="37"/>
    </row>
    <row r="25" spans="1:5" ht="14.25">
      <c r="A25" s="5" t="s">
        <v>10</v>
      </c>
      <c r="B25" s="43">
        <v>333</v>
      </c>
      <c r="C25" s="37"/>
      <c r="D25" s="45">
        <f>B25/B$17</f>
        <v>0.019509051496865663</v>
      </c>
      <c r="E25" s="37"/>
    </row>
    <row r="26" spans="1:4" s="37" customFormat="1" ht="14.25">
      <c r="A26" s="10"/>
      <c r="B26" s="18"/>
      <c r="C26" s="14"/>
      <c r="D26" s="14"/>
    </row>
    <row r="27" spans="1:4" ht="14.25">
      <c r="A27" s="11" t="s">
        <v>87</v>
      </c>
      <c r="B27" s="38">
        <v>338908</v>
      </c>
      <c r="C27" s="46"/>
      <c r="D27" s="39">
        <v>1</v>
      </c>
    </row>
    <row r="28" spans="1:6" ht="14.25">
      <c r="A28" s="9"/>
      <c r="B28" s="37"/>
      <c r="C28" s="37"/>
      <c r="D28" s="37"/>
      <c r="E28" s="37"/>
      <c r="F28" s="37"/>
    </row>
    <row r="29" spans="1:6" ht="14.25">
      <c r="A29" s="9"/>
      <c r="B29" s="37"/>
      <c r="C29" s="37"/>
      <c r="D29" s="37"/>
      <c r="E29" s="37"/>
      <c r="F29" s="37"/>
    </row>
    <row r="30" spans="1:6" ht="14.25">
      <c r="A30" s="9"/>
      <c r="B30" s="37"/>
      <c r="C30" s="37"/>
      <c r="D30" s="37"/>
      <c r="E30" s="37"/>
      <c r="F30" s="37"/>
    </row>
    <row r="31" spans="1:6" ht="14.25">
      <c r="A31" s="9"/>
      <c r="B31" s="37"/>
      <c r="C31" s="37"/>
      <c r="D31" s="37"/>
      <c r="E31" s="37"/>
      <c r="F31" s="37"/>
    </row>
  </sheetData>
  <sheetProtection/>
  <hyperlinks>
    <hyperlink ref="D36:E37" location="HELP!A55" tooltip="Click here to go to the Q3 Help section" display="Q3 HELP"/>
    <hyperlink ref="D58:E59" location="INSTRUCTIONS!B49" display="Q4 DEFINITIONS AND GUIDANCE"/>
    <hyperlink ref="B73:B74" location="COVER!A1" tooltip=" " display="COVER"/>
    <hyperlink ref="C73:C74" location="HELP!A1" tooltip=" " display="HELP"/>
    <hyperlink ref="D73:D74" location="'PART 2'!A1" tooltip=" " display="PART 2"/>
    <hyperlink ref="D37:E38" location="INSTRUCTIONS!B38" display="Q3 DEFINITIONS AND GUIDANCE"/>
    <hyperlink ref="D50:E51" location="INSTRUCTIONS!B49" display="Q4 DEFINITIONS AND GUIDANCE"/>
    <hyperlink ref="B65:B66" location="COVER!A1" tooltip=" " display="COVER"/>
    <hyperlink ref="C65:C66" location="HELP!A1" tooltip=" " display="HELP"/>
    <hyperlink ref="D65:D66" location="'PART 2'!A1" tooltip=" " display="PART 2"/>
    <hyperlink ref="D22:E22" location="INSTRUCTIONS!B29" display="Q2 DEFINITIONS AND GUIDANC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14" sqref="A14"/>
    </sheetView>
  </sheetViews>
  <sheetFormatPr defaultColWidth="8.796875" defaultRowHeight="15"/>
  <cols>
    <col min="1" max="1" width="48.3984375" style="25" customWidth="1"/>
    <col min="2" max="2" width="9.3984375" style="25" customWidth="1"/>
    <col min="3" max="3" width="11" style="25" customWidth="1"/>
    <col min="4" max="4" width="10.69921875" style="25" customWidth="1"/>
    <col min="5" max="16384" width="9" style="25" customWidth="1"/>
  </cols>
  <sheetData>
    <row r="1" ht="14.25">
      <c r="A1" s="36" t="s">
        <v>98</v>
      </c>
    </row>
    <row r="3" ht="14.25">
      <c r="A3" s="1" t="s">
        <v>96</v>
      </c>
    </row>
    <row r="4" spans="1:5" ht="57">
      <c r="A4" s="14"/>
      <c r="B4" s="33" t="s">
        <v>0</v>
      </c>
      <c r="C4" s="3" t="s">
        <v>1</v>
      </c>
      <c r="D4" s="3" t="s">
        <v>2</v>
      </c>
      <c r="E4" s="37"/>
    </row>
    <row r="5" spans="1:4" s="37" customFormat="1" ht="14.25">
      <c r="A5" s="8" t="s">
        <v>73</v>
      </c>
      <c r="B5" s="38">
        <f>SUM(B7:B12)</f>
        <v>190778</v>
      </c>
      <c r="C5" s="39"/>
      <c r="D5" s="47">
        <f aca="true" t="shared" si="0" ref="D5:D12">B5/B$5</f>
        <v>1</v>
      </c>
    </row>
    <row r="6" spans="1:4" s="37" customFormat="1" ht="14.25">
      <c r="A6" s="34" t="s">
        <v>88</v>
      </c>
      <c r="B6" s="43">
        <f>SUM(B7:B10)</f>
        <v>140845</v>
      </c>
      <c r="C6" s="41">
        <f aca="true" t="shared" si="1" ref="C6:C11">B6/SUM(B$7:B$11)</f>
        <v>0.8408405719232261</v>
      </c>
      <c r="D6" s="45">
        <f t="shared" si="0"/>
        <v>0.7382664667833817</v>
      </c>
    </row>
    <row r="7" spans="1:4" s="37" customFormat="1" ht="14.25">
      <c r="A7" s="35" t="s">
        <v>12</v>
      </c>
      <c r="B7" s="43">
        <v>29663</v>
      </c>
      <c r="C7" s="41">
        <f t="shared" si="1"/>
        <v>0.17708725112683205</v>
      </c>
      <c r="D7" s="45">
        <f t="shared" si="0"/>
        <v>0.1554843849919802</v>
      </c>
    </row>
    <row r="8" spans="1:5" ht="14.25">
      <c r="A8" s="35" t="s">
        <v>13</v>
      </c>
      <c r="B8" s="43">
        <v>40606</v>
      </c>
      <c r="C8" s="41">
        <f t="shared" si="1"/>
        <v>0.24241664427927526</v>
      </c>
      <c r="D8" s="45">
        <f t="shared" si="0"/>
        <v>0.21284424828858672</v>
      </c>
      <c r="E8" s="37"/>
    </row>
    <row r="9" spans="1:5" ht="14.25">
      <c r="A9" s="35" t="s">
        <v>14</v>
      </c>
      <c r="B9" s="43">
        <v>69189</v>
      </c>
      <c r="C9" s="41">
        <f t="shared" si="1"/>
        <v>0.41305632667681563</v>
      </c>
      <c r="D9" s="45">
        <f t="shared" si="0"/>
        <v>0.3626676031827569</v>
      </c>
      <c r="E9" s="37"/>
    </row>
    <row r="10" spans="1:5" ht="14.25">
      <c r="A10" s="101" t="s">
        <v>140</v>
      </c>
      <c r="B10" s="42">
        <v>1387</v>
      </c>
      <c r="C10" s="41">
        <f t="shared" si="1"/>
        <v>0.008280349840303274</v>
      </c>
      <c r="D10" s="45">
        <f t="shared" si="0"/>
        <v>0.007270230320057868</v>
      </c>
      <c r="E10" s="37"/>
    </row>
    <row r="11" spans="1:5" ht="14.25">
      <c r="A11" s="5" t="s">
        <v>99</v>
      </c>
      <c r="B11" s="43">
        <v>26660</v>
      </c>
      <c r="C11" s="41">
        <f t="shared" si="1"/>
        <v>0.15915942807677383</v>
      </c>
      <c r="D11" s="45">
        <f t="shared" si="0"/>
        <v>0.13974357630334736</v>
      </c>
      <c r="E11" s="37"/>
    </row>
    <row r="12" spans="1:5" ht="14.25">
      <c r="A12" s="79" t="s">
        <v>100</v>
      </c>
      <c r="B12" s="42">
        <v>23273</v>
      </c>
      <c r="C12" s="41"/>
      <c r="D12" s="45">
        <f t="shared" si="0"/>
        <v>0.12198995691327093</v>
      </c>
      <c r="E12" s="37"/>
    </row>
    <row r="13" spans="1:5" ht="14.25">
      <c r="A13" s="35"/>
      <c r="B13" s="43"/>
      <c r="C13" s="37"/>
      <c r="D13" s="45"/>
      <c r="E13" s="37"/>
    </row>
    <row r="14" spans="1:5" ht="14.25">
      <c r="A14" s="5" t="s">
        <v>89</v>
      </c>
      <c r="B14" s="43">
        <v>66540</v>
      </c>
      <c r="C14" s="37"/>
      <c r="D14" s="45">
        <f>B14/B$5</f>
        <v>0.3487823543595173</v>
      </c>
      <c r="E14" s="37"/>
    </row>
    <row r="15" spans="1:5" ht="14.25">
      <c r="A15" s="5"/>
      <c r="B15" s="43"/>
      <c r="C15" s="37"/>
      <c r="D15" s="37"/>
      <c r="E15" s="37"/>
    </row>
    <row r="16" spans="1:4" s="15" customFormat="1" ht="14.25">
      <c r="A16" s="23"/>
      <c r="B16" s="66"/>
      <c r="C16" s="67"/>
      <c r="D16" s="67"/>
    </row>
    <row r="17" spans="1:5" ht="14.25">
      <c r="A17" s="8" t="s">
        <v>11</v>
      </c>
      <c r="B17" s="38">
        <f>SUM(B19:B23)</f>
        <v>17069</v>
      </c>
      <c r="C17" s="46"/>
      <c r="D17" s="47">
        <f aca="true" t="shared" si="2" ref="D17:D22">B17/B$17</f>
        <v>1</v>
      </c>
      <c r="E17" s="37"/>
    </row>
    <row r="18" spans="1:4" ht="14.25">
      <c r="A18" s="34" t="s">
        <v>15</v>
      </c>
      <c r="B18" s="43">
        <f>SUM(B19:B21)</f>
        <v>14515</v>
      </c>
      <c r="C18" s="41">
        <f>B18/SUM(B$19:B$22)</f>
        <v>0.9788912867547882</v>
      </c>
      <c r="D18" s="81">
        <f t="shared" si="2"/>
        <v>0.8503720194504658</v>
      </c>
    </row>
    <row r="19" spans="1:5" ht="14.25">
      <c r="A19" s="35" t="s">
        <v>12</v>
      </c>
      <c r="B19" s="43">
        <v>6654</v>
      </c>
      <c r="C19" s="41">
        <f>B19/SUM(B$19:B$22)</f>
        <v>0.44874561640140276</v>
      </c>
      <c r="D19" s="45">
        <f t="shared" si="2"/>
        <v>0.3898295154959283</v>
      </c>
      <c r="E19" s="37"/>
    </row>
    <row r="20" spans="1:5" ht="14.25">
      <c r="A20" s="35" t="s">
        <v>14</v>
      </c>
      <c r="B20" s="43">
        <v>7758</v>
      </c>
      <c r="C20" s="41">
        <f>B20/SUM(B$19:B$22)</f>
        <v>0.5231993525762072</v>
      </c>
      <c r="D20" s="45">
        <f t="shared" si="2"/>
        <v>0.4545081727107622</v>
      </c>
      <c r="E20" s="37"/>
    </row>
    <row r="21" spans="1:5" ht="14.25">
      <c r="A21" s="101" t="s">
        <v>141</v>
      </c>
      <c r="B21" s="43">
        <v>103</v>
      </c>
      <c r="C21" s="41">
        <f>B21/SUM(B$19:B$22)</f>
        <v>0.006946317777178311</v>
      </c>
      <c r="D21" s="45">
        <f>B21/B$17</f>
        <v>0.006034331243775265</v>
      </c>
      <c r="E21" s="37"/>
    </row>
    <row r="22" spans="1:5" ht="14.25">
      <c r="A22" s="5" t="s">
        <v>99</v>
      </c>
      <c r="B22" s="43">
        <v>313</v>
      </c>
      <c r="C22" s="80">
        <f>B22/SUM(B$19:B$22)</f>
        <v>0.021108713245211762</v>
      </c>
      <c r="D22" s="81">
        <f t="shared" si="2"/>
        <v>0.018337336692249108</v>
      </c>
      <c r="E22" s="37"/>
    </row>
    <row r="23" spans="1:5" ht="14.25">
      <c r="A23" s="79" t="s">
        <v>100</v>
      </c>
      <c r="B23" s="42">
        <v>2241</v>
      </c>
      <c r="C23" s="41"/>
      <c r="D23" s="81">
        <f>B23/B$17</f>
        <v>0.13129064385728514</v>
      </c>
      <c r="E23" s="37"/>
    </row>
    <row r="24" spans="1:5" ht="14.25">
      <c r="A24" s="5"/>
      <c r="B24" s="43"/>
      <c r="C24" s="37"/>
      <c r="D24" s="37"/>
      <c r="E24" s="37"/>
    </row>
    <row r="25" spans="1:5" ht="14.25">
      <c r="A25" s="5"/>
      <c r="B25" s="43"/>
      <c r="C25" s="37"/>
      <c r="D25" s="37"/>
      <c r="E25" s="37"/>
    </row>
    <row r="26" spans="1:5" ht="14.25">
      <c r="A26" s="5"/>
      <c r="B26" s="43"/>
      <c r="C26" s="37"/>
      <c r="D26" s="37"/>
      <c r="E26" s="37"/>
    </row>
    <row r="27" spans="1:5" ht="14.25">
      <c r="A27" s="5"/>
      <c r="B27" s="43"/>
      <c r="C27" s="37"/>
      <c r="D27" s="37"/>
      <c r="E27" s="37"/>
    </row>
    <row r="28" spans="1:5" ht="14.25">
      <c r="A28" s="5"/>
      <c r="B28" s="43"/>
      <c r="C28" s="37"/>
      <c r="D28" s="37"/>
      <c r="E28" s="37"/>
    </row>
    <row r="29" spans="1:5" ht="14.25">
      <c r="A29" s="5"/>
      <c r="B29" s="43"/>
      <c r="C29" s="37"/>
      <c r="D29" s="37"/>
      <c r="E29" s="37"/>
    </row>
    <row r="30" spans="1:5" ht="14.25">
      <c r="A30" s="5"/>
      <c r="B30" s="43"/>
      <c r="C30" s="37"/>
      <c r="D30" s="37"/>
      <c r="E30" s="37"/>
    </row>
  </sheetData>
  <sheetProtection/>
  <hyperlinks>
    <hyperlink ref="D38:D39" location="HELP!A55" tooltip="Click here to go to the Q3 Help section" display="Q3 HELP"/>
    <hyperlink ref="D60:D61" location="INSTRUCTIONS!B49" display="Q4 DEFINITIONS AND GUIDANCE"/>
    <hyperlink ref="B65521:B65522" location="COVER!A1" tooltip=" " display="COVER"/>
    <hyperlink ref="C65521:C65522" location="HELP!A1" tooltip=" " display="HELP"/>
    <hyperlink ref="B75:B76" location="COVER!A1" tooltip=" " display="COVER"/>
    <hyperlink ref="C75:C76" location="HELP!A1" tooltip=" " display="HELP"/>
    <hyperlink ref="D39:D40" location="INSTRUCTIONS!B38" display="Q3 DEFINITIONS AND GUIDANCE"/>
    <hyperlink ref="D65516" location="HELP!B25" tooltip=" " display="PART 1 HELP"/>
    <hyperlink ref="D65520:D65521" location="INSTRUCTIONS!B16" display="Q1 DEFINITIONS AND GUIDANCE"/>
    <hyperlink ref="D31:D32" location="INSTRUCTIONS!B38" display="Q3 DEFINITIONS AND GUIDANCE"/>
    <hyperlink ref="D52:D53" location="INSTRUCTIONS!B49" display="Q4 DEFINITIONS AND GUIDANCE"/>
    <hyperlink ref="B65513:B65514" location="COVER!A1" tooltip=" " display="COVER"/>
    <hyperlink ref="C65513:C65514" location="HELP!A1" tooltip=" " display="HELP"/>
    <hyperlink ref="B67:B68" location="COVER!A1" tooltip=" " display="COVER"/>
    <hyperlink ref="C67:C68" location="HELP!A1" tooltip=" " display="HELP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26" activeCellId="3" sqref="A6 A21 A11 A26"/>
    </sheetView>
  </sheetViews>
  <sheetFormatPr defaultColWidth="8.796875" defaultRowHeight="15"/>
  <cols>
    <col min="1" max="1" width="49" style="69" customWidth="1"/>
    <col min="2" max="2" width="9.3984375" style="20" customWidth="1"/>
    <col min="3" max="3" width="12.69921875" style="20" customWidth="1"/>
    <col min="4" max="4" width="12.19921875" style="25" customWidth="1"/>
    <col min="5" max="16384" width="9" style="25" customWidth="1"/>
  </cols>
  <sheetData>
    <row r="1" ht="14.25">
      <c r="A1" s="62" t="s">
        <v>98</v>
      </c>
    </row>
    <row r="3" ht="14.25">
      <c r="A3" s="26" t="s">
        <v>90</v>
      </c>
    </row>
    <row r="4" spans="1:4" ht="42.75">
      <c r="A4" s="63"/>
      <c r="B4" s="27" t="s">
        <v>0</v>
      </c>
      <c r="C4" s="3" t="s">
        <v>16</v>
      </c>
      <c r="D4" s="3" t="s">
        <v>17</v>
      </c>
    </row>
    <row r="5" spans="1:4" ht="14.25">
      <c r="A5" s="28" t="s">
        <v>73</v>
      </c>
      <c r="B5" s="38">
        <v>190778</v>
      </c>
      <c r="C5" s="38"/>
      <c r="D5" s="64">
        <f aca="true" t="shared" si="0" ref="D5:D17">B5/B$5</f>
        <v>1</v>
      </c>
    </row>
    <row r="6" spans="1:4" s="37" customFormat="1" ht="14.25">
      <c r="A6" s="29" t="s">
        <v>91</v>
      </c>
      <c r="B6" s="43">
        <v>93443</v>
      </c>
      <c r="C6" s="45">
        <f>B6/B$6</f>
        <v>1</v>
      </c>
      <c r="D6" s="65">
        <f>B6/B$5</f>
        <v>0.48979966243487194</v>
      </c>
    </row>
    <row r="7" spans="1:5" ht="14.25">
      <c r="A7" s="30" t="s">
        <v>18</v>
      </c>
      <c r="B7" s="20">
        <v>13194</v>
      </c>
      <c r="C7" s="45">
        <f>B7/B$6</f>
        <v>0.14119837762058154</v>
      </c>
      <c r="D7" s="45">
        <f t="shared" si="0"/>
        <v>0.0691589176949124</v>
      </c>
      <c r="E7" s="37"/>
    </row>
    <row r="8" spans="1:5" ht="14.25">
      <c r="A8" s="30" t="s">
        <v>19</v>
      </c>
      <c r="B8" s="20">
        <v>22068</v>
      </c>
      <c r="C8" s="45">
        <f aca="true" t="shared" si="1" ref="C8:C17">B8/B$6</f>
        <v>0.23616536284151837</v>
      </c>
      <c r="D8" s="45">
        <f t="shared" si="0"/>
        <v>0.11567371499858474</v>
      </c>
      <c r="E8" s="37"/>
    </row>
    <row r="9" spans="1:5" ht="14.25">
      <c r="A9" s="30" t="s">
        <v>20</v>
      </c>
      <c r="B9" s="20">
        <v>18776</v>
      </c>
      <c r="C9" s="45">
        <f t="shared" si="1"/>
        <v>0.20093532955919652</v>
      </c>
      <c r="D9" s="45">
        <f t="shared" si="0"/>
        <v>0.0984180565893342</v>
      </c>
      <c r="E9" s="37"/>
    </row>
    <row r="10" spans="1:5" ht="14.25">
      <c r="A10" s="30" t="s">
        <v>21</v>
      </c>
      <c r="B10" s="20">
        <v>2645</v>
      </c>
      <c r="C10" s="45">
        <f t="shared" si="1"/>
        <v>0.02830602613357876</v>
      </c>
      <c r="D10" s="45">
        <f t="shared" si="0"/>
        <v>0.013864282045099539</v>
      </c>
      <c r="E10" s="37"/>
    </row>
    <row r="11" spans="1:5" ht="14.25">
      <c r="A11" s="30" t="s">
        <v>22</v>
      </c>
      <c r="B11" s="20">
        <v>52693</v>
      </c>
      <c r="C11" s="45">
        <f t="shared" si="1"/>
        <v>0.5639052684524255</v>
      </c>
      <c r="D11" s="45">
        <f t="shared" si="0"/>
        <v>0.2762006101332439</v>
      </c>
      <c r="E11" s="37"/>
    </row>
    <row r="12" spans="1:5" ht="14.25">
      <c r="A12" s="30" t="s">
        <v>23</v>
      </c>
      <c r="B12" s="20">
        <v>65485</v>
      </c>
      <c r="C12" s="45">
        <f t="shared" si="1"/>
        <v>0.7008015581691512</v>
      </c>
      <c r="D12" s="45">
        <f t="shared" si="0"/>
        <v>0.34325236662508257</v>
      </c>
      <c r="E12" s="37"/>
    </row>
    <row r="13" spans="1:5" ht="14.25">
      <c r="A13" s="30" t="s">
        <v>24</v>
      </c>
      <c r="B13" s="20">
        <v>30112</v>
      </c>
      <c r="C13" s="45">
        <f t="shared" si="1"/>
        <v>0.32224992776344935</v>
      </c>
      <c r="D13" s="45">
        <f t="shared" si="0"/>
        <v>0.15783790583819937</v>
      </c>
      <c r="E13" s="37"/>
    </row>
    <row r="14" spans="1:5" ht="28.5">
      <c r="A14" s="30" t="s">
        <v>25</v>
      </c>
      <c r="B14" s="20">
        <v>26507</v>
      </c>
      <c r="C14" s="45">
        <f t="shared" si="1"/>
        <v>0.283670258874394</v>
      </c>
      <c r="D14" s="45">
        <f t="shared" si="0"/>
        <v>0.13894159703949094</v>
      </c>
      <c r="E14" s="37"/>
    </row>
    <row r="15" spans="1:5" ht="14.25">
      <c r="A15" s="30" t="s">
        <v>26</v>
      </c>
      <c r="B15" s="20">
        <v>33066</v>
      </c>
      <c r="C15" s="45">
        <f>B15/B$6</f>
        <v>0.35386278265894716</v>
      </c>
      <c r="D15" s="45">
        <f t="shared" si="0"/>
        <v>0.17332187149461678</v>
      </c>
      <c r="E15" s="37"/>
    </row>
    <row r="16" spans="1:5" ht="14.25">
      <c r="A16" s="30" t="s">
        <v>27</v>
      </c>
      <c r="B16" s="44">
        <v>36795</v>
      </c>
      <c r="C16" s="45">
        <f t="shared" si="1"/>
        <v>0.3937694637372516</v>
      </c>
      <c r="D16" s="45">
        <f t="shared" si="0"/>
        <v>0.19286815041566638</v>
      </c>
      <c r="E16" s="37"/>
    </row>
    <row r="17" spans="1:5" ht="28.5" customHeight="1">
      <c r="A17" s="30" t="s">
        <v>28</v>
      </c>
      <c r="B17" s="44">
        <v>20282</v>
      </c>
      <c r="C17" s="45">
        <f t="shared" si="1"/>
        <v>0.21705210663185043</v>
      </c>
      <c r="D17" s="45">
        <f t="shared" si="0"/>
        <v>0.10631204855905817</v>
      </c>
      <c r="E17" s="37"/>
    </row>
    <row r="18" spans="1:4" ht="14.25">
      <c r="A18" s="30"/>
      <c r="B18" s="43"/>
      <c r="C18" s="43"/>
      <c r="D18" s="37"/>
    </row>
    <row r="19" spans="1:4" ht="14.25">
      <c r="A19" s="31"/>
      <c r="B19" s="66"/>
      <c r="C19" s="66"/>
      <c r="D19" s="67"/>
    </row>
    <row r="20" spans="1:9" ht="14.25">
      <c r="A20" s="32" t="s">
        <v>11</v>
      </c>
      <c r="B20" s="38">
        <v>17069</v>
      </c>
      <c r="C20" s="38"/>
      <c r="D20" s="64">
        <f aca="true" t="shared" si="2" ref="D20:D32">B20/B$20</f>
        <v>1</v>
      </c>
      <c r="I20" s="37"/>
    </row>
    <row r="21" spans="1:5" ht="28.5">
      <c r="A21" s="29" t="s">
        <v>29</v>
      </c>
      <c r="B21" s="51">
        <v>11097</v>
      </c>
      <c r="C21" s="45">
        <f aca="true" t="shared" si="3" ref="C21:C32">B21/B$21</f>
        <v>1</v>
      </c>
      <c r="D21" s="45">
        <f t="shared" si="2"/>
        <v>0.6501259593414963</v>
      </c>
      <c r="E21" s="37"/>
    </row>
    <row r="22" spans="1:5" ht="14.25">
      <c r="A22" s="30" t="s">
        <v>18</v>
      </c>
      <c r="B22" s="43">
        <v>1531</v>
      </c>
      <c r="C22" s="45">
        <f t="shared" si="3"/>
        <v>0.1379652158240966</v>
      </c>
      <c r="D22" s="45">
        <f t="shared" si="2"/>
        <v>0.08969476829339738</v>
      </c>
      <c r="E22" s="37"/>
    </row>
    <row r="23" spans="1:5" ht="14.25">
      <c r="A23" s="30" t="s">
        <v>19</v>
      </c>
      <c r="B23" s="20">
        <v>2106</v>
      </c>
      <c r="C23" s="45">
        <f t="shared" si="3"/>
        <v>0.1897810218978102</v>
      </c>
      <c r="D23" s="45">
        <f t="shared" si="2"/>
        <v>0.12338156892612338</v>
      </c>
      <c r="E23" s="37"/>
    </row>
    <row r="24" spans="1:5" ht="14.25">
      <c r="A24" s="30" t="s">
        <v>20</v>
      </c>
      <c r="B24" s="20">
        <v>3697</v>
      </c>
      <c r="C24" s="45">
        <f t="shared" si="3"/>
        <v>0.3331531044426422</v>
      </c>
      <c r="D24" s="45">
        <f t="shared" si="2"/>
        <v>0.21659148163337044</v>
      </c>
      <c r="E24" s="37"/>
    </row>
    <row r="25" spans="1:5" ht="14.25">
      <c r="A25" s="30" t="s">
        <v>21</v>
      </c>
      <c r="B25" s="20">
        <v>414</v>
      </c>
      <c r="C25" s="45">
        <f t="shared" si="3"/>
        <v>0.0373073803730738</v>
      </c>
      <c r="D25" s="45">
        <f t="shared" si="2"/>
        <v>0.024254496455562716</v>
      </c>
      <c r="E25" s="37"/>
    </row>
    <row r="26" spans="1:5" ht="14.25">
      <c r="A26" s="30" t="s">
        <v>22</v>
      </c>
      <c r="B26" s="20">
        <v>7180</v>
      </c>
      <c r="C26" s="45">
        <f t="shared" si="3"/>
        <v>0.6470217175813283</v>
      </c>
      <c r="D26" s="45">
        <f t="shared" si="2"/>
        <v>0.4206456148573437</v>
      </c>
      <c r="E26" s="37"/>
    </row>
    <row r="27" spans="1:5" ht="14.25">
      <c r="A27" s="30" t="s">
        <v>23</v>
      </c>
      <c r="B27" s="20">
        <v>7858</v>
      </c>
      <c r="C27" s="45">
        <f t="shared" si="3"/>
        <v>0.7081193115256376</v>
      </c>
      <c r="D27" s="45">
        <f t="shared" si="2"/>
        <v>0.460366746733845</v>
      </c>
      <c r="E27" s="37"/>
    </row>
    <row r="28" spans="1:5" ht="14.25">
      <c r="A28" s="30" t="s">
        <v>24</v>
      </c>
      <c r="B28" s="20">
        <v>3429</v>
      </c>
      <c r="C28" s="45">
        <f t="shared" si="3"/>
        <v>0.30900243309002434</v>
      </c>
      <c r="D28" s="45">
        <f t="shared" si="2"/>
        <v>0.2008905032515086</v>
      </c>
      <c r="E28" s="37"/>
    </row>
    <row r="29" spans="1:5" ht="28.5">
      <c r="A29" s="30" t="s">
        <v>25</v>
      </c>
      <c r="B29" s="20">
        <v>2853</v>
      </c>
      <c r="C29" s="45">
        <f t="shared" si="3"/>
        <v>0.2570965125709651</v>
      </c>
      <c r="D29" s="45">
        <f t="shared" si="2"/>
        <v>0.16714511687855177</v>
      </c>
      <c r="E29" s="37"/>
    </row>
    <row r="30" spans="1:5" ht="14.25">
      <c r="A30" s="30" t="s">
        <v>26</v>
      </c>
      <c r="B30" s="43">
        <v>3820</v>
      </c>
      <c r="C30" s="45">
        <f t="shared" si="3"/>
        <v>0.34423718122014957</v>
      </c>
      <c r="D30" s="45">
        <f t="shared" si="2"/>
        <v>0.22379752768176225</v>
      </c>
      <c r="E30" s="37"/>
    </row>
    <row r="31" spans="1:5" ht="14.25">
      <c r="A31" s="30" t="s">
        <v>27</v>
      </c>
      <c r="B31" s="43">
        <v>6028</v>
      </c>
      <c r="C31" s="45">
        <f t="shared" si="3"/>
        <v>0.5432098765432098</v>
      </c>
      <c r="D31" s="45">
        <f t="shared" si="2"/>
        <v>0.35315484211143006</v>
      </c>
      <c r="E31" s="37"/>
    </row>
    <row r="32" spans="1:5" ht="28.5">
      <c r="A32" s="30" t="s">
        <v>28</v>
      </c>
      <c r="B32" s="44">
        <v>2314</v>
      </c>
      <c r="C32" s="45">
        <f t="shared" si="3"/>
        <v>0.2085248265296927</v>
      </c>
      <c r="D32" s="45">
        <f t="shared" si="2"/>
        <v>0.13556740289413557</v>
      </c>
      <c r="E32" s="37"/>
    </row>
    <row r="33" spans="1:4" ht="14.25">
      <c r="A33" s="68"/>
      <c r="B33" s="43"/>
      <c r="C33" s="43"/>
      <c r="D33" s="37"/>
    </row>
  </sheetData>
  <printOptions/>
  <pageMargins left="0.75" right="0.75" top="1" bottom="1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5" activeCellId="3" sqref="A6 A7 A11 A15"/>
    </sheetView>
  </sheetViews>
  <sheetFormatPr defaultColWidth="8.796875" defaultRowHeight="15"/>
  <cols>
    <col min="1" max="1" width="51.8984375" style="25" customWidth="1"/>
    <col min="2" max="2" width="10.5" style="20" customWidth="1"/>
    <col min="3" max="4" width="11" style="25" customWidth="1"/>
    <col min="5" max="16384" width="9" style="25" customWidth="1"/>
  </cols>
  <sheetData>
    <row r="1" ht="14.25">
      <c r="A1" s="36" t="s">
        <v>98</v>
      </c>
    </row>
    <row r="3" ht="14.25">
      <c r="A3" s="1" t="s">
        <v>30</v>
      </c>
    </row>
    <row r="4" spans="1:4" ht="57">
      <c r="A4" s="14"/>
      <c r="B4" s="2" t="s">
        <v>0</v>
      </c>
      <c r="C4" s="3" t="s">
        <v>1</v>
      </c>
      <c r="D4" s="3" t="s">
        <v>2</v>
      </c>
    </row>
    <row r="5" spans="1:4" ht="15">
      <c r="A5" s="4" t="s">
        <v>31</v>
      </c>
      <c r="B5" s="54">
        <v>6338</v>
      </c>
      <c r="C5" s="55">
        <f>$B5/B$5</f>
        <v>1</v>
      </c>
      <c r="D5" s="56">
        <f aca="true" t="shared" si="0" ref="D5:D16">$B5/B$5</f>
        <v>1</v>
      </c>
    </row>
    <row r="6" spans="1:4" s="37" customFormat="1" ht="14.25">
      <c r="A6" s="5" t="s">
        <v>32</v>
      </c>
      <c r="B6" s="57">
        <v>637</v>
      </c>
      <c r="C6" s="102">
        <f>$B6/B$5</f>
        <v>0.10050489113284948</v>
      </c>
      <c r="D6" s="58">
        <f t="shared" si="0"/>
        <v>0.10050489113284948</v>
      </c>
    </row>
    <row r="7" spans="1:4" ht="14.25">
      <c r="A7" s="5" t="s">
        <v>33</v>
      </c>
      <c r="B7" s="57">
        <v>1258</v>
      </c>
      <c r="C7" s="102">
        <f>$B7/B$5</f>
        <v>0.19848532660145157</v>
      </c>
      <c r="D7" s="58"/>
    </row>
    <row r="8" spans="1:4" ht="14.25">
      <c r="A8" s="6" t="s">
        <v>34</v>
      </c>
      <c r="B8" s="59">
        <v>710</v>
      </c>
      <c r="C8" s="103"/>
      <c r="D8" s="60">
        <f t="shared" si="0"/>
        <v>0.11202272010097823</v>
      </c>
    </row>
    <row r="9" spans="1:4" ht="14.25">
      <c r="A9" s="6" t="s">
        <v>35</v>
      </c>
      <c r="B9" s="59">
        <v>504</v>
      </c>
      <c r="C9" s="103"/>
      <c r="D9" s="60">
        <f t="shared" si="0"/>
        <v>0.07952035342379299</v>
      </c>
    </row>
    <row r="10" spans="1:4" ht="14.25">
      <c r="A10" s="6" t="s">
        <v>36</v>
      </c>
      <c r="B10" s="59">
        <f>B7-B8-B9</f>
        <v>44</v>
      </c>
      <c r="C10" s="103"/>
      <c r="D10" s="60">
        <f t="shared" si="0"/>
        <v>0.006942253076680341</v>
      </c>
    </row>
    <row r="11" spans="1:4" ht="14.25">
      <c r="A11" s="5" t="s">
        <v>37</v>
      </c>
      <c r="B11" s="59">
        <v>3856</v>
      </c>
      <c r="C11" s="103">
        <f>$B11/B$5</f>
        <v>0.6083938150836226</v>
      </c>
      <c r="D11" s="60"/>
    </row>
    <row r="12" spans="1:4" ht="14.25">
      <c r="A12" s="6" t="s">
        <v>38</v>
      </c>
      <c r="B12" s="57">
        <v>378</v>
      </c>
      <c r="C12" s="103"/>
      <c r="D12" s="60">
        <f t="shared" si="0"/>
        <v>0.05964026506784475</v>
      </c>
    </row>
    <row r="13" spans="1:4" ht="14.25">
      <c r="A13" s="6" t="s">
        <v>39</v>
      </c>
      <c r="B13" s="59">
        <v>3106</v>
      </c>
      <c r="C13" s="103"/>
      <c r="D13" s="60">
        <f t="shared" si="0"/>
        <v>0.4900599558220259</v>
      </c>
    </row>
    <row r="14" spans="1:4" ht="14.25">
      <c r="A14" s="6" t="s">
        <v>36</v>
      </c>
      <c r="B14" s="59">
        <f>B11-B12-B13</f>
        <v>372</v>
      </c>
      <c r="C14" s="103"/>
      <c r="D14" s="60">
        <f t="shared" si="0"/>
        <v>0.058693594193751975</v>
      </c>
    </row>
    <row r="15" spans="1:4" ht="14.25">
      <c r="A15" s="5" t="s">
        <v>40</v>
      </c>
      <c r="B15" s="61">
        <v>578</v>
      </c>
      <c r="C15" s="103">
        <f>$B15/B$5</f>
        <v>0.0911959608709372</v>
      </c>
      <c r="D15" s="60">
        <f t="shared" si="0"/>
        <v>0.0911959608709372</v>
      </c>
    </row>
    <row r="16" spans="1:4" ht="14.25">
      <c r="A16" s="9" t="s">
        <v>101</v>
      </c>
      <c r="B16" s="20">
        <v>9</v>
      </c>
      <c r="C16" s="45"/>
      <c r="D16" s="60">
        <f t="shared" si="0"/>
        <v>0.0014200063111391606</v>
      </c>
    </row>
    <row r="17" spans="1:4" ht="14.25">
      <c r="A17" s="5"/>
      <c r="C17" s="45"/>
      <c r="D17" s="37"/>
    </row>
    <row r="18" spans="1:4" ht="14.25">
      <c r="A18" s="5"/>
      <c r="C18" s="45"/>
      <c r="D18" s="37"/>
    </row>
    <row r="19" spans="1:4" ht="14.25">
      <c r="A19" s="5"/>
      <c r="C19" s="45"/>
      <c r="D19" s="37"/>
    </row>
    <row r="20" spans="1:4" ht="14.25">
      <c r="A20" s="5"/>
      <c r="C20" s="45"/>
      <c r="D20" s="37"/>
    </row>
    <row r="21" spans="1:4" ht="14.25">
      <c r="A21" s="5"/>
      <c r="B21" s="59"/>
      <c r="C21" s="45"/>
      <c r="D21" s="37"/>
    </row>
    <row r="22" spans="1:4" ht="14.25">
      <c r="A22" s="7"/>
      <c r="B22" s="57"/>
      <c r="C22" s="45"/>
      <c r="D22" s="37"/>
    </row>
    <row r="23" spans="1:4" ht="14.25">
      <c r="A23" s="5"/>
      <c r="B23" s="59"/>
      <c r="C23" s="45"/>
      <c r="D23" s="37"/>
    </row>
    <row r="24" spans="1:4" ht="14.25">
      <c r="A24" s="5"/>
      <c r="B24" s="59"/>
      <c r="C24" s="45"/>
      <c r="D24" s="37"/>
    </row>
    <row r="25" spans="1:4" ht="14.25" customHeight="1">
      <c r="A25" s="7"/>
      <c r="B25" s="59"/>
      <c r="C25" s="45"/>
      <c r="D25" s="37"/>
    </row>
    <row r="26" spans="1:3" ht="14.25">
      <c r="A26" s="37"/>
      <c r="B26" s="43"/>
      <c r="C26" s="3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6" sqref="B6"/>
    </sheetView>
  </sheetViews>
  <sheetFormatPr defaultColWidth="8.796875" defaultRowHeight="15"/>
  <cols>
    <col min="1" max="1" width="49.19921875" style="25" bestFit="1" customWidth="1"/>
    <col min="2" max="2" width="9" style="25" customWidth="1"/>
    <col min="3" max="3" width="11" style="25" customWidth="1"/>
    <col min="4" max="16384" width="9" style="25" customWidth="1"/>
  </cols>
  <sheetData>
    <row r="1" ht="14.25">
      <c r="A1" s="36" t="s">
        <v>98</v>
      </c>
    </row>
    <row r="3" ht="14.25">
      <c r="A3" s="1" t="s">
        <v>41</v>
      </c>
    </row>
    <row r="4" spans="1:2" ht="14.25">
      <c r="A4" s="14"/>
      <c r="B4" s="25" t="s">
        <v>0</v>
      </c>
    </row>
    <row r="5" spans="1:2" ht="14.25">
      <c r="A5" s="8" t="s">
        <v>42</v>
      </c>
      <c r="B5" s="46">
        <v>112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L8" sqref="L8"/>
    </sheetView>
  </sheetViews>
  <sheetFormatPr defaultColWidth="8.796875" defaultRowHeight="15"/>
  <cols>
    <col min="1" max="1" width="39.59765625" style="25" customWidth="1"/>
    <col min="2" max="2" width="9" style="25" customWidth="1"/>
    <col min="3" max="3" width="11" style="25" customWidth="1"/>
    <col min="4" max="4" width="9" style="25" customWidth="1"/>
    <col min="5" max="5" width="11.5" style="25" customWidth="1"/>
    <col min="6" max="6" width="8.5" style="25" customWidth="1"/>
    <col min="7" max="7" width="9" style="25" customWidth="1"/>
    <col min="8" max="8" width="8.19921875" style="25" customWidth="1"/>
    <col min="9" max="9" width="7.59765625" style="25" customWidth="1"/>
    <col min="10" max="10" width="12" style="25" bestFit="1" customWidth="1"/>
    <col min="11" max="16384" width="9" style="25" customWidth="1"/>
  </cols>
  <sheetData>
    <row r="1" spans="1:3" ht="14.25">
      <c r="A1" s="36" t="s">
        <v>102</v>
      </c>
      <c r="B1" s="70"/>
      <c r="C1" s="70"/>
    </row>
    <row r="3" spans="1:10" ht="14.25">
      <c r="A3" s="1" t="s">
        <v>84</v>
      </c>
      <c r="E3" s="37"/>
      <c r="F3" s="14"/>
      <c r="G3" s="14"/>
      <c r="H3" s="14"/>
      <c r="I3" s="14"/>
      <c r="J3" s="14"/>
    </row>
    <row r="4" spans="1:10" ht="47.25" customHeight="1">
      <c r="A4" s="1"/>
      <c r="E4" s="53"/>
      <c r="F4" s="116" t="s">
        <v>43</v>
      </c>
      <c r="G4" s="117"/>
      <c r="H4" s="116" t="s">
        <v>97</v>
      </c>
      <c r="I4" s="118"/>
      <c r="J4" s="117"/>
    </row>
    <row r="5" spans="1:11" ht="45.75" customHeight="1">
      <c r="A5" s="14"/>
      <c r="B5" s="33" t="s">
        <v>44</v>
      </c>
      <c r="C5" s="33" t="s">
        <v>45</v>
      </c>
      <c r="D5" s="33" t="s">
        <v>46</v>
      </c>
      <c r="E5" s="110" t="s">
        <v>47</v>
      </c>
      <c r="F5" s="33" t="s">
        <v>45</v>
      </c>
      <c r="G5" s="111" t="s">
        <v>46</v>
      </c>
      <c r="H5" s="112" t="s">
        <v>45</v>
      </c>
      <c r="I5" s="33" t="s">
        <v>46</v>
      </c>
      <c r="J5" s="110" t="s">
        <v>47</v>
      </c>
      <c r="K5" s="37"/>
    </row>
    <row r="6" spans="1:10" ht="14.25">
      <c r="A6" s="12" t="s">
        <v>48</v>
      </c>
      <c r="B6" s="20">
        <v>12391</v>
      </c>
      <c r="C6" s="20">
        <v>11651</v>
      </c>
      <c r="D6" s="25">
        <v>309</v>
      </c>
      <c r="E6" s="71">
        <f>B6-C6-D6</f>
        <v>431</v>
      </c>
      <c r="F6" s="40">
        <f>C6/($C6+$D6)</f>
        <v>0.9741638795986622</v>
      </c>
      <c r="G6" s="73">
        <f aca="true" t="shared" si="0" ref="F6:G8">D6/($C6+$D6)</f>
        <v>0.025836120401337793</v>
      </c>
      <c r="H6" s="40">
        <f aca="true" t="shared" si="1" ref="H6:J8">C6/($B6)</f>
        <v>0.9402792349285772</v>
      </c>
      <c r="I6" s="40">
        <f t="shared" si="1"/>
        <v>0.024937454604148174</v>
      </c>
      <c r="J6" s="73">
        <f t="shared" si="1"/>
        <v>0.034783310467274633</v>
      </c>
    </row>
    <row r="7" spans="1:10" ht="14.25">
      <c r="A7" s="5" t="s">
        <v>49</v>
      </c>
      <c r="B7" s="20">
        <v>11114</v>
      </c>
      <c r="C7" s="20">
        <v>10642</v>
      </c>
      <c r="D7" s="25">
        <v>213</v>
      </c>
      <c r="E7" s="71">
        <f>B7-C7-D7</f>
        <v>259</v>
      </c>
      <c r="F7" s="40">
        <f t="shared" si="0"/>
        <v>0.9803777061262091</v>
      </c>
      <c r="G7" s="74">
        <f t="shared" si="0"/>
        <v>0.01962229387379088</v>
      </c>
      <c r="H7" s="40">
        <f t="shared" si="1"/>
        <v>0.9575310419290984</v>
      </c>
      <c r="I7" s="40">
        <f t="shared" si="1"/>
        <v>0.019165017095555157</v>
      </c>
      <c r="J7" s="74">
        <f t="shared" si="1"/>
        <v>0.02330394097534641</v>
      </c>
    </row>
    <row r="8" spans="1:10" ht="14.25">
      <c r="A8" s="23" t="s">
        <v>50</v>
      </c>
      <c r="B8" s="20">
        <v>41212</v>
      </c>
      <c r="C8" s="20">
        <v>40650</v>
      </c>
      <c r="D8" s="25">
        <v>233</v>
      </c>
      <c r="E8" s="72">
        <f>B8-C8-D8</f>
        <v>329</v>
      </c>
      <c r="F8" s="39">
        <f t="shared" si="0"/>
        <v>0.9943008096274735</v>
      </c>
      <c r="G8" s="104">
        <f t="shared" si="0"/>
        <v>0.005699190372526478</v>
      </c>
      <c r="H8" s="39">
        <f t="shared" si="1"/>
        <v>0.9863631951858682</v>
      </c>
      <c r="I8" s="39">
        <f t="shared" si="1"/>
        <v>0.0056536930990973506</v>
      </c>
      <c r="J8" s="75">
        <f t="shared" si="1"/>
        <v>0.007983111715034456</v>
      </c>
    </row>
    <row r="9" spans="1:10" ht="14.25">
      <c r="A9" s="24"/>
      <c r="B9" s="38"/>
      <c r="C9" s="38"/>
      <c r="D9" s="38"/>
      <c r="E9" s="38"/>
      <c r="F9" s="46"/>
      <c r="G9" s="76"/>
      <c r="H9" s="46"/>
      <c r="I9" s="46"/>
      <c r="J9" s="76"/>
    </row>
    <row r="10" spans="1:10" ht="14.25">
      <c r="A10" s="12" t="s">
        <v>51</v>
      </c>
      <c r="B10" s="20">
        <v>195</v>
      </c>
      <c r="C10" s="20">
        <v>186</v>
      </c>
      <c r="D10" s="25">
        <v>3</v>
      </c>
      <c r="E10" s="71">
        <f>B10-C10-D10</f>
        <v>6</v>
      </c>
      <c r="F10" s="40">
        <f>C10/($C10+$D10)</f>
        <v>0.9841269841269841</v>
      </c>
      <c r="G10" s="74">
        <f>D10/($C10+$D10)</f>
        <v>0.015873015873015872</v>
      </c>
      <c r="H10" s="40">
        <f aca="true" t="shared" si="2" ref="H10:J11">C10/($B10)</f>
        <v>0.9538461538461539</v>
      </c>
      <c r="I10" s="40">
        <f t="shared" si="2"/>
        <v>0.015384615384615385</v>
      </c>
      <c r="J10" s="74">
        <f t="shared" si="2"/>
        <v>0.03076923076923077</v>
      </c>
    </row>
    <row r="11" spans="1:10" ht="14.25">
      <c r="A11" s="23" t="s">
        <v>52</v>
      </c>
      <c r="B11" s="20">
        <v>531</v>
      </c>
      <c r="C11" s="20">
        <v>521</v>
      </c>
      <c r="D11" s="25">
        <v>5</v>
      </c>
      <c r="E11" s="72">
        <f>B11-C11-D11</f>
        <v>5</v>
      </c>
      <c r="F11" s="39">
        <f>C11/($C11+$D11)</f>
        <v>0.9904942965779467</v>
      </c>
      <c r="G11" s="75">
        <f>D11/($C11+$D11)</f>
        <v>0.009505703422053232</v>
      </c>
      <c r="H11" s="39">
        <f t="shared" si="2"/>
        <v>0.9811676082862524</v>
      </c>
      <c r="I11" s="39">
        <f t="shared" si="2"/>
        <v>0.009416195856873822</v>
      </c>
      <c r="J11" s="75">
        <f t="shared" si="2"/>
        <v>0.009416195856873822</v>
      </c>
    </row>
    <row r="12" spans="1:10" ht="14.25">
      <c r="A12" s="46"/>
      <c r="B12" s="38"/>
      <c r="C12" s="38"/>
      <c r="D12" s="38"/>
      <c r="E12" s="38"/>
      <c r="F12" s="46"/>
      <c r="G12" s="76"/>
      <c r="H12" s="46"/>
      <c r="I12" s="46"/>
      <c r="J12" s="76"/>
    </row>
    <row r="13" spans="1:10" ht="14.25">
      <c r="A13" s="12" t="s">
        <v>53</v>
      </c>
      <c r="B13" s="20">
        <v>50580</v>
      </c>
      <c r="C13" s="20">
        <v>49912</v>
      </c>
      <c r="D13" s="25">
        <v>341</v>
      </c>
      <c r="E13" s="71">
        <f>B13-C13-D13</f>
        <v>327</v>
      </c>
      <c r="F13" s="40">
        <f aca="true" t="shared" si="3" ref="F13:G15">C13/($C13+$D13)</f>
        <v>0.9932143354625594</v>
      </c>
      <c r="G13" s="74">
        <f t="shared" si="3"/>
        <v>0.006785664537440551</v>
      </c>
      <c r="H13" s="40">
        <f aca="true" t="shared" si="4" ref="H13:J15">C13/($B13)</f>
        <v>0.986793198892843</v>
      </c>
      <c r="I13" s="40">
        <f t="shared" si="4"/>
        <v>0.006741795175958877</v>
      </c>
      <c r="J13" s="74">
        <f t="shared" si="4"/>
        <v>0.006465005931198102</v>
      </c>
    </row>
    <row r="14" spans="1:10" ht="14.25">
      <c r="A14" s="5" t="s">
        <v>54</v>
      </c>
      <c r="B14" s="20">
        <v>55</v>
      </c>
      <c r="C14" s="20">
        <v>51</v>
      </c>
      <c r="D14" s="25">
        <v>0</v>
      </c>
      <c r="E14" s="71">
        <f>B14-C14-D14</f>
        <v>4</v>
      </c>
      <c r="F14" s="40">
        <f>C14/($C14+$D14)</f>
        <v>1</v>
      </c>
      <c r="G14" s="74">
        <f t="shared" si="3"/>
        <v>0</v>
      </c>
      <c r="H14" s="40">
        <f>C14/($B14)</f>
        <v>0.9272727272727272</v>
      </c>
      <c r="I14" s="40">
        <f t="shared" si="4"/>
        <v>0</v>
      </c>
      <c r="J14" s="74">
        <f t="shared" si="4"/>
        <v>0.07272727272727272</v>
      </c>
    </row>
    <row r="15" spans="1:10" ht="14.25">
      <c r="A15" s="23" t="s">
        <v>55</v>
      </c>
      <c r="B15" s="18">
        <v>17539</v>
      </c>
      <c r="C15" s="18">
        <v>17355</v>
      </c>
      <c r="D15" s="14">
        <v>110</v>
      </c>
      <c r="E15" s="72">
        <f>B15-C15-D15</f>
        <v>74</v>
      </c>
      <c r="F15" s="39">
        <f t="shared" si="3"/>
        <v>0.9937016890924707</v>
      </c>
      <c r="G15" s="75">
        <f t="shared" si="3"/>
        <v>0.006298310907529345</v>
      </c>
      <c r="H15" s="39">
        <f t="shared" si="4"/>
        <v>0.9895090940190433</v>
      </c>
      <c r="I15" s="39">
        <f t="shared" si="4"/>
        <v>0.006271737271224129</v>
      </c>
      <c r="J15" s="75">
        <f t="shared" si="4"/>
        <v>0.004219168709732596</v>
      </c>
    </row>
  </sheetData>
  <mergeCells count="2">
    <mergeCell ref="F4:G4"/>
    <mergeCell ref="H4:J4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4" sqref="B4"/>
    </sheetView>
  </sheetViews>
  <sheetFormatPr defaultColWidth="8.796875" defaultRowHeight="15"/>
  <cols>
    <col min="1" max="1" width="56.19921875" style="25" bestFit="1" customWidth="1"/>
    <col min="2" max="2" width="9" style="25" customWidth="1"/>
    <col min="3" max="3" width="11" style="25" customWidth="1"/>
    <col min="4" max="16384" width="9" style="25" customWidth="1"/>
  </cols>
  <sheetData>
    <row r="1" ht="14.25">
      <c r="A1" s="36" t="s">
        <v>102</v>
      </c>
    </row>
    <row r="3" ht="14.25">
      <c r="A3" s="1" t="s">
        <v>56</v>
      </c>
    </row>
    <row r="4" spans="1:2" ht="14.25">
      <c r="A4" s="18"/>
      <c r="B4" s="27" t="s">
        <v>0</v>
      </c>
    </row>
    <row r="5" spans="1:2" ht="14.25">
      <c r="A5" s="19" t="s">
        <v>57</v>
      </c>
      <c r="B5" s="38">
        <v>227</v>
      </c>
    </row>
    <row r="6" spans="1:2" ht="14.25">
      <c r="A6" s="20"/>
      <c r="B6" s="20"/>
    </row>
    <row r="7" spans="1:2" ht="15">
      <c r="A7" s="78" t="s">
        <v>58</v>
      </c>
      <c r="B7" s="78"/>
    </row>
    <row r="8" spans="1:2" ht="14.25">
      <c r="A8" s="21" t="s">
        <v>92</v>
      </c>
      <c r="B8" s="51">
        <v>5194</v>
      </c>
    </row>
    <row r="9" spans="1:2" ht="14.25">
      <c r="A9" s="22" t="s">
        <v>59</v>
      </c>
      <c r="B9" s="18">
        <v>324</v>
      </c>
    </row>
    <row r="10" spans="1:2" ht="14.25">
      <c r="A10" s="20"/>
      <c r="B10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3" sqref="A3"/>
    </sheetView>
  </sheetViews>
  <sheetFormatPr defaultColWidth="8.796875" defaultRowHeight="15"/>
  <cols>
    <col min="1" max="1" width="69.5" style="25" customWidth="1"/>
    <col min="2" max="2" width="8.19921875" style="25" customWidth="1"/>
    <col min="3" max="3" width="11" style="25" customWidth="1"/>
    <col min="4" max="4" width="10.69921875" style="25" customWidth="1"/>
    <col min="5" max="16384" width="9" style="25" customWidth="1"/>
  </cols>
  <sheetData>
    <row r="1" ht="14.25">
      <c r="A1" s="36" t="s">
        <v>102</v>
      </c>
    </row>
    <row r="3" ht="14.25">
      <c r="A3" s="1" t="s">
        <v>106</v>
      </c>
    </row>
    <row r="4" spans="1:6" ht="65.25" customHeight="1">
      <c r="A4" s="14"/>
      <c r="B4" s="2" t="s">
        <v>0</v>
      </c>
      <c r="C4" s="17" t="s">
        <v>1</v>
      </c>
      <c r="D4" s="3" t="s">
        <v>2</v>
      </c>
      <c r="E4" s="37"/>
      <c r="F4" s="37"/>
    </row>
    <row r="5" spans="1:6" ht="15">
      <c r="A5" s="4" t="s">
        <v>61</v>
      </c>
      <c r="B5" s="94">
        <v>1008</v>
      </c>
      <c r="C5" s="48"/>
      <c r="D5" s="49">
        <f aca="true" t="shared" si="0" ref="D5:D10">B5/B$5</f>
        <v>1</v>
      </c>
      <c r="E5" s="37"/>
      <c r="F5" s="37"/>
    </row>
    <row r="6" spans="1:6" ht="14.25">
      <c r="A6" s="5" t="s">
        <v>103</v>
      </c>
      <c r="B6" s="25">
        <v>893</v>
      </c>
      <c r="C6" s="100">
        <f>B6/(SUM(B$6:B$9))</f>
        <v>0.902020202020202</v>
      </c>
      <c r="D6" s="81">
        <f t="shared" si="0"/>
        <v>0.8859126984126984</v>
      </c>
      <c r="E6" s="37"/>
      <c r="F6" s="37"/>
    </row>
    <row r="7" spans="1:6" ht="14.25">
      <c r="A7" s="5" t="s">
        <v>105</v>
      </c>
      <c r="B7" s="25">
        <v>31</v>
      </c>
      <c r="C7" s="40">
        <f>B7/(SUM(B$6:B$9))</f>
        <v>0.031313131313131314</v>
      </c>
      <c r="D7" s="45">
        <f t="shared" si="0"/>
        <v>0.030753968253968252</v>
      </c>
      <c r="E7" s="37"/>
      <c r="F7" s="37"/>
    </row>
    <row r="8" spans="1:6" ht="14.25">
      <c r="A8" s="5" t="s">
        <v>104</v>
      </c>
      <c r="B8" s="37">
        <v>53</v>
      </c>
      <c r="C8" s="100">
        <f>B8/(SUM(B$6:B$9))</f>
        <v>0.05353535353535353</v>
      </c>
      <c r="D8" s="81">
        <f>B8/B$5</f>
        <v>0.05257936507936508</v>
      </c>
      <c r="E8" s="37"/>
      <c r="F8" s="37"/>
    </row>
    <row r="9" spans="1:6" ht="14.25">
      <c r="A9" s="9" t="s">
        <v>62</v>
      </c>
      <c r="B9" s="82">
        <v>13</v>
      </c>
      <c r="C9" s="100">
        <f>B9/(SUM(B$6:B$9))</f>
        <v>0.013131313131313131</v>
      </c>
      <c r="D9" s="81">
        <f>B9/B$5</f>
        <v>0.012896825396825396</v>
      </c>
      <c r="E9" s="37"/>
      <c r="F9" s="37"/>
    </row>
    <row r="10" spans="1:6" ht="14.25">
      <c r="A10" s="14" t="s">
        <v>36</v>
      </c>
      <c r="B10" s="14">
        <v>18</v>
      </c>
      <c r="C10" s="14"/>
      <c r="D10" s="47">
        <f t="shared" si="0"/>
        <v>0.017857142857142856</v>
      </c>
      <c r="E10" s="37"/>
      <c r="F10" s="37"/>
    </row>
    <row r="11" spans="5:6" ht="14.25">
      <c r="E11" s="37"/>
      <c r="F11" s="37"/>
    </row>
    <row r="12" spans="5:6" ht="14.25">
      <c r="E12" s="37"/>
      <c r="F12" s="37"/>
    </row>
    <row r="13" spans="5:6" ht="14.25">
      <c r="E13" s="37"/>
      <c r="F13" s="37"/>
    </row>
    <row r="14" spans="1:6" ht="15.75">
      <c r="A14" s="83"/>
      <c r="B14"/>
      <c r="C14"/>
      <c r="E14" s="37"/>
      <c r="F14" s="37"/>
    </row>
    <row r="15" spans="1:3" ht="15.75">
      <c r="A15" s="84" t="s">
        <v>107</v>
      </c>
      <c r="B15"/>
      <c r="C15"/>
    </row>
    <row r="16" spans="1:3" ht="14.25">
      <c r="A16" s="14"/>
      <c r="B16" s="33" t="s">
        <v>0</v>
      </c>
      <c r="C16" s="3" t="s">
        <v>63</v>
      </c>
    </row>
    <row r="17" spans="1:3" ht="14.25">
      <c r="A17" s="37" t="s">
        <v>108</v>
      </c>
      <c r="B17" s="37">
        <v>628</v>
      </c>
      <c r="C17" s="90">
        <f>B17/B$5</f>
        <v>0.623015873015873</v>
      </c>
    </row>
    <row r="18" spans="1:3" ht="14.25">
      <c r="A18" s="37" t="s">
        <v>109</v>
      </c>
      <c r="B18" s="37">
        <v>396</v>
      </c>
      <c r="C18" s="90">
        <f>B18/B$5</f>
        <v>0.39285714285714285</v>
      </c>
    </row>
    <row r="19" spans="1:3" ht="14.25">
      <c r="A19" s="37" t="s">
        <v>110</v>
      </c>
      <c r="B19" s="37">
        <v>408</v>
      </c>
      <c r="C19" s="90">
        <f>B19/B$5</f>
        <v>0.40476190476190477</v>
      </c>
    </row>
    <row r="20" spans="1:3" ht="14.25">
      <c r="A20" s="14" t="s">
        <v>111</v>
      </c>
      <c r="B20" s="14">
        <v>174</v>
      </c>
      <c r="C20" s="91">
        <f>B20/B$5</f>
        <v>0.17261904761904762</v>
      </c>
    </row>
    <row r="21" spans="1:3" ht="15.75">
      <c r="A21" s="85"/>
      <c r="B21" s="86"/>
      <c r="C21" s="86"/>
    </row>
    <row r="22" spans="1:3" ht="15.75">
      <c r="A22" s="87" t="s">
        <v>112</v>
      </c>
      <c r="B22" s="86"/>
      <c r="C22" s="86"/>
    </row>
    <row r="23" spans="1:3" ht="14.25">
      <c r="A23" s="37"/>
      <c r="B23" s="37"/>
      <c r="C23" s="37"/>
    </row>
    <row r="27" spans="1:3" ht="15.75">
      <c r="A27" s="1" t="s">
        <v>117</v>
      </c>
      <c r="B27" s="88"/>
      <c r="C27" s="88"/>
    </row>
    <row r="28" spans="1:4" ht="27.75" customHeight="1">
      <c r="A28" s="14"/>
      <c r="B28" s="33" t="s">
        <v>0</v>
      </c>
      <c r="C28" s="3" t="s">
        <v>1</v>
      </c>
      <c r="D28" s="3" t="s">
        <v>2</v>
      </c>
    </row>
    <row r="29" spans="1:4" ht="14.25">
      <c r="A29" s="89" t="s">
        <v>113</v>
      </c>
      <c r="B29" s="37">
        <v>544</v>
      </c>
      <c r="C29" s="92">
        <f>B29/SUM(B$29:B$32)</f>
        <v>0.5429141716566867</v>
      </c>
      <c r="D29" s="92">
        <f>B29/B$5</f>
        <v>0.5396825396825397</v>
      </c>
    </row>
    <row r="30" spans="1:4" ht="14.25">
      <c r="A30" s="89" t="s">
        <v>114</v>
      </c>
      <c r="B30" s="37">
        <v>176</v>
      </c>
      <c r="C30" s="92">
        <f>B30/SUM(B$29:B$32)</f>
        <v>0.17564870259481039</v>
      </c>
      <c r="D30" s="92">
        <f>B30/B$5</f>
        <v>0.1746031746031746</v>
      </c>
    </row>
    <row r="31" spans="1:4" ht="14.25">
      <c r="A31" s="89" t="s">
        <v>115</v>
      </c>
      <c r="B31" s="37">
        <v>129</v>
      </c>
      <c r="C31" s="92">
        <f>B31/SUM(B$29:B$32)</f>
        <v>0.12874251497005987</v>
      </c>
      <c r="D31" s="92">
        <f>B31/B$5</f>
        <v>0.12797619047619047</v>
      </c>
    </row>
    <row r="32" spans="1:4" ht="14.25">
      <c r="A32" s="89" t="s">
        <v>116</v>
      </c>
      <c r="B32" s="37">
        <v>153</v>
      </c>
      <c r="C32" s="92">
        <f>B32/SUM(B$29:B$32)</f>
        <v>0.15269461077844312</v>
      </c>
      <c r="D32" s="92">
        <f>B32/B$5</f>
        <v>0.15178571428571427</v>
      </c>
    </row>
    <row r="33" spans="1:4" ht="14.25">
      <c r="A33" s="93" t="s">
        <v>36</v>
      </c>
      <c r="B33" s="50">
        <v>14</v>
      </c>
      <c r="C33" s="91"/>
      <c r="D33" s="91">
        <f>B33/B$5</f>
        <v>0.013888888888888888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Bulletin Aggregate Tables</dc:title>
  <dc:subject/>
  <dc:creator>DCMS</dc:creator>
  <cp:keywords>"Statistics", "Licensing", "Alcohol", "Entertainment", "Late Night Refreshment", "Statistical Bulletin"</cp:keywords>
  <dc:description/>
  <cp:lastModifiedBy>DCMS</cp:lastModifiedBy>
  <cp:lastPrinted>2007-11-06T12:56:42Z</cp:lastPrinted>
  <dcterms:created xsi:type="dcterms:W3CDTF">2007-11-05T11:54:52Z</dcterms:created>
  <dcterms:modified xsi:type="dcterms:W3CDTF">2008-10-29T13:19:52Z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