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rtb" sheetId="1" r:id="rId1"/>
    <sheet name="admin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CHRIS STENNETT</author>
  </authors>
  <commentList>
    <comment ref="B86" authorId="0">
      <text>
        <r>
          <rPr>
            <sz val="8"/>
            <rFont val="Tahoma"/>
            <family val="2"/>
          </rPr>
          <t>P1B data not available: capital receipts pooling records used</t>
        </r>
      </text>
    </comment>
    <comment ref="B79" authorId="0">
      <text>
        <r>
          <rPr>
            <b/>
            <sz val="8"/>
            <rFont val="Tahoma"/>
            <family val="0"/>
          </rPr>
          <t>P1B data not available</t>
        </r>
      </text>
    </comment>
  </commentList>
</comments>
</file>

<file path=xl/sharedStrings.xml><?xml version="1.0" encoding="utf-8"?>
<sst xmlns="http://schemas.openxmlformats.org/spreadsheetml/2006/main" count="459" uniqueCount="208">
  <si>
    <t>Wycombe</t>
  </si>
  <si>
    <t>Wolverhampton</t>
  </si>
  <si>
    <t>Wokingham</t>
  </si>
  <si>
    <t>Woking</t>
  </si>
  <si>
    <t>Winchester</t>
  </si>
  <si>
    <t>Wiltshire UA</t>
  </si>
  <si>
    <t>Wigan</t>
  </si>
  <si>
    <t>Westminster</t>
  </si>
  <si>
    <t>West Lancashire</t>
  </si>
  <si>
    <t>Welwyn Hatfield</t>
  </si>
  <si>
    <t>Wealden</t>
  </si>
  <si>
    <t>Waverley</t>
  </si>
  <si>
    <t>Waveney</t>
  </si>
  <si>
    <t>Warwick</t>
  </si>
  <si>
    <t>Wandsworth</t>
  </si>
  <si>
    <t>Waltham Forest</t>
  </si>
  <si>
    <t>Uttlesford</t>
  </si>
  <si>
    <t>Tower Hamlets</t>
  </si>
  <si>
    <t>Thurrock</t>
  </si>
  <si>
    <t>Thanet</t>
  </si>
  <si>
    <t>Tendring</t>
  </si>
  <si>
    <t>Taunton Deane</t>
  </si>
  <si>
    <t>Tandridge</t>
  </si>
  <si>
    <t>Tamworth</t>
  </si>
  <si>
    <t>Swindon</t>
  </si>
  <si>
    <t>Sutton</t>
  </si>
  <si>
    <t>Stroud</t>
  </si>
  <si>
    <t>Stoke-on-Trent</t>
  </si>
  <si>
    <t>Stockport</t>
  </si>
  <si>
    <t>Stevenage</t>
  </si>
  <si>
    <t>St Albans</t>
  </si>
  <si>
    <t>Southwark</t>
  </si>
  <si>
    <t>Southend-on-Sea</t>
  </si>
  <si>
    <t>Southampton</t>
  </si>
  <si>
    <t>South Tyneside</t>
  </si>
  <si>
    <t>South Lakeland</t>
  </si>
  <si>
    <t>South Kesteven</t>
  </si>
  <si>
    <t>South Holland</t>
  </si>
  <si>
    <t>South Derby</t>
  </si>
  <si>
    <t>South Cambridge</t>
  </si>
  <si>
    <t>Solihull</t>
  </si>
  <si>
    <t>Slough</t>
  </si>
  <si>
    <t>Shropshire UA</t>
  </si>
  <si>
    <t>Shepway</t>
  </si>
  <si>
    <t>Sheffield</t>
  </si>
  <si>
    <t>Selby</t>
  </si>
  <si>
    <t>Sedgemoor</t>
  </si>
  <si>
    <t>Sandwell</t>
  </si>
  <si>
    <t>Salford</t>
  </si>
  <si>
    <t>Runnymede</t>
  </si>
  <si>
    <t>Rugby</t>
  </si>
  <si>
    <t>Rotherham</t>
  </si>
  <si>
    <t>Rochdale</t>
  </si>
  <si>
    <t>Richmondshire</t>
  </si>
  <si>
    <t>Redditch</t>
  </si>
  <si>
    <t>Redbridge</t>
  </si>
  <si>
    <t>Reading</t>
  </si>
  <si>
    <t>Portsmouth</t>
  </si>
  <si>
    <t>Poole</t>
  </si>
  <si>
    <t>Oxford City</t>
  </si>
  <si>
    <t>Oldham</t>
  </si>
  <si>
    <t>Oadby &amp; Wigston</t>
  </si>
  <si>
    <t>NW Leicester</t>
  </si>
  <si>
    <t>Nuneaton</t>
  </si>
  <si>
    <t>Nottingham</t>
  </si>
  <si>
    <t>Norwich</t>
  </si>
  <si>
    <t>Northumbrlnd UA</t>
  </si>
  <si>
    <t>Northampton</t>
  </si>
  <si>
    <t>North Warwick</t>
  </si>
  <si>
    <t>North Tyneside</t>
  </si>
  <si>
    <t>North Kesteven</t>
  </si>
  <si>
    <t>Newham</t>
  </si>
  <si>
    <t>Newcastle u Tyn</t>
  </si>
  <si>
    <t>Newark</t>
  </si>
  <si>
    <t>New Forest</t>
  </si>
  <si>
    <t>NE Derbyshire</t>
  </si>
  <si>
    <t>Milton Keynes</t>
  </si>
  <si>
    <t>Mid Suffolk</t>
  </si>
  <si>
    <t>Mid Devon</t>
  </si>
  <si>
    <t>Melton</t>
  </si>
  <si>
    <t>Medway Towns</t>
  </si>
  <si>
    <t>Mansfield</t>
  </si>
  <si>
    <t>Manchester</t>
  </si>
  <si>
    <t>Luton</t>
  </si>
  <si>
    <t>Lincoln</t>
  </si>
  <si>
    <t>Lewisham</t>
  </si>
  <si>
    <t>Lewes</t>
  </si>
  <si>
    <t>Leicester</t>
  </si>
  <si>
    <t>Leeds</t>
  </si>
  <si>
    <t>Lancaster</t>
  </si>
  <si>
    <t>Lambeth</t>
  </si>
  <si>
    <t>Kirklees</t>
  </si>
  <si>
    <t>Kingston u Tham</t>
  </si>
  <si>
    <t>Kingston U Hull</t>
  </si>
  <si>
    <t>Kettering</t>
  </si>
  <si>
    <t>Kensington</t>
  </si>
  <si>
    <t>Islington</t>
  </si>
  <si>
    <t>Isles of Scilly</t>
  </si>
  <si>
    <t>Ipswich</t>
  </si>
  <si>
    <t>Hounslow</t>
  </si>
  <si>
    <t>Hinckley</t>
  </si>
  <si>
    <t>Hillingdon</t>
  </si>
  <si>
    <t>High Peak</t>
  </si>
  <si>
    <t>Havering</t>
  </si>
  <si>
    <t>Harrow</t>
  </si>
  <si>
    <t>Harrogate</t>
  </si>
  <si>
    <t>Harlow</t>
  </si>
  <si>
    <t>Haringey</t>
  </si>
  <si>
    <t>Hammersmith</t>
  </si>
  <si>
    <t>Hackney</t>
  </si>
  <si>
    <t>Guildford</t>
  </si>
  <si>
    <t>Greenwich</t>
  </si>
  <si>
    <t>Great Yarmouth</t>
  </si>
  <si>
    <t>Gravesham</t>
  </si>
  <si>
    <t>Gosport</t>
  </si>
  <si>
    <t>Gloucester</t>
  </si>
  <si>
    <t>Gateshead</t>
  </si>
  <si>
    <t>Fareham</t>
  </si>
  <si>
    <t>Exeter</t>
  </si>
  <si>
    <t>Epping Forest</t>
  </si>
  <si>
    <t>Enfield</t>
  </si>
  <si>
    <t>Eastbourne</t>
  </si>
  <si>
    <t>East Riding</t>
  </si>
  <si>
    <t>East Devon</t>
  </si>
  <si>
    <t>Ealing</t>
  </si>
  <si>
    <t>Durham UA</t>
  </si>
  <si>
    <t>Dudley</t>
  </si>
  <si>
    <t>Dover</t>
  </si>
  <si>
    <t>Doncaster</t>
  </si>
  <si>
    <t>Derby</t>
  </si>
  <si>
    <t>Dartford</t>
  </si>
  <si>
    <t>Darlington</t>
  </si>
  <si>
    <t>Dacorum</t>
  </si>
  <si>
    <t>Croydon</t>
  </si>
  <si>
    <t>Crawley</t>
  </si>
  <si>
    <t>Cornwall UA</t>
  </si>
  <si>
    <t>Corby</t>
  </si>
  <si>
    <t>Colchester</t>
  </si>
  <si>
    <t>City of York</t>
  </si>
  <si>
    <t>City of London</t>
  </si>
  <si>
    <t>Chesterfield</t>
  </si>
  <si>
    <t>Cheltenham</t>
  </si>
  <si>
    <t>Charnwood</t>
  </si>
  <si>
    <t>Central Beds UA</t>
  </si>
  <si>
    <t>Castle Point</t>
  </si>
  <si>
    <t>Canterbury</t>
  </si>
  <si>
    <t>Cannock Chase</t>
  </si>
  <si>
    <t>Camden</t>
  </si>
  <si>
    <t>Cambridge</t>
  </si>
  <si>
    <t>Bury</t>
  </si>
  <si>
    <t>Broxtowe</t>
  </si>
  <si>
    <t>Bristol</t>
  </si>
  <si>
    <t>Brighton &amp; Hove</t>
  </si>
  <si>
    <t>Brentwood</t>
  </si>
  <si>
    <t>Brent</t>
  </si>
  <si>
    <t>Bournemouth</t>
  </si>
  <si>
    <t>Bolsover</t>
  </si>
  <si>
    <t>Blackpool</t>
  </si>
  <si>
    <t>Birmingham</t>
  </si>
  <si>
    <t>Bassetlaw</t>
  </si>
  <si>
    <t>Basildon</t>
  </si>
  <si>
    <t>Barrow</t>
  </si>
  <si>
    <t>Barnsley</t>
  </si>
  <si>
    <t>Barnet</t>
  </si>
  <si>
    <t>Barking</t>
  </si>
  <si>
    <t>Babergh</t>
  </si>
  <si>
    <t>Ashford</t>
  </si>
  <si>
    <t>Ashfield</t>
  </si>
  <si>
    <t>Arun</t>
  </si>
  <si>
    <t>Adur</t>
  </si>
  <si>
    <t>2014/15</t>
  </si>
  <si>
    <t>2013/14</t>
  </si>
  <si>
    <t>2012/13</t>
  </si>
  <si>
    <t>2011/12</t>
  </si>
  <si>
    <t>Local Authority</t>
  </si>
  <si>
    <t>2010/11</t>
  </si>
  <si>
    <t>2009/10</t>
  </si>
  <si>
    <t>2008/09</t>
  </si>
  <si>
    <t>-</t>
  </si>
  <si>
    <t>..</t>
  </si>
  <si>
    <t>.</t>
  </si>
  <si>
    <t>Actual RTB Sales (P1B data)</t>
  </si>
  <si>
    <t>Average Capital Receipt
£'000</t>
  </si>
  <si>
    <t>Actual Capital Receipts (after discount) (P1B data)
£'000</t>
  </si>
  <si>
    <t>RTB Sales Forecast from Self Financing Model</t>
  </si>
  <si>
    <t>Yes</t>
  </si>
  <si>
    <t>No</t>
  </si>
  <si>
    <t>Compensation - LA maximum retained receipt per RTB sale…
£'000</t>
  </si>
  <si>
    <t>Provisional 2011/12 RTB sales data (Q1,Q2)</t>
  </si>
  <si>
    <t>Region</t>
  </si>
  <si>
    <t>SE</t>
  </si>
  <si>
    <t>EM</t>
  </si>
  <si>
    <t>E</t>
  </si>
  <si>
    <t>L</t>
  </si>
  <si>
    <t>Y&amp;H</t>
  </si>
  <si>
    <t>NW</t>
  </si>
  <si>
    <t>WM</t>
  </si>
  <si>
    <t>SW</t>
  </si>
  <si>
    <t>NE</t>
  </si>
  <si>
    <t>Cheshir West UA</t>
  </si>
  <si>
    <t>RTB Admin Costs Mean</t>
  </si>
  <si>
    <t>3 year average</t>
  </si>
  <si>
    <t>Total</t>
  </si>
  <si>
    <t>Government assumed income 
£'000</t>
  </si>
  <si>
    <t>Average Admin Cost
£</t>
  </si>
  <si>
    <t>Average Improvement Cost
£</t>
  </si>
  <si>
    <t>LA assumed income
£'000</t>
  </si>
  <si>
    <t>LA actual income 2011/12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</si>
</sst>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_ ;[Red]\-#,##0\ "/>
    <numFmt numFmtId="168" formatCode="0.000"/>
    <numFmt numFmtId="169" formatCode="#,##0.0"/>
    <numFmt numFmtId="170" formatCode="#,##0.000"/>
    <numFmt numFmtId="171" formatCode="#,##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sz val="10"/>
      <color indexed="9"/>
      <name val="Arial"/>
      <family val="0"/>
    </font>
    <font>
      <b/>
      <i/>
      <sz val="11"/>
      <name val="Arial"/>
      <family val="2"/>
    </font>
    <font>
      <sz val="10"/>
      <name val="Times New Roman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5" xfId="0" applyBorder="1" applyAlignment="1">
      <alignment/>
    </xf>
    <xf numFmtId="16" fontId="4" fillId="0" borderId="16" xfId="0" applyNumberFormat="1" applyFont="1" applyBorder="1" applyAlignment="1">
      <alignment horizontal="center"/>
    </xf>
    <xf numFmtId="17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" fontId="4" fillId="0" borderId="19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2" fillId="0" borderId="29" xfId="0" applyFont="1" applyFill="1" applyBorder="1" applyAlignment="1">
      <alignment/>
    </xf>
    <xf numFmtId="3" fontId="2" fillId="0" borderId="30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0" fontId="0" fillId="0" borderId="17" xfId="0" applyNumberFormat="1" applyBorder="1" applyAlignment="1">
      <alignment/>
    </xf>
    <xf numFmtId="165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4" borderId="15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19" applyFont="1" applyFill="1" applyBorder="1">
      <alignment/>
      <protection/>
    </xf>
    <xf numFmtId="166" fontId="0" fillId="0" borderId="0" xfId="15" applyNumberFormat="1" applyFill="1" applyBorder="1" applyAlignment="1">
      <alignment/>
    </xf>
    <xf numFmtId="166" fontId="0" fillId="0" borderId="0" xfId="15" applyNumberForma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99D6F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79"/>
  <sheetViews>
    <sheetView showGridLines="0" tabSelected="1" zoomScale="85" zoomScaleNormal="85" workbookViewId="0" topLeftCell="M126">
      <selection activeCell="A3" sqref="A2:IV3"/>
    </sheetView>
  </sheetViews>
  <sheetFormatPr defaultColWidth="9.140625" defaultRowHeight="12.75"/>
  <cols>
    <col min="1" max="1" width="2.57421875" style="0" customWidth="1"/>
    <col min="2" max="2" width="17.140625" style="0" customWidth="1"/>
    <col min="3" max="3" width="7.7109375" style="0" customWidth="1"/>
    <col min="4" max="25" width="11.7109375" style="0" customWidth="1"/>
    <col min="26" max="26" width="11.7109375" style="0" hidden="1" customWidth="1"/>
    <col min="27" max="29" width="11.7109375" style="0" customWidth="1"/>
  </cols>
  <sheetData>
    <row r="1" spans="18:23" ht="13.5" thickBot="1">
      <c r="R1" s="55"/>
      <c r="S1" s="55"/>
      <c r="T1" s="55"/>
      <c r="U1" s="55"/>
      <c r="V1" s="55"/>
      <c r="W1" s="55"/>
    </row>
    <row r="2" spans="18:25" ht="13.5" hidden="1" thickBot="1">
      <c r="R2" s="55"/>
      <c r="S2" s="94"/>
      <c r="T2" s="94"/>
      <c r="U2" s="94"/>
      <c r="V2" s="56"/>
      <c r="W2" s="56"/>
      <c r="X2" s="30" t="s">
        <v>185</v>
      </c>
      <c r="Y2" s="30" t="s">
        <v>186</v>
      </c>
    </row>
    <row r="3" spans="2:29" ht="13.5" hidden="1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5"/>
      <c r="P3" s="5"/>
      <c r="Q3" s="5"/>
      <c r="R3" s="58"/>
      <c r="S3" s="58"/>
      <c r="T3" s="58"/>
      <c r="U3" s="58"/>
      <c r="V3" s="58"/>
      <c r="W3" s="69"/>
      <c r="X3" s="70"/>
      <c r="Y3" s="71"/>
      <c r="Z3" s="66">
        <v>0</v>
      </c>
      <c r="AA3" s="66">
        <v>177000</v>
      </c>
      <c r="AB3" s="67">
        <v>153000</v>
      </c>
      <c r="AC3" s="68">
        <v>168000</v>
      </c>
    </row>
    <row r="4" spans="2:29" s="1" customFormat="1" ht="64.5" customHeight="1" thickBot="1">
      <c r="B4" s="61" t="s">
        <v>174</v>
      </c>
      <c r="C4" s="62" t="s">
        <v>189</v>
      </c>
      <c r="D4" s="88" t="s">
        <v>184</v>
      </c>
      <c r="E4" s="89"/>
      <c r="F4" s="89"/>
      <c r="G4" s="90"/>
      <c r="H4" s="88" t="s">
        <v>181</v>
      </c>
      <c r="I4" s="89"/>
      <c r="J4" s="90"/>
      <c r="K4" s="63" t="s">
        <v>188</v>
      </c>
      <c r="L4" s="88" t="s">
        <v>183</v>
      </c>
      <c r="M4" s="89"/>
      <c r="N4" s="90"/>
      <c r="O4" s="61" t="s">
        <v>182</v>
      </c>
      <c r="P4" s="62" t="s">
        <v>204</v>
      </c>
      <c r="Q4" s="62" t="s">
        <v>205</v>
      </c>
      <c r="R4" s="88" t="s">
        <v>187</v>
      </c>
      <c r="S4" s="89"/>
      <c r="T4" s="89"/>
      <c r="U4" s="90"/>
      <c r="V4" s="87" t="s">
        <v>207</v>
      </c>
      <c r="W4" s="91" t="s">
        <v>206</v>
      </c>
      <c r="X4" s="92"/>
      <c r="Y4" s="93"/>
      <c r="Z4" s="88" t="s">
        <v>203</v>
      </c>
      <c r="AA4" s="89"/>
      <c r="AB4" s="89"/>
      <c r="AC4" s="90"/>
    </row>
    <row r="5" spans="2:29" ht="13.5" thickBot="1">
      <c r="B5" s="21"/>
      <c r="C5" s="6"/>
      <c r="D5" s="22" t="s">
        <v>173</v>
      </c>
      <c r="E5" s="23" t="s">
        <v>172</v>
      </c>
      <c r="F5" s="24" t="s">
        <v>171</v>
      </c>
      <c r="G5" s="25" t="s">
        <v>170</v>
      </c>
      <c r="H5" s="26" t="s">
        <v>177</v>
      </c>
      <c r="I5" s="24" t="s">
        <v>176</v>
      </c>
      <c r="J5" s="25" t="s">
        <v>175</v>
      </c>
      <c r="K5" s="29" t="s">
        <v>173</v>
      </c>
      <c r="L5" s="26" t="s">
        <v>177</v>
      </c>
      <c r="M5" s="24" t="s">
        <v>176</v>
      </c>
      <c r="N5" s="25" t="s">
        <v>175</v>
      </c>
      <c r="O5" s="27"/>
      <c r="P5" s="36"/>
      <c r="Q5" s="36"/>
      <c r="R5" s="22" t="s">
        <v>173</v>
      </c>
      <c r="S5" s="23" t="s">
        <v>172</v>
      </c>
      <c r="T5" s="24" t="s">
        <v>171</v>
      </c>
      <c r="U5" s="84" t="s">
        <v>170</v>
      </c>
      <c r="V5" s="26" t="s">
        <v>173</v>
      </c>
      <c r="W5" s="23" t="s">
        <v>172</v>
      </c>
      <c r="X5" s="24" t="s">
        <v>171</v>
      </c>
      <c r="Y5" s="25" t="s">
        <v>170</v>
      </c>
      <c r="Z5" s="28" t="s">
        <v>173</v>
      </c>
      <c r="AA5" s="23" t="s">
        <v>172</v>
      </c>
      <c r="AB5" s="24" t="s">
        <v>171</v>
      </c>
      <c r="AC5" s="25" t="s">
        <v>170</v>
      </c>
    </row>
    <row r="6" spans="2:29" ht="12.75">
      <c r="B6" s="2" t="s">
        <v>169</v>
      </c>
      <c r="C6" s="2" t="s">
        <v>190</v>
      </c>
      <c r="D6" s="9">
        <v>2.6661511448041586</v>
      </c>
      <c r="E6" s="10">
        <v>3.2811544125105248</v>
      </c>
      <c r="F6" s="10">
        <v>3.8394020394936788</v>
      </c>
      <c r="G6" s="11">
        <v>4.305629832273959</v>
      </c>
      <c r="H6" s="75">
        <v>2</v>
      </c>
      <c r="I6" s="32">
        <v>1</v>
      </c>
      <c r="J6" s="33">
        <v>2</v>
      </c>
      <c r="K6" s="76">
        <v>4</v>
      </c>
      <c r="L6" s="75">
        <v>210</v>
      </c>
      <c r="M6" s="32">
        <v>132</v>
      </c>
      <c r="N6" s="33">
        <v>122</v>
      </c>
      <c r="O6" s="12">
        <f>IF(SUM(H6:J6)=0,"N/A",SUM(L6:N6)/SUM(H6:J6))</f>
        <v>92.8</v>
      </c>
      <c r="P6" s="37">
        <f>VLOOKUP(C6,admin!$B$4:$F$12,5,FALSE)</f>
        <v>1633.4658111380143</v>
      </c>
      <c r="Q6" s="37">
        <v>0</v>
      </c>
      <c r="R6" s="13">
        <f>(O6-(P6/1000)-(Q6/1000))*0.25</f>
        <v>22.791633547215497</v>
      </c>
      <c r="S6" s="14">
        <f>R6*(S$3+1)</f>
        <v>22.791633547215497</v>
      </c>
      <c r="T6" s="14">
        <f>S6*(T$3+1)</f>
        <v>22.791633547215497</v>
      </c>
      <c r="U6" s="59">
        <f aca="true" t="shared" si="0" ref="T6:U25">T6*(U$3+1)</f>
        <v>22.791633547215497</v>
      </c>
      <c r="V6" s="75">
        <v>86.14065333333333</v>
      </c>
      <c r="W6" s="32">
        <f>SUM(D6*R6+E6*S6)-V6</f>
        <v>49.40815552230116</v>
      </c>
      <c r="X6" s="32">
        <f aca="true" t="shared" si="1" ref="X6:X37">F6*T6</f>
        <v>87.50624432457172</v>
      </c>
      <c r="Y6" s="33">
        <f aca="true" t="shared" si="2" ref="Y6:Y37">G6*U6</f>
        <v>98.132337327147</v>
      </c>
      <c r="Z6" s="60">
        <v>0</v>
      </c>
      <c r="AA6" s="60">
        <f aca="true" t="shared" si="3" ref="AA6:AA37">W6/W$178*AA$3</f>
        <v>105.82606919077752</v>
      </c>
      <c r="AB6" s="60">
        <f aca="true" t="shared" si="4" ref="AB6:AB37">X6/X$178*AB$3</f>
        <v>194.4354769303388</v>
      </c>
      <c r="AC6" s="60">
        <f aca="true" t="shared" si="5" ref="AC6:AC37">Y6/Y$178*AC$3</f>
        <v>213.49777859017613</v>
      </c>
    </row>
    <row r="7" spans="2:29" ht="12.75">
      <c r="B7" s="2" t="s">
        <v>168</v>
      </c>
      <c r="C7" s="2" t="s">
        <v>190</v>
      </c>
      <c r="D7" s="9">
        <v>3.4619872384035957</v>
      </c>
      <c r="E7" s="10">
        <v>4.250502231330648</v>
      </c>
      <c r="F7" s="10">
        <v>4.973672337278633</v>
      </c>
      <c r="G7" s="11">
        <v>5.577637291187851</v>
      </c>
      <c r="H7" s="75">
        <v>4</v>
      </c>
      <c r="I7" s="32">
        <v>5</v>
      </c>
      <c r="J7" s="33">
        <v>5</v>
      </c>
      <c r="K7" s="76">
        <v>0</v>
      </c>
      <c r="L7" s="75">
        <v>408</v>
      </c>
      <c r="M7" s="32">
        <v>366</v>
      </c>
      <c r="N7" s="33">
        <v>471</v>
      </c>
      <c r="O7" s="12">
        <f aca="true" t="shared" si="6" ref="O7:O70">IF(SUM(H7:J7)=0,"N/A",SUM(L7:N7)/SUM(H7:J7))</f>
        <v>88.92857142857143</v>
      </c>
      <c r="P7" s="37">
        <f>VLOOKUP(C7,admin!$B$4:$F$12,5,FALSE)</f>
        <v>1633.4658111380143</v>
      </c>
      <c r="Q7" s="37">
        <v>502.9047619047619</v>
      </c>
      <c r="R7" s="13">
        <f aca="true" t="shared" si="7" ref="R7:R70">(O7-(P7/1000)-(Q7/1000))*0.25</f>
        <v>21.698050213882166</v>
      </c>
      <c r="S7" s="14">
        <f aca="true" t="shared" si="8" ref="S7:S38">R7*(S$3+1)</f>
        <v>21.698050213882166</v>
      </c>
      <c r="T7" s="14">
        <f t="shared" si="0"/>
        <v>21.698050213882166</v>
      </c>
      <c r="U7" s="59">
        <f t="shared" si="0"/>
        <v>21.698050213882166</v>
      </c>
      <c r="V7" s="75">
        <v>0</v>
      </c>
      <c r="W7" s="32">
        <f aca="true" t="shared" si="9" ref="W7:W70">SUM(D7*R7+E7*S7)-V7</f>
        <v>167.34598378833107</v>
      </c>
      <c r="X7" s="32">
        <f t="shared" si="1"/>
        <v>107.91899212166845</v>
      </c>
      <c r="Y7" s="33">
        <f t="shared" si="2"/>
        <v>121.02385401901569</v>
      </c>
      <c r="Z7" s="10">
        <v>0</v>
      </c>
      <c r="AA7" s="32">
        <f t="shared" si="3"/>
        <v>358.43409801422683</v>
      </c>
      <c r="AB7" s="32">
        <f t="shared" si="4"/>
        <v>239.79180988717147</v>
      </c>
      <c r="AC7" s="33">
        <f t="shared" si="5"/>
        <v>263.3008108565022</v>
      </c>
    </row>
    <row r="8" spans="2:29" ht="12.75">
      <c r="B8" s="2" t="s">
        <v>167</v>
      </c>
      <c r="C8" s="2" t="s">
        <v>191</v>
      </c>
      <c r="D8" s="9">
        <v>10.495059745187758</v>
      </c>
      <c r="E8" s="10">
        <v>12.868840359254953</v>
      </c>
      <c r="F8" s="10">
        <v>15.058313541372703</v>
      </c>
      <c r="G8" s="11">
        <v>16.886880649784576</v>
      </c>
      <c r="H8" s="75">
        <v>6</v>
      </c>
      <c r="I8" s="32">
        <v>17</v>
      </c>
      <c r="J8" s="33">
        <v>12</v>
      </c>
      <c r="K8" s="76">
        <v>10</v>
      </c>
      <c r="L8" s="75">
        <v>301</v>
      </c>
      <c r="M8" s="32">
        <v>817</v>
      </c>
      <c r="N8" s="33">
        <v>695</v>
      </c>
      <c r="O8" s="12">
        <f t="shared" si="6"/>
        <v>51.8</v>
      </c>
      <c r="P8" s="37">
        <f>VLOOKUP(C8,admin!$B$4:$F$12,5,FALSE)</f>
        <v>1751.717407013815</v>
      </c>
      <c r="Q8" s="37">
        <v>57.490761904761904</v>
      </c>
      <c r="R8" s="13">
        <f t="shared" si="7"/>
        <v>12.497697957770356</v>
      </c>
      <c r="S8" s="14">
        <f t="shared" si="8"/>
        <v>12.497697957770356</v>
      </c>
      <c r="T8" s="14">
        <f t="shared" si="0"/>
        <v>12.497697957770356</v>
      </c>
      <c r="U8" s="59">
        <f t="shared" si="0"/>
        <v>12.497697957770356</v>
      </c>
      <c r="V8" s="75">
        <v>151.8639833333333</v>
      </c>
      <c r="W8" s="32">
        <f t="shared" si="9"/>
        <v>140.13098328751096</v>
      </c>
      <c r="X8" s="32">
        <f t="shared" si="1"/>
        <v>188.19425439347933</v>
      </c>
      <c r="Y8" s="33">
        <f t="shared" si="2"/>
        <v>211.04713380992445</v>
      </c>
      <c r="Z8" s="10">
        <v>0</v>
      </c>
      <c r="AA8" s="32">
        <f t="shared" si="3"/>
        <v>300.1429819913493</v>
      </c>
      <c r="AB8" s="32">
        <f t="shared" si="4"/>
        <v>418.1603254828609</v>
      </c>
      <c r="AC8" s="33">
        <f t="shared" si="5"/>
        <v>459.15643582431824</v>
      </c>
    </row>
    <row r="9" spans="2:29" ht="12.75">
      <c r="B9" s="2" t="s">
        <v>166</v>
      </c>
      <c r="C9" s="2" t="s">
        <v>190</v>
      </c>
      <c r="D9" s="9">
        <v>5.024592364249342</v>
      </c>
      <c r="E9" s="10">
        <v>6.1574109140716695</v>
      </c>
      <c r="F9" s="10">
        <v>7.205017822797016</v>
      </c>
      <c r="G9" s="11">
        <v>8.079940407593117</v>
      </c>
      <c r="H9" s="75">
        <v>6</v>
      </c>
      <c r="I9" s="32">
        <v>10</v>
      </c>
      <c r="J9" s="33">
        <v>4</v>
      </c>
      <c r="K9" s="76">
        <v>6</v>
      </c>
      <c r="L9" s="75">
        <v>664</v>
      </c>
      <c r="M9" s="32">
        <v>996</v>
      </c>
      <c r="N9" s="33">
        <v>288</v>
      </c>
      <c r="O9" s="12">
        <f t="shared" si="6"/>
        <v>97.4</v>
      </c>
      <c r="P9" s="37">
        <f>VLOOKUP(C9,admin!$B$4:$F$12,5,FALSE)</f>
        <v>1633.4658111380143</v>
      </c>
      <c r="Q9" s="37">
        <v>134.40383333333332</v>
      </c>
      <c r="R9" s="13">
        <f t="shared" si="7"/>
        <v>23.908032588882165</v>
      </c>
      <c r="S9" s="14">
        <f t="shared" si="8"/>
        <v>23.908032588882165</v>
      </c>
      <c r="T9" s="14">
        <f t="shared" si="0"/>
        <v>23.908032588882165</v>
      </c>
      <c r="U9" s="59">
        <f t="shared" si="0"/>
        <v>23.908032588882165</v>
      </c>
      <c r="V9" s="75">
        <v>158.85895666666667</v>
      </c>
      <c r="W9" s="32">
        <f t="shared" si="9"/>
        <v>108.48074212041925</v>
      </c>
      <c r="X9" s="32">
        <f t="shared" si="1"/>
        <v>172.2578009109079</v>
      </c>
      <c r="Y9" s="33">
        <f t="shared" si="2"/>
        <v>193.17547858096208</v>
      </c>
      <c r="Z9" s="10">
        <v>0</v>
      </c>
      <c r="AA9" s="32">
        <f t="shared" si="3"/>
        <v>232.352137013507</v>
      </c>
      <c r="AB9" s="32">
        <f t="shared" si="4"/>
        <v>382.7501446737201</v>
      </c>
      <c r="AC9" s="33">
        <f t="shared" si="5"/>
        <v>420.27466866133994</v>
      </c>
    </row>
    <row r="10" spans="2:29" ht="12.75">
      <c r="B10" s="2" t="s">
        <v>165</v>
      </c>
      <c r="C10" s="2" t="s">
        <v>192</v>
      </c>
      <c r="D10" s="9">
        <v>3.772206624754424</v>
      </c>
      <c r="E10" s="10">
        <v>4.6230170456111805</v>
      </c>
      <c r="F10" s="10">
        <v>5.409565915537867</v>
      </c>
      <c r="G10" s="11">
        <v>6.066462471500851</v>
      </c>
      <c r="H10" s="75">
        <v>1</v>
      </c>
      <c r="I10" s="32">
        <v>10</v>
      </c>
      <c r="J10" s="33">
        <v>5</v>
      </c>
      <c r="K10" s="76">
        <v>2</v>
      </c>
      <c r="L10" s="75">
        <v>106</v>
      </c>
      <c r="M10" s="32">
        <v>841</v>
      </c>
      <c r="N10" s="33">
        <v>485</v>
      </c>
      <c r="O10" s="12">
        <f t="shared" si="6"/>
        <v>89.5</v>
      </c>
      <c r="P10" s="37">
        <f>VLOOKUP(C10,admin!$B$4:$F$12,5,FALSE)</f>
        <v>2348.7972657450077</v>
      </c>
      <c r="Q10" s="37">
        <v>69.68416666666667</v>
      </c>
      <c r="R10" s="13">
        <f t="shared" si="7"/>
        <v>21.770379641897083</v>
      </c>
      <c r="S10" s="14">
        <f t="shared" si="8"/>
        <v>21.770379641897083</v>
      </c>
      <c r="T10" s="14">
        <f t="shared" si="0"/>
        <v>21.770379641897083</v>
      </c>
      <c r="U10" s="59">
        <f t="shared" si="0"/>
        <v>21.770379641897083</v>
      </c>
      <c r="V10" s="75">
        <v>54.250483333333335</v>
      </c>
      <c r="W10" s="32">
        <f t="shared" si="9"/>
        <v>128.51672314916652</v>
      </c>
      <c r="X10" s="32">
        <f t="shared" si="1"/>
        <v>117.76830367912592</v>
      </c>
      <c r="Y10" s="33">
        <f t="shared" si="2"/>
        <v>132.0691910878948</v>
      </c>
      <c r="Z10" s="10">
        <v>0</v>
      </c>
      <c r="AA10" s="32">
        <f t="shared" si="3"/>
        <v>275.26669418001103</v>
      </c>
      <c r="AB10" s="32">
        <f t="shared" si="4"/>
        <v>261.6765977087875</v>
      </c>
      <c r="AC10" s="33">
        <f t="shared" si="5"/>
        <v>287.33116611161</v>
      </c>
    </row>
    <row r="11" spans="2:29" ht="12.75">
      <c r="B11" s="2" t="s">
        <v>164</v>
      </c>
      <c r="C11" s="2" t="s">
        <v>193</v>
      </c>
      <c r="D11" s="9">
        <v>15.698858981860486</v>
      </c>
      <c r="E11" s="10">
        <v>19.439586634925725</v>
      </c>
      <c r="F11" s="10">
        <v>22.746990598330605</v>
      </c>
      <c r="G11" s="11">
        <v>25.50921219168373</v>
      </c>
      <c r="H11" s="75">
        <v>54</v>
      </c>
      <c r="I11" s="32">
        <v>51</v>
      </c>
      <c r="J11" s="33">
        <v>69</v>
      </c>
      <c r="K11" s="76">
        <v>28</v>
      </c>
      <c r="L11" s="75">
        <v>5013</v>
      </c>
      <c r="M11" s="32">
        <v>4382</v>
      </c>
      <c r="N11" s="33">
        <v>5584</v>
      </c>
      <c r="O11" s="12">
        <f t="shared" si="6"/>
        <v>86.08620689655173</v>
      </c>
      <c r="P11" s="37">
        <f>VLOOKUP(C11,admin!$B$4:$F$12,5,FALSE)</f>
        <v>3106.884246713853</v>
      </c>
      <c r="Q11" s="37">
        <v>565.0211302681992</v>
      </c>
      <c r="R11" s="13">
        <f t="shared" si="7"/>
        <v>20.603575379892423</v>
      </c>
      <c r="S11" s="14">
        <f t="shared" si="8"/>
        <v>20.603575379892423</v>
      </c>
      <c r="T11" s="14">
        <f t="shared" si="0"/>
        <v>20.603575379892423</v>
      </c>
      <c r="U11" s="59">
        <f t="shared" si="0"/>
        <v>20.603575379892423</v>
      </c>
      <c r="V11" s="75">
        <v>608.6920600000001</v>
      </c>
      <c r="W11" s="32">
        <f t="shared" si="9"/>
        <v>115.28555299770505</v>
      </c>
      <c r="X11" s="32">
        <f t="shared" si="1"/>
        <v>468.66933545840885</v>
      </c>
      <c r="Y11" s="33">
        <f t="shared" si="2"/>
        <v>525.5809762730265</v>
      </c>
      <c r="Z11" s="10">
        <v>0</v>
      </c>
      <c r="AA11" s="32">
        <f t="shared" si="3"/>
        <v>246.92718801707588</v>
      </c>
      <c r="AB11" s="32">
        <f t="shared" si="4"/>
        <v>1041.3650644688055</v>
      </c>
      <c r="AC11" s="33">
        <f t="shared" si="5"/>
        <v>1143.4596786324148</v>
      </c>
    </row>
    <row r="12" spans="2:29" ht="12.75">
      <c r="B12" s="2" t="s">
        <v>163</v>
      </c>
      <c r="C12" s="2" t="s">
        <v>193</v>
      </c>
      <c r="D12" s="9">
        <v>8.988882586988508</v>
      </c>
      <c r="E12" s="10">
        <v>11.08935436750056</v>
      </c>
      <c r="F12" s="10">
        <v>12.976070133399494</v>
      </c>
      <c r="G12" s="11">
        <v>14.551785433601497</v>
      </c>
      <c r="H12" s="75">
        <v>5</v>
      </c>
      <c r="I12" s="32">
        <v>4</v>
      </c>
      <c r="J12" s="33">
        <v>4</v>
      </c>
      <c r="K12" s="76">
        <v>4</v>
      </c>
      <c r="L12" s="75">
        <v>790</v>
      </c>
      <c r="M12" s="32">
        <v>797</v>
      </c>
      <c r="N12" s="33">
        <v>571</v>
      </c>
      <c r="O12" s="12">
        <f t="shared" si="6"/>
        <v>166</v>
      </c>
      <c r="P12" s="37">
        <f>VLOOKUP(C12,admin!$B$4:$F$12,5,FALSE)</f>
        <v>3106.884246713853</v>
      </c>
      <c r="Q12" s="37">
        <v>0</v>
      </c>
      <c r="R12" s="13">
        <f t="shared" si="7"/>
        <v>40.723278938321535</v>
      </c>
      <c r="S12" s="14">
        <f t="shared" si="8"/>
        <v>40.723278938321535</v>
      </c>
      <c r="T12" s="14">
        <f t="shared" si="0"/>
        <v>40.723278938321535</v>
      </c>
      <c r="U12" s="59">
        <f t="shared" si="0"/>
        <v>40.723278938321535</v>
      </c>
      <c r="V12" s="75">
        <v>353.69247333333334</v>
      </c>
      <c r="W12" s="32">
        <f t="shared" si="9"/>
        <v>463.9591707540405</v>
      </c>
      <c r="X12" s="32">
        <f t="shared" si="1"/>
        <v>528.4281235656507</v>
      </c>
      <c r="Y12" s="33">
        <f t="shared" si="2"/>
        <v>592.596417263158</v>
      </c>
      <c r="Z12" s="10">
        <v>0</v>
      </c>
      <c r="AA12" s="32">
        <f t="shared" si="3"/>
        <v>993.7423242555825</v>
      </c>
      <c r="AB12" s="32">
        <f t="shared" si="4"/>
        <v>1174.146771146942</v>
      </c>
      <c r="AC12" s="33">
        <f t="shared" si="5"/>
        <v>1289.2591996907609</v>
      </c>
    </row>
    <row r="13" spans="2:29" ht="12.75">
      <c r="B13" s="2" t="s">
        <v>162</v>
      </c>
      <c r="C13" s="2" t="s">
        <v>194</v>
      </c>
      <c r="D13" s="9">
        <v>31.795662156776494</v>
      </c>
      <c r="E13" s="10">
        <v>38.9866869268758</v>
      </c>
      <c r="F13" s="10">
        <v>45.61978696565483</v>
      </c>
      <c r="G13" s="11">
        <v>51.15950704844896</v>
      </c>
      <c r="H13" s="75">
        <v>37</v>
      </c>
      <c r="I13" s="32">
        <v>30</v>
      </c>
      <c r="J13" s="33">
        <v>30</v>
      </c>
      <c r="K13" s="76">
        <v>20</v>
      </c>
      <c r="L13" s="75">
        <v>2118</v>
      </c>
      <c r="M13" s="32">
        <v>1645</v>
      </c>
      <c r="N13" s="33">
        <v>1545</v>
      </c>
      <c r="O13" s="12">
        <f t="shared" si="6"/>
        <v>54.72164948453608</v>
      </c>
      <c r="P13" s="37">
        <f>VLOOKUP(C13,admin!$B$4:$F$12,5,FALSE)</f>
        <v>2445.3081560891933</v>
      </c>
      <c r="Q13" s="37">
        <v>514.0343986254295</v>
      </c>
      <c r="R13" s="13">
        <f t="shared" si="7"/>
        <v>12.940576732455366</v>
      </c>
      <c r="S13" s="14">
        <f t="shared" si="8"/>
        <v>12.940576732455366</v>
      </c>
      <c r="T13" s="14">
        <f t="shared" si="0"/>
        <v>12.940576732455366</v>
      </c>
      <c r="U13" s="59">
        <f t="shared" si="0"/>
        <v>12.940576732455366</v>
      </c>
      <c r="V13" s="75">
        <v>250.30988333333332</v>
      </c>
      <c r="W13" s="32">
        <f t="shared" si="9"/>
        <v>665.6545362871109</v>
      </c>
      <c r="X13" s="32">
        <f t="shared" si="1"/>
        <v>590.3463537473235</v>
      </c>
      <c r="Y13" s="33">
        <f t="shared" si="2"/>
        <v>662.0335265550449</v>
      </c>
      <c r="Z13" s="10">
        <v>0</v>
      </c>
      <c r="AA13" s="32">
        <f t="shared" si="3"/>
        <v>1425.7484876657431</v>
      </c>
      <c r="AB13" s="32">
        <f t="shared" si="4"/>
        <v>1311.7266742610727</v>
      </c>
      <c r="AC13" s="33">
        <f t="shared" si="5"/>
        <v>1440.3273286003948</v>
      </c>
    </row>
    <row r="14" spans="2:29" ht="12.75">
      <c r="B14" s="2" t="s">
        <v>161</v>
      </c>
      <c r="C14" s="2" t="s">
        <v>195</v>
      </c>
      <c r="D14" s="9">
        <v>8.469743996869637</v>
      </c>
      <c r="E14" s="10">
        <v>10.428434029886526</v>
      </c>
      <c r="F14" s="10">
        <v>12.202702417907979</v>
      </c>
      <c r="G14" s="11">
        <v>13.684505822639746</v>
      </c>
      <c r="H14" s="75">
        <v>4</v>
      </c>
      <c r="I14" s="32">
        <v>6</v>
      </c>
      <c r="J14" s="33">
        <v>6</v>
      </c>
      <c r="K14" s="76">
        <v>3</v>
      </c>
      <c r="L14" s="75">
        <v>236</v>
      </c>
      <c r="M14" s="32">
        <v>288</v>
      </c>
      <c r="N14" s="33">
        <v>260</v>
      </c>
      <c r="O14" s="12">
        <f t="shared" si="6"/>
        <v>49</v>
      </c>
      <c r="P14" s="37">
        <f>VLOOKUP(C14,admin!$B$4:$F$12,5,FALSE)</f>
        <v>1889.3153925353927</v>
      </c>
      <c r="Q14" s="37">
        <v>477.03921568627453</v>
      </c>
      <c r="R14" s="13">
        <f t="shared" si="7"/>
        <v>11.658411347944583</v>
      </c>
      <c r="S14" s="14">
        <f t="shared" si="8"/>
        <v>11.658411347944583</v>
      </c>
      <c r="T14" s="14">
        <f t="shared" si="0"/>
        <v>11.658411347944583</v>
      </c>
      <c r="U14" s="59">
        <f t="shared" si="0"/>
        <v>11.658411347944583</v>
      </c>
      <c r="V14" s="75">
        <v>36.16862666666667</v>
      </c>
      <c r="W14" s="32">
        <f t="shared" si="9"/>
        <v>184.15410649594435</v>
      </c>
      <c r="X14" s="32">
        <f t="shared" si="1"/>
        <v>142.26412434452917</v>
      </c>
      <c r="Y14" s="33">
        <f t="shared" si="2"/>
        <v>159.53959797367693</v>
      </c>
      <c r="Z14" s="10">
        <v>0</v>
      </c>
      <c r="AA14" s="32">
        <f t="shared" si="3"/>
        <v>394.43498770176234</v>
      </c>
      <c r="AB14" s="32">
        <f t="shared" si="4"/>
        <v>316.10536002901335</v>
      </c>
      <c r="AC14" s="33">
        <f t="shared" si="5"/>
        <v>347.09608160048555</v>
      </c>
    </row>
    <row r="15" spans="2:29" ht="12.75">
      <c r="B15" s="2" t="s">
        <v>160</v>
      </c>
      <c r="C15" s="2" t="s">
        <v>192</v>
      </c>
      <c r="D15" s="9">
        <v>12.271193828734743</v>
      </c>
      <c r="E15" s="10">
        <v>15.017122447272284</v>
      </c>
      <c r="F15" s="10">
        <v>17.57209911595362</v>
      </c>
      <c r="G15" s="11">
        <v>19.705921232281863</v>
      </c>
      <c r="H15" s="75">
        <v>8</v>
      </c>
      <c r="I15" s="32">
        <v>12</v>
      </c>
      <c r="J15" s="33">
        <v>12</v>
      </c>
      <c r="K15" s="76">
        <v>9</v>
      </c>
      <c r="L15" s="75">
        <v>764</v>
      </c>
      <c r="M15" s="32">
        <v>1089</v>
      </c>
      <c r="N15" s="33">
        <v>968</v>
      </c>
      <c r="O15" s="12">
        <f t="shared" si="6"/>
        <v>88.15625</v>
      </c>
      <c r="P15" s="37">
        <f>VLOOKUP(C15,admin!$B$4:$F$12,5,FALSE)</f>
        <v>2348.7972657450077</v>
      </c>
      <c r="Q15" s="37">
        <v>819.1843749999999</v>
      </c>
      <c r="R15" s="13">
        <f t="shared" si="7"/>
        <v>21.247067089813747</v>
      </c>
      <c r="S15" s="14">
        <f t="shared" si="8"/>
        <v>21.247067089813747</v>
      </c>
      <c r="T15" s="14">
        <f t="shared" si="0"/>
        <v>21.247067089813747</v>
      </c>
      <c r="U15" s="59">
        <f t="shared" si="0"/>
        <v>21.247067089813747</v>
      </c>
      <c r="V15" s="75">
        <v>122.27335666666667</v>
      </c>
      <c r="W15" s="32">
        <f t="shared" si="9"/>
        <v>457.52333001771103</v>
      </c>
      <c r="X15" s="32">
        <f t="shared" si="1"/>
        <v>373.3555688255234</v>
      </c>
      <c r="Y15" s="33">
        <f t="shared" si="2"/>
        <v>418.6930304888779</v>
      </c>
      <c r="Z15" s="10">
        <v>0</v>
      </c>
      <c r="AA15" s="32">
        <f t="shared" si="3"/>
        <v>979.9575609940557</v>
      </c>
      <c r="AB15" s="32">
        <f t="shared" si="4"/>
        <v>829.5815761436389</v>
      </c>
      <c r="AC15" s="33">
        <f t="shared" si="5"/>
        <v>910.9131032165454</v>
      </c>
    </row>
    <row r="16" spans="2:29" ht="12.75">
      <c r="B16" s="2" t="s">
        <v>159</v>
      </c>
      <c r="C16" s="2" t="s">
        <v>191</v>
      </c>
      <c r="D16" s="9">
        <v>10.45442205508019</v>
      </c>
      <c r="E16" s="10">
        <v>12.878117204957992</v>
      </c>
      <c r="F16" s="10">
        <v>15.069168727028249</v>
      </c>
      <c r="G16" s="11">
        <v>16.899054006654374</v>
      </c>
      <c r="H16" s="75">
        <v>10</v>
      </c>
      <c r="I16" s="32">
        <v>6</v>
      </c>
      <c r="J16" s="33">
        <v>6</v>
      </c>
      <c r="K16" s="76">
        <v>1</v>
      </c>
      <c r="L16" s="75">
        <v>513</v>
      </c>
      <c r="M16" s="32">
        <v>339</v>
      </c>
      <c r="N16" s="33">
        <v>330</v>
      </c>
      <c r="O16" s="12">
        <f t="shared" si="6"/>
        <v>53.72727272727273</v>
      </c>
      <c r="P16" s="37">
        <f>VLOOKUP(C16,admin!$B$4:$F$12,5,FALSE)</f>
        <v>1751.717407013815</v>
      </c>
      <c r="Q16" s="37">
        <v>664.6791304347827</v>
      </c>
      <c r="R16" s="13">
        <f t="shared" si="7"/>
        <v>12.827719047456032</v>
      </c>
      <c r="S16" s="14">
        <f t="shared" si="8"/>
        <v>12.827719047456032</v>
      </c>
      <c r="T16" s="14">
        <f t="shared" si="0"/>
        <v>12.827719047456032</v>
      </c>
      <c r="U16" s="59">
        <f t="shared" si="0"/>
        <v>12.827719047456032</v>
      </c>
      <c r="V16" s="75">
        <v>20.311186666666664</v>
      </c>
      <c r="W16" s="32">
        <f t="shared" si="9"/>
        <v>278.9920716248408</v>
      </c>
      <c r="X16" s="32">
        <f t="shared" si="1"/>
        <v>193.30306270902904</v>
      </c>
      <c r="Y16" s="33">
        <f t="shared" si="2"/>
        <v>216.77631696514848</v>
      </c>
      <c r="Z16" s="10">
        <v>0</v>
      </c>
      <c r="AA16" s="32">
        <f t="shared" si="3"/>
        <v>597.5660083510372</v>
      </c>
      <c r="AB16" s="32">
        <f t="shared" si="4"/>
        <v>429.51189917964973</v>
      </c>
      <c r="AC16" s="33">
        <f t="shared" si="5"/>
        <v>471.62090890314516</v>
      </c>
    </row>
    <row r="17" spans="2:29" ht="12.75">
      <c r="B17" s="2" t="s">
        <v>158</v>
      </c>
      <c r="C17" s="2" t="s">
        <v>196</v>
      </c>
      <c r="D17" s="9">
        <v>104.17546722411299</v>
      </c>
      <c r="E17" s="10">
        <v>127.85437213994756</v>
      </c>
      <c r="F17" s="10">
        <v>149.60720387941322</v>
      </c>
      <c r="G17" s="11">
        <v>167.77436525799254</v>
      </c>
      <c r="H17" s="75">
        <v>169</v>
      </c>
      <c r="I17" s="32">
        <v>134</v>
      </c>
      <c r="J17" s="33">
        <v>168</v>
      </c>
      <c r="K17" s="76">
        <v>86</v>
      </c>
      <c r="L17" s="75">
        <v>10706</v>
      </c>
      <c r="M17" s="32">
        <v>8490</v>
      </c>
      <c r="N17" s="33">
        <v>10687</v>
      </c>
      <c r="O17" s="12">
        <f t="shared" si="6"/>
        <v>63.445859872611464</v>
      </c>
      <c r="P17" s="37">
        <f>VLOOKUP(C17,admin!$B$4:$F$12,5,FALSE)</f>
        <v>1737.2550240384614</v>
      </c>
      <c r="Q17" s="37">
        <v>1102.1351741293533</v>
      </c>
      <c r="R17" s="13">
        <f t="shared" si="7"/>
        <v>15.151617418610913</v>
      </c>
      <c r="S17" s="14">
        <f t="shared" si="8"/>
        <v>15.151617418610913</v>
      </c>
      <c r="T17" s="14">
        <f t="shared" si="0"/>
        <v>15.151617418610913</v>
      </c>
      <c r="U17" s="59">
        <f t="shared" si="0"/>
        <v>15.151617418610913</v>
      </c>
      <c r="V17" s="75">
        <v>1240.4288533333333</v>
      </c>
      <c r="W17" s="32">
        <f t="shared" si="9"/>
        <v>2275.1985024126584</v>
      </c>
      <c r="X17" s="32">
        <f t="shared" si="1"/>
        <v>2266.7911162489913</v>
      </c>
      <c r="Y17" s="33">
        <f t="shared" si="2"/>
        <v>2542.0529950393893</v>
      </c>
      <c r="Z17" s="10">
        <v>0</v>
      </c>
      <c r="AA17" s="32">
        <f t="shared" si="3"/>
        <v>4873.189690928608</v>
      </c>
      <c r="AB17" s="32">
        <f t="shared" si="4"/>
        <v>5036.721838438754</v>
      </c>
      <c r="AC17" s="33">
        <f t="shared" si="5"/>
        <v>5530.518097109225</v>
      </c>
    </row>
    <row r="18" spans="2:29" ht="12.75">
      <c r="B18" s="2" t="s">
        <v>157</v>
      </c>
      <c r="C18" s="2" t="s">
        <v>195</v>
      </c>
      <c r="D18" s="9">
        <v>16.718158651163733</v>
      </c>
      <c r="E18" s="10">
        <v>20.341218554236228</v>
      </c>
      <c r="F18" s="10">
        <v>23.8020239782515</v>
      </c>
      <c r="G18" s="11">
        <v>26.692360803864833</v>
      </c>
      <c r="H18" s="75">
        <v>4</v>
      </c>
      <c r="I18" s="32" t="s">
        <v>178</v>
      </c>
      <c r="J18" s="33">
        <v>5</v>
      </c>
      <c r="K18" s="76">
        <v>0</v>
      </c>
      <c r="L18" s="75">
        <v>239</v>
      </c>
      <c r="M18" s="32" t="s">
        <v>178</v>
      </c>
      <c r="N18" s="33">
        <v>185</v>
      </c>
      <c r="O18" s="12">
        <f t="shared" si="6"/>
        <v>47.111111111111114</v>
      </c>
      <c r="P18" s="37">
        <f>VLOOKUP(C18,admin!$B$4:$F$12,5,FALSE)</f>
        <v>1889.3153925353927</v>
      </c>
      <c r="Q18" s="37">
        <v>0</v>
      </c>
      <c r="R18" s="13">
        <f t="shared" si="7"/>
        <v>11.30544892964393</v>
      </c>
      <c r="S18" s="14">
        <f t="shared" si="8"/>
        <v>11.30544892964393</v>
      </c>
      <c r="T18" s="14">
        <f t="shared" si="0"/>
        <v>11.30544892964393</v>
      </c>
      <c r="U18" s="59">
        <f t="shared" si="0"/>
        <v>11.30544892964393</v>
      </c>
      <c r="V18" s="75">
        <v>2.08589</v>
      </c>
      <c r="W18" s="32">
        <f t="shared" si="9"/>
        <v>416.8870063600596</v>
      </c>
      <c r="X18" s="32">
        <f t="shared" si="1"/>
        <v>269.0925665082826</v>
      </c>
      <c r="Y18" s="33">
        <f t="shared" si="2"/>
        <v>301.7691218797233</v>
      </c>
      <c r="Z18" s="10">
        <v>0</v>
      </c>
      <c r="AA18" s="32">
        <f t="shared" si="3"/>
        <v>892.9196549319198</v>
      </c>
      <c r="AB18" s="32">
        <f t="shared" si="4"/>
        <v>597.9132336360033</v>
      </c>
      <c r="AC18" s="33">
        <f t="shared" si="5"/>
        <v>656.5321781101218</v>
      </c>
    </row>
    <row r="19" spans="2:29" ht="12.75">
      <c r="B19" s="2" t="s">
        <v>156</v>
      </c>
      <c r="C19" s="2" t="s">
        <v>191</v>
      </c>
      <c r="D19" s="9">
        <v>8.09141563030681</v>
      </c>
      <c r="E19" s="10">
        <v>9.915092687407506</v>
      </c>
      <c r="F19" s="10">
        <v>11.602022428647018</v>
      </c>
      <c r="G19" s="11">
        <v>13.01088382244071</v>
      </c>
      <c r="H19" s="75">
        <v>13</v>
      </c>
      <c r="I19" s="32">
        <v>7</v>
      </c>
      <c r="J19" s="33">
        <v>6</v>
      </c>
      <c r="K19" s="76">
        <v>2</v>
      </c>
      <c r="L19" s="75">
        <v>764</v>
      </c>
      <c r="M19" s="32">
        <v>376</v>
      </c>
      <c r="N19" s="33">
        <v>302</v>
      </c>
      <c r="O19" s="12">
        <f t="shared" si="6"/>
        <v>55.46153846153846</v>
      </c>
      <c r="P19" s="37">
        <f>VLOOKUP(C19,admin!$B$4:$F$12,5,FALSE)</f>
        <v>1751.717407013815</v>
      </c>
      <c r="Q19" s="37">
        <v>0</v>
      </c>
      <c r="R19" s="13">
        <f t="shared" si="7"/>
        <v>13.427455263631161</v>
      </c>
      <c r="S19" s="14">
        <f t="shared" si="8"/>
        <v>13.427455263631161</v>
      </c>
      <c r="T19" s="14">
        <f t="shared" si="0"/>
        <v>13.427455263631161</v>
      </c>
      <c r="U19" s="59">
        <f t="shared" si="0"/>
        <v>13.427455263631161</v>
      </c>
      <c r="V19" s="75">
        <v>31.528473333333338</v>
      </c>
      <c r="W19" s="32">
        <f t="shared" si="9"/>
        <v>210.25311155697807</v>
      </c>
      <c r="X19" s="32">
        <f t="shared" si="1"/>
        <v>155.7856371283032</v>
      </c>
      <c r="Y19" s="33">
        <f t="shared" si="2"/>
        <v>174.70306046612504</v>
      </c>
      <c r="Z19" s="10">
        <v>0</v>
      </c>
      <c r="AA19" s="32">
        <f t="shared" si="3"/>
        <v>450.33578153230224</v>
      </c>
      <c r="AB19" s="32">
        <f t="shared" si="4"/>
        <v>346.14963638009584</v>
      </c>
      <c r="AC19" s="33">
        <f t="shared" si="5"/>
        <v>380.08587524088983</v>
      </c>
    </row>
    <row r="20" spans="2:29" ht="12.75">
      <c r="B20" s="2" t="s">
        <v>155</v>
      </c>
      <c r="C20" s="2" t="s">
        <v>197</v>
      </c>
      <c r="D20" s="9">
        <v>5.038633346490021</v>
      </c>
      <c r="E20" s="10">
        <v>6.1986055458727405</v>
      </c>
      <c r="F20" s="10">
        <v>7.253221209004679</v>
      </c>
      <c r="G20" s="11">
        <v>8.133997246532472</v>
      </c>
      <c r="H20" s="75">
        <v>1</v>
      </c>
      <c r="I20" s="32">
        <v>1</v>
      </c>
      <c r="J20" s="33">
        <v>5</v>
      </c>
      <c r="K20" s="76">
        <v>4</v>
      </c>
      <c r="L20" s="75">
        <v>93</v>
      </c>
      <c r="M20" s="32">
        <v>115</v>
      </c>
      <c r="N20" s="33">
        <v>433</v>
      </c>
      <c r="O20" s="12">
        <f t="shared" si="6"/>
        <v>91.57142857142857</v>
      </c>
      <c r="P20" s="37">
        <f>VLOOKUP(C20,admin!$B$4:$F$12,5,FALSE)</f>
        <v>1754.4216811594206</v>
      </c>
      <c r="Q20" s="37">
        <v>575.0528571428572</v>
      </c>
      <c r="R20" s="13">
        <f t="shared" si="7"/>
        <v>22.310488508281576</v>
      </c>
      <c r="S20" s="14">
        <f t="shared" si="8"/>
        <v>22.310488508281576</v>
      </c>
      <c r="T20" s="14">
        <f t="shared" si="0"/>
        <v>22.310488508281576</v>
      </c>
      <c r="U20" s="59">
        <f t="shared" si="0"/>
        <v>22.310488508281576</v>
      </c>
      <c r="V20" s="75">
        <v>96.95071999999999</v>
      </c>
      <c r="W20" s="32">
        <f t="shared" si="9"/>
        <v>153.75756917287418</v>
      </c>
      <c r="X20" s="32">
        <f t="shared" si="1"/>
        <v>161.8229084315231</v>
      </c>
      <c r="Y20" s="33">
        <f t="shared" si="2"/>
        <v>181.4734520951567</v>
      </c>
      <c r="Z20" s="10">
        <v>0</v>
      </c>
      <c r="AA20" s="32">
        <f t="shared" si="3"/>
        <v>329.329419037914</v>
      </c>
      <c r="AB20" s="32">
        <f t="shared" si="4"/>
        <v>359.5642187823004</v>
      </c>
      <c r="AC20" s="33">
        <f t="shared" si="5"/>
        <v>394.81561278056535</v>
      </c>
    </row>
    <row r="21" spans="2:29" ht="12.75">
      <c r="B21" s="2" t="s">
        <v>154</v>
      </c>
      <c r="C21" s="2" t="s">
        <v>193</v>
      </c>
      <c r="D21" s="9">
        <v>7.5432040266505025</v>
      </c>
      <c r="E21" s="10">
        <v>9.162924866028503</v>
      </c>
      <c r="F21" s="10">
        <v>10.721882604555518</v>
      </c>
      <c r="G21" s="11">
        <v>12.023866509796768</v>
      </c>
      <c r="H21" s="75">
        <v>4</v>
      </c>
      <c r="I21" s="32">
        <v>6</v>
      </c>
      <c r="J21" s="33">
        <v>5</v>
      </c>
      <c r="K21" s="76">
        <v>3</v>
      </c>
      <c r="L21" s="75">
        <v>741</v>
      </c>
      <c r="M21" s="32">
        <v>999</v>
      </c>
      <c r="N21" s="33">
        <v>930</v>
      </c>
      <c r="O21" s="12">
        <f t="shared" si="6"/>
        <v>178</v>
      </c>
      <c r="P21" s="37">
        <f>VLOOKUP(C21,admin!$B$4:$F$12,5,FALSE)</f>
        <v>3106.884246713853</v>
      </c>
      <c r="Q21" s="37">
        <v>2522.906444444445</v>
      </c>
      <c r="R21" s="13">
        <f t="shared" si="7"/>
        <v>43.09255232721043</v>
      </c>
      <c r="S21" s="14">
        <f t="shared" si="8"/>
        <v>43.09255232721043</v>
      </c>
      <c r="T21" s="14">
        <f t="shared" si="0"/>
        <v>43.09255232721043</v>
      </c>
      <c r="U21" s="59">
        <f t="shared" si="0"/>
        <v>43.09255232721043</v>
      </c>
      <c r="V21" s="75">
        <v>142.613</v>
      </c>
      <c r="W21" s="32">
        <f t="shared" si="9"/>
        <v>577.2967334928919</v>
      </c>
      <c r="X21" s="32">
        <f t="shared" si="1"/>
        <v>462.0332871830159</v>
      </c>
      <c r="Y21" s="33">
        <f t="shared" si="2"/>
        <v>518.1390967488103</v>
      </c>
      <c r="Z21" s="10">
        <v>0</v>
      </c>
      <c r="AA21" s="32">
        <f t="shared" si="3"/>
        <v>1236.497161580001</v>
      </c>
      <c r="AB21" s="32">
        <f t="shared" si="4"/>
        <v>1026.6200228855676</v>
      </c>
      <c r="AC21" s="33">
        <f t="shared" si="5"/>
        <v>1127.2690447370946</v>
      </c>
    </row>
    <row r="22" spans="2:29" ht="12.75">
      <c r="B22" s="2" t="s">
        <v>153</v>
      </c>
      <c r="C22" s="2" t="s">
        <v>192</v>
      </c>
      <c r="D22" s="9">
        <v>2.739184125431866</v>
      </c>
      <c r="E22" s="10">
        <v>3.36619223962955</v>
      </c>
      <c r="F22" s="10">
        <v>3.938907995577313</v>
      </c>
      <c r="G22" s="11">
        <v>4.417219035122624</v>
      </c>
      <c r="H22" s="75">
        <v>2</v>
      </c>
      <c r="I22" s="32">
        <v>1</v>
      </c>
      <c r="J22" s="33">
        <v>2</v>
      </c>
      <c r="K22" s="76">
        <v>3</v>
      </c>
      <c r="L22" s="75">
        <v>247</v>
      </c>
      <c r="M22" s="32">
        <v>141</v>
      </c>
      <c r="N22" s="33">
        <v>289</v>
      </c>
      <c r="O22" s="12">
        <f t="shared" si="6"/>
        <v>135.4</v>
      </c>
      <c r="P22" s="37">
        <f>VLOOKUP(C22,admin!$B$4:$F$12,5,FALSE)</f>
        <v>2348.7972657450077</v>
      </c>
      <c r="Q22" s="37">
        <v>222.12</v>
      </c>
      <c r="R22" s="13">
        <f t="shared" si="7"/>
        <v>33.20727068356375</v>
      </c>
      <c r="S22" s="14">
        <f t="shared" si="8"/>
        <v>33.20727068356375</v>
      </c>
      <c r="T22" s="14">
        <f t="shared" si="0"/>
        <v>33.20727068356375</v>
      </c>
      <c r="U22" s="59">
        <f t="shared" si="0"/>
        <v>33.20727068356375</v>
      </c>
      <c r="V22" s="75">
        <v>108.83435666666668</v>
      </c>
      <c r="W22" s="32">
        <f t="shared" si="9"/>
        <v>93.90852891296026</v>
      </c>
      <c r="X22" s="32">
        <f t="shared" si="1"/>
        <v>130.80038400678936</v>
      </c>
      <c r="Y22" s="33">
        <f t="shared" si="2"/>
        <v>146.68378816790727</v>
      </c>
      <c r="Z22" s="10">
        <v>0</v>
      </c>
      <c r="AA22" s="32">
        <f t="shared" si="3"/>
        <v>201.14028490420782</v>
      </c>
      <c r="AB22" s="32">
        <f t="shared" si="4"/>
        <v>290.63337414756563</v>
      </c>
      <c r="AC22" s="33">
        <f t="shared" si="5"/>
        <v>319.1268422012488</v>
      </c>
    </row>
    <row r="23" spans="2:29" ht="12.75">
      <c r="B23" s="2" t="s">
        <v>152</v>
      </c>
      <c r="C23" s="2" t="s">
        <v>190</v>
      </c>
      <c r="D23" s="9">
        <v>12.332452513409914</v>
      </c>
      <c r="E23" s="10">
        <v>15.162686098144011</v>
      </c>
      <c r="F23" s="10">
        <v>17.742428612152317</v>
      </c>
      <c r="G23" s="11">
        <v>19.896934247487224</v>
      </c>
      <c r="H23" s="75">
        <v>7</v>
      </c>
      <c r="I23" s="32">
        <v>10</v>
      </c>
      <c r="J23" s="33">
        <v>16</v>
      </c>
      <c r="K23" s="76">
        <v>8</v>
      </c>
      <c r="L23" s="75">
        <v>689</v>
      </c>
      <c r="M23" s="32">
        <v>945</v>
      </c>
      <c r="N23" s="33">
        <v>1626</v>
      </c>
      <c r="O23" s="12">
        <f t="shared" si="6"/>
        <v>98.78787878787878</v>
      </c>
      <c r="P23" s="37">
        <f>VLOOKUP(C23,admin!$B$4:$F$12,5,FALSE)</f>
        <v>1633.4658111380143</v>
      </c>
      <c r="Q23" s="37">
        <v>0</v>
      </c>
      <c r="R23" s="13">
        <f t="shared" si="7"/>
        <v>24.288603244185193</v>
      </c>
      <c r="S23" s="14">
        <f t="shared" si="8"/>
        <v>24.288603244185193</v>
      </c>
      <c r="T23" s="14">
        <f t="shared" si="0"/>
        <v>24.288603244185193</v>
      </c>
      <c r="U23" s="59">
        <f t="shared" si="0"/>
        <v>24.288603244185193</v>
      </c>
      <c r="V23" s="75">
        <v>230.77235333333337</v>
      </c>
      <c r="W23" s="32">
        <f t="shared" si="9"/>
        <v>437.04615954657686</v>
      </c>
      <c r="X23" s="32">
        <f t="shared" si="1"/>
        <v>430.93880914884693</v>
      </c>
      <c r="Y23" s="33">
        <f t="shared" si="2"/>
        <v>483.26874171285766</v>
      </c>
      <c r="Z23" s="10">
        <v>0</v>
      </c>
      <c r="AA23" s="32">
        <f t="shared" si="3"/>
        <v>936.0980314042196</v>
      </c>
      <c r="AB23" s="32">
        <f t="shared" si="4"/>
        <v>957.5293001247015</v>
      </c>
      <c r="AC23" s="33">
        <f t="shared" si="5"/>
        <v>1051.4047217055556</v>
      </c>
    </row>
    <row r="24" spans="2:29" ht="12.75">
      <c r="B24" s="2" t="s">
        <v>151</v>
      </c>
      <c r="C24" s="2" t="s">
        <v>197</v>
      </c>
      <c r="D24" s="9">
        <v>27.78758351937667</v>
      </c>
      <c r="E24" s="10">
        <v>34.0896452759741</v>
      </c>
      <c r="F24" s="10">
        <v>39.88957456532722</v>
      </c>
      <c r="G24" s="11">
        <v>44.733461220914215</v>
      </c>
      <c r="H24" s="75">
        <v>49</v>
      </c>
      <c r="I24" s="32">
        <v>41</v>
      </c>
      <c r="J24" s="33">
        <v>37</v>
      </c>
      <c r="K24" s="76">
        <v>15</v>
      </c>
      <c r="L24" s="75">
        <v>5169</v>
      </c>
      <c r="M24" s="32">
        <v>4054</v>
      </c>
      <c r="N24" s="33">
        <v>3965</v>
      </c>
      <c r="O24" s="12">
        <f t="shared" si="6"/>
        <v>103.84251968503936</v>
      </c>
      <c r="P24" s="37">
        <f>VLOOKUP(C24,admin!$B$4:$F$12,5,FALSE)</f>
        <v>1754.4216811594206</v>
      </c>
      <c r="Q24" s="37">
        <v>294.49517333333336</v>
      </c>
      <c r="R24" s="13">
        <f t="shared" si="7"/>
        <v>25.448400707636655</v>
      </c>
      <c r="S24" s="14">
        <f t="shared" si="8"/>
        <v>25.448400707636655</v>
      </c>
      <c r="T24" s="14">
        <f t="shared" si="0"/>
        <v>25.448400707636655</v>
      </c>
      <c r="U24" s="59">
        <f t="shared" si="0"/>
        <v>25.448400707636655</v>
      </c>
      <c r="V24" s="75">
        <v>253.87218666666666</v>
      </c>
      <c r="W24" s="32">
        <f t="shared" si="9"/>
        <v>1320.804326395533</v>
      </c>
      <c r="X24" s="32">
        <f t="shared" si="1"/>
        <v>1015.1258775955984</v>
      </c>
      <c r="Y24" s="33">
        <f t="shared" si="2"/>
        <v>1138.39504618935</v>
      </c>
      <c r="Z24" s="10">
        <v>0</v>
      </c>
      <c r="AA24" s="32">
        <f t="shared" si="3"/>
        <v>2828.997127195369</v>
      </c>
      <c r="AB24" s="32">
        <f t="shared" si="4"/>
        <v>2255.5702816193843</v>
      </c>
      <c r="AC24" s="33">
        <f t="shared" si="5"/>
        <v>2476.70462295462</v>
      </c>
    </row>
    <row r="25" spans="2:29" ht="12.75">
      <c r="B25" s="2" t="s">
        <v>150</v>
      </c>
      <c r="C25" s="2" t="s">
        <v>191</v>
      </c>
      <c r="D25" s="9">
        <v>6.952055207661302</v>
      </c>
      <c r="E25" s="10">
        <v>8.566239322185714</v>
      </c>
      <c r="F25" s="10">
        <v>10.023678434330705</v>
      </c>
      <c r="G25" s="11">
        <v>11.240877733571999</v>
      </c>
      <c r="H25" s="75">
        <v>3</v>
      </c>
      <c r="I25" s="32">
        <v>3</v>
      </c>
      <c r="J25" s="33">
        <v>1</v>
      </c>
      <c r="K25" s="76">
        <v>8</v>
      </c>
      <c r="L25" s="75">
        <v>183</v>
      </c>
      <c r="M25" s="32">
        <v>208</v>
      </c>
      <c r="N25" s="33">
        <v>56</v>
      </c>
      <c r="O25" s="12">
        <f t="shared" si="6"/>
        <v>63.857142857142854</v>
      </c>
      <c r="P25" s="37">
        <f>VLOOKUP(C25,admin!$B$4:$F$12,5,FALSE)</f>
        <v>1751.717407013815</v>
      </c>
      <c r="Q25" s="37">
        <v>935.2244444444443</v>
      </c>
      <c r="R25" s="13">
        <f t="shared" si="7"/>
        <v>15.292550251421149</v>
      </c>
      <c r="S25" s="14">
        <f t="shared" si="8"/>
        <v>15.292550251421149</v>
      </c>
      <c r="T25" s="14">
        <f t="shared" si="0"/>
        <v>15.292550251421149</v>
      </c>
      <c r="U25" s="59">
        <f t="shared" si="0"/>
        <v>15.292550251421149</v>
      </c>
      <c r="V25" s="75">
        <v>121.82271666666668</v>
      </c>
      <c r="W25" s="32">
        <f t="shared" si="9"/>
        <v>115.49158224737275</v>
      </c>
      <c r="X25" s="32">
        <f t="shared" si="1"/>
        <v>153.28760616108877</v>
      </c>
      <c r="Y25" s="33">
        <f t="shared" si="2"/>
        <v>171.90168761073087</v>
      </c>
      <c r="Z25" s="10">
        <v>0</v>
      </c>
      <c r="AA25" s="32">
        <f t="shared" si="3"/>
        <v>247.36847681646884</v>
      </c>
      <c r="AB25" s="32">
        <f t="shared" si="4"/>
        <v>340.59910857209684</v>
      </c>
      <c r="AC25" s="33">
        <f t="shared" si="5"/>
        <v>373.9911780399498</v>
      </c>
    </row>
    <row r="26" spans="2:29" ht="12.75">
      <c r="B26" s="2" t="s">
        <v>149</v>
      </c>
      <c r="C26" s="2" t="s">
        <v>195</v>
      </c>
      <c r="D26" s="9">
        <v>25.89709173868035</v>
      </c>
      <c r="E26" s="10">
        <v>31.664342957535528</v>
      </c>
      <c r="F26" s="10">
        <v>37.051637212456015</v>
      </c>
      <c r="G26" s="11">
        <v>41.55090633269046</v>
      </c>
      <c r="H26" s="75">
        <v>9</v>
      </c>
      <c r="I26" s="32">
        <v>6</v>
      </c>
      <c r="J26" s="33">
        <v>18</v>
      </c>
      <c r="K26" s="76">
        <v>2</v>
      </c>
      <c r="L26" s="75">
        <v>612</v>
      </c>
      <c r="M26" s="32">
        <v>489</v>
      </c>
      <c r="N26" s="33">
        <v>1584</v>
      </c>
      <c r="O26" s="12">
        <f t="shared" si="6"/>
        <v>81.36363636363636</v>
      </c>
      <c r="P26" s="37">
        <f>VLOOKUP(C26,admin!$B$4:$F$12,5,FALSE)</f>
        <v>1889.3153925353927</v>
      </c>
      <c r="Q26" s="37">
        <v>1720.795588235294</v>
      </c>
      <c r="R26" s="13">
        <f t="shared" si="7"/>
        <v>19.43838134571642</v>
      </c>
      <c r="S26" s="14">
        <f t="shared" si="8"/>
        <v>19.43838134571642</v>
      </c>
      <c r="T26" s="14">
        <f aca="true" t="shared" si="10" ref="T26:U45">S26*(T$3+1)</f>
        <v>19.43838134571642</v>
      </c>
      <c r="U26" s="59">
        <f t="shared" si="10"/>
        <v>19.43838134571642</v>
      </c>
      <c r="V26" s="75">
        <v>30.78375</v>
      </c>
      <c r="W26" s="32">
        <f t="shared" si="9"/>
        <v>1088.1173684315963</v>
      </c>
      <c r="X26" s="32">
        <f t="shared" si="1"/>
        <v>720.2238536188573</v>
      </c>
      <c r="Y26" s="33">
        <f t="shared" si="2"/>
        <v>807.6823625549804</v>
      </c>
      <c r="Z26" s="10">
        <v>0</v>
      </c>
      <c r="AA26" s="32">
        <f t="shared" si="3"/>
        <v>2330.6108617504156</v>
      </c>
      <c r="AB26" s="32">
        <f t="shared" si="4"/>
        <v>1600.3094356966556</v>
      </c>
      <c r="AC26" s="33">
        <f t="shared" si="5"/>
        <v>1757.2025176277014</v>
      </c>
    </row>
    <row r="27" spans="2:29" ht="12.75">
      <c r="B27" s="2" t="s">
        <v>148</v>
      </c>
      <c r="C27" s="2" t="s">
        <v>192</v>
      </c>
      <c r="D27" s="9">
        <v>7.97432419749649</v>
      </c>
      <c r="E27" s="10">
        <v>9.703593560533253</v>
      </c>
      <c r="F27" s="10">
        <v>11.354539355014154</v>
      </c>
      <c r="G27" s="11">
        <v>12.733348285954659</v>
      </c>
      <c r="H27" s="75">
        <v>6</v>
      </c>
      <c r="I27" s="32">
        <v>13</v>
      </c>
      <c r="J27" s="33">
        <v>17</v>
      </c>
      <c r="K27" s="76">
        <v>4</v>
      </c>
      <c r="L27" s="75">
        <v>733</v>
      </c>
      <c r="M27" s="32">
        <v>1892</v>
      </c>
      <c r="N27" s="33">
        <v>2481</v>
      </c>
      <c r="O27" s="12">
        <f t="shared" si="6"/>
        <v>141.83333333333334</v>
      </c>
      <c r="P27" s="37">
        <f>VLOOKUP(C27,admin!$B$4:$F$12,5,FALSE)</f>
        <v>2348.7972657450077</v>
      </c>
      <c r="Q27" s="37">
        <v>755.8932407407407</v>
      </c>
      <c r="R27" s="13">
        <f t="shared" si="7"/>
        <v>34.6821607067119</v>
      </c>
      <c r="S27" s="14">
        <f t="shared" si="8"/>
        <v>34.6821607067119</v>
      </c>
      <c r="T27" s="14">
        <f t="shared" si="10"/>
        <v>34.6821607067119</v>
      </c>
      <c r="U27" s="59">
        <f t="shared" si="10"/>
        <v>34.6821607067119</v>
      </c>
      <c r="V27" s="75">
        <v>191.22106999999997</v>
      </c>
      <c r="W27" s="32">
        <f t="shared" si="9"/>
        <v>421.8873146440237</v>
      </c>
      <c r="X27" s="32">
        <f t="shared" si="1"/>
        <v>393.79995866128576</v>
      </c>
      <c r="Y27" s="33">
        <f t="shared" si="2"/>
        <v>441.62003158801394</v>
      </c>
      <c r="Z27" s="10">
        <v>0</v>
      </c>
      <c r="AA27" s="32">
        <f t="shared" si="3"/>
        <v>903.6296878169798</v>
      </c>
      <c r="AB27" s="32">
        <f t="shared" si="4"/>
        <v>875.0082164816934</v>
      </c>
      <c r="AC27" s="33">
        <f t="shared" si="5"/>
        <v>960.793335744605</v>
      </c>
    </row>
    <row r="28" spans="2:29" ht="12.75">
      <c r="B28" s="2" t="s">
        <v>147</v>
      </c>
      <c r="C28" s="2" t="s">
        <v>193</v>
      </c>
      <c r="D28" s="9">
        <v>19.53464977741794</v>
      </c>
      <c r="E28" s="10">
        <v>24.1597580891458</v>
      </c>
      <c r="F28" s="10">
        <v>28.270240537130693</v>
      </c>
      <c r="G28" s="11">
        <v>31.703163609894446</v>
      </c>
      <c r="H28" s="75">
        <v>13</v>
      </c>
      <c r="I28" s="32">
        <v>8</v>
      </c>
      <c r="J28" s="33">
        <v>14</v>
      </c>
      <c r="K28" s="76">
        <v>6</v>
      </c>
      <c r="L28" s="75">
        <v>3078</v>
      </c>
      <c r="M28" s="32">
        <v>1365</v>
      </c>
      <c r="N28" s="33">
        <v>3053</v>
      </c>
      <c r="O28" s="12">
        <f t="shared" si="6"/>
        <v>214.17142857142858</v>
      </c>
      <c r="P28" s="37">
        <f>VLOOKUP(C28,admin!$B$4:$F$12,5,FALSE)</f>
        <v>3106.884246713853</v>
      </c>
      <c r="Q28" s="37">
        <v>509.7503809523809</v>
      </c>
      <c r="R28" s="13">
        <f t="shared" si="7"/>
        <v>52.63869848594059</v>
      </c>
      <c r="S28" s="14">
        <f t="shared" si="8"/>
        <v>52.63869848594059</v>
      </c>
      <c r="T28" s="14">
        <f t="shared" si="10"/>
        <v>52.63869848594059</v>
      </c>
      <c r="U28" s="59">
        <f t="shared" si="10"/>
        <v>52.63869848594059</v>
      </c>
      <c r="V28" s="75">
        <v>267.80566</v>
      </c>
      <c r="W28" s="32">
        <f t="shared" si="9"/>
        <v>2032.2111012097594</v>
      </c>
      <c r="X28" s="32">
        <f t="shared" si="1"/>
        <v>1488.1086677590376</v>
      </c>
      <c r="Y28" s="33">
        <f t="shared" si="2"/>
        <v>1668.8132703116776</v>
      </c>
      <c r="Z28" s="10">
        <v>0</v>
      </c>
      <c r="AA28" s="32">
        <f t="shared" si="3"/>
        <v>4352.74116860766</v>
      </c>
      <c r="AB28" s="32">
        <f t="shared" si="4"/>
        <v>3306.519674946816</v>
      </c>
      <c r="AC28" s="33">
        <f t="shared" si="5"/>
        <v>3630.6882705298403</v>
      </c>
    </row>
    <row r="29" spans="2:29" ht="12.75">
      <c r="B29" s="2" t="s">
        <v>146</v>
      </c>
      <c r="C29" s="2" t="s">
        <v>196</v>
      </c>
      <c r="D29" s="9">
        <v>8.82400975467533</v>
      </c>
      <c r="E29" s="10">
        <v>10.745464080225355</v>
      </c>
      <c r="F29" s="10">
        <v>12.57367118951186</v>
      </c>
      <c r="G29" s="11">
        <v>14.100522221399157</v>
      </c>
      <c r="H29" s="75">
        <v>10</v>
      </c>
      <c r="I29" s="32">
        <v>8</v>
      </c>
      <c r="J29" s="33">
        <v>11</v>
      </c>
      <c r="K29" s="76">
        <v>6</v>
      </c>
      <c r="L29" s="75">
        <v>539</v>
      </c>
      <c r="M29" s="32">
        <v>490</v>
      </c>
      <c r="N29" s="33">
        <v>435</v>
      </c>
      <c r="O29" s="12">
        <f t="shared" si="6"/>
        <v>50.48275862068966</v>
      </c>
      <c r="P29" s="37">
        <f>VLOOKUP(C29,admin!$B$4:$F$12,5,FALSE)</f>
        <v>1737.2550240384614</v>
      </c>
      <c r="Q29" s="37">
        <v>839.4318390804598</v>
      </c>
      <c r="R29" s="13">
        <f t="shared" si="7"/>
        <v>11.976517939392684</v>
      </c>
      <c r="S29" s="14">
        <f t="shared" si="8"/>
        <v>11.976517939392684</v>
      </c>
      <c r="T29" s="14">
        <f t="shared" si="10"/>
        <v>11.976517939392684</v>
      </c>
      <c r="U29" s="59">
        <f t="shared" si="10"/>
        <v>11.976517939392684</v>
      </c>
      <c r="V29" s="75">
        <v>67.42149</v>
      </c>
      <c r="W29" s="32">
        <f t="shared" si="9"/>
        <v>166.95266444816377</v>
      </c>
      <c r="X29" s="32">
        <f t="shared" si="1"/>
        <v>150.58879856521372</v>
      </c>
      <c r="Y29" s="33">
        <f t="shared" si="2"/>
        <v>168.8751573393922</v>
      </c>
      <c r="Z29" s="10">
        <v>0</v>
      </c>
      <c r="AA29" s="32">
        <f t="shared" si="3"/>
        <v>357.5916573429124</v>
      </c>
      <c r="AB29" s="32">
        <f t="shared" si="4"/>
        <v>334.6024628915801</v>
      </c>
      <c r="AC29" s="33">
        <f t="shared" si="5"/>
        <v>367.4066259201667</v>
      </c>
    </row>
    <row r="30" spans="2:29" ht="12.75">
      <c r="B30" s="2" t="s">
        <v>145</v>
      </c>
      <c r="C30" s="2" t="s">
        <v>190</v>
      </c>
      <c r="D30" s="9">
        <v>5.226057168800333</v>
      </c>
      <c r="E30" s="10">
        <v>6.430223226022318</v>
      </c>
      <c r="F30" s="10">
        <v>7.52424575760819</v>
      </c>
      <c r="G30" s="11">
        <v>8.437932955724248</v>
      </c>
      <c r="H30" s="75">
        <v>6</v>
      </c>
      <c r="I30" s="32">
        <v>8</v>
      </c>
      <c r="J30" s="33">
        <v>5</v>
      </c>
      <c r="K30" s="76">
        <v>6</v>
      </c>
      <c r="L30" s="75">
        <v>690</v>
      </c>
      <c r="M30" s="32">
        <v>732</v>
      </c>
      <c r="N30" s="33">
        <v>587</v>
      </c>
      <c r="O30" s="12">
        <f t="shared" si="6"/>
        <v>105.73684210526316</v>
      </c>
      <c r="P30" s="37">
        <f>VLOOKUP(C30,admin!$B$4:$F$12,5,FALSE)</f>
        <v>1633.4658111380143</v>
      </c>
      <c r="Q30" s="37">
        <v>565.6478947368422</v>
      </c>
      <c r="R30" s="13">
        <f t="shared" si="7"/>
        <v>25.88443209984708</v>
      </c>
      <c r="S30" s="14">
        <f t="shared" si="8"/>
        <v>25.88443209984708</v>
      </c>
      <c r="T30" s="14">
        <f t="shared" si="10"/>
        <v>25.88443209984708</v>
      </c>
      <c r="U30" s="59">
        <f t="shared" si="10"/>
        <v>25.88443209984708</v>
      </c>
      <c r="V30" s="75">
        <v>155.82957000000002</v>
      </c>
      <c r="W30" s="32">
        <f t="shared" si="9"/>
        <v>145.88662841656557</v>
      </c>
      <c r="X30" s="32">
        <f t="shared" si="1"/>
        <v>194.76082841537163</v>
      </c>
      <c r="Y30" s="33">
        <f t="shared" si="2"/>
        <v>218.41110265550626</v>
      </c>
      <c r="Z30" s="10">
        <v>0</v>
      </c>
      <c r="AA30" s="32">
        <f t="shared" si="3"/>
        <v>312.470851615828</v>
      </c>
      <c r="AB30" s="32">
        <f t="shared" si="4"/>
        <v>432.7509979725781</v>
      </c>
      <c r="AC30" s="33">
        <f t="shared" si="5"/>
        <v>475.1775664012627</v>
      </c>
    </row>
    <row r="31" spans="2:29" ht="12.75">
      <c r="B31" s="2" t="s">
        <v>144</v>
      </c>
      <c r="C31" s="2" t="s">
        <v>192</v>
      </c>
      <c r="D31" s="9">
        <v>1.6551189215665287</v>
      </c>
      <c r="E31" s="10">
        <v>2.0333327120381552</v>
      </c>
      <c r="F31" s="10">
        <v>2.379278991504477</v>
      </c>
      <c r="G31" s="11">
        <v>2.6682005426228668</v>
      </c>
      <c r="H31" s="75">
        <v>3</v>
      </c>
      <c r="I31" s="32">
        <v>3</v>
      </c>
      <c r="J31" s="33">
        <v>2</v>
      </c>
      <c r="K31" s="76">
        <v>0</v>
      </c>
      <c r="L31" s="75">
        <v>300</v>
      </c>
      <c r="M31" s="32">
        <v>296</v>
      </c>
      <c r="N31" s="33">
        <v>171</v>
      </c>
      <c r="O31" s="12">
        <f t="shared" si="6"/>
        <v>95.875</v>
      </c>
      <c r="P31" s="37">
        <f>VLOOKUP(C31,admin!$B$4:$F$12,5,FALSE)</f>
        <v>2348.7972657450077</v>
      </c>
      <c r="Q31" s="37">
        <v>0</v>
      </c>
      <c r="R31" s="13">
        <f t="shared" si="7"/>
        <v>23.38155068356375</v>
      </c>
      <c r="S31" s="14">
        <f t="shared" si="8"/>
        <v>23.38155068356375</v>
      </c>
      <c r="T31" s="14">
        <f t="shared" si="10"/>
        <v>23.38155068356375</v>
      </c>
      <c r="U31" s="59">
        <f t="shared" si="10"/>
        <v>23.38155068356375</v>
      </c>
      <c r="V31" s="75">
        <v>0</v>
      </c>
      <c r="W31" s="32">
        <f t="shared" si="9"/>
        <v>86.24171881500142</v>
      </c>
      <c r="X31" s="32">
        <f t="shared" si="1"/>
        <v>55.63123233020037</v>
      </c>
      <c r="Y31" s="33">
        <f t="shared" si="2"/>
        <v>62.38666622124885</v>
      </c>
      <c r="Z31" s="10">
        <v>0</v>
      </c>
      <c r="AA31" s="32">
        <f t="shared" si="3"/>
        <v>184.71893973715478</v>
      </c>
      <c r="AB31" s="32">
        <f t="shared" si="4"/>
        <v>123.61043801885198</v>
      </c>
      <c r="AC31" s="33">
        <f t="shared" si="5"/>
        <v>135.72910841285716</v>
      </c>
    </row>
    <row r="32" spans="2:29" ht="12.75">
      <c r="B32" s="2" t="s">
        <v>143</v>
      </c>
      <c r="C32" s="2" t="s">
        <v>190</v>
      </c>
      <c r="D32" s="9">
        <v>5.227059481260785</v>
      </c>
      <c r="E32" s="10">
        <v>6.425285446620498</v>
      </c>
      <c r="F32" s="10">
        <v>7.518467876435139</v>
      </c>
      <c r="G32" s="11">
        <v>8.431453452590654</v>
      </c>
      <c r="H32" s="75">
        <v>4</v>
      </c>
      <c r="I32" s="32" t="s">
        <v>179</v>
      </c>
      <c r="J32" s="33" t="s">
        <v>179</v>
      </c>
      <c r="K32" s="76">
        <v>5</v>
      </c>
      <c r="L32" s="75">
        <v>439</v>
      </c>
      <c r="M32" s="32" t="s">
        <v>179</v>
      </c>
      <c r="N32" s="33" t="s">
        <v>179</v>
      </c>
      <c r="O32" s="12">
        <f t="shared" si="6"/>
        <v>109.75</v>
      </c>
      <c r="P32" s="37">
        <f>VLOOKUP(C32,admin!$B$4:$F$12,5,FALSE)</f>
        <v>1633.4658111380143</v>
      </c>
      <c r="Q32" s="37">
        <v>864.277</v>
      </c>
      <c r="R32" s="13">
        <f t="shared" si="7"/>
        <v>26.813064297215497</v>
      </c>
      <c r="S32" s="14">
        <f t="shared" si="8"/>
        <v>26.813064297215497</v>
      </c>
      <c r="T32" s="14">
        <f t="shared" si="10"/>
        <v>26.813064297215497</v>
      </c>
      <c r="U32" s="59">
        <f t="shared" si="10"/>
        <v>26.813064297215497</v>
      </c>
      <c r="V32" s="75">
        <v>158.53520333333333</v>
      </c>
      <c r="W32" s="32">
        <f t="shared" si="9"/>
        <v>153.89987043128033</v>
      </c>
      <c r="X32" s="32">
        <f t="shared" si="1"/>
        <v>201.59316258740463</v>
      </c>
      <c r="Y32" s="33">
        <f t="shared" si="2"/>
        <v>226.0731035432928</v>
      </c>
      <c r="Z32" s="10">
        <v>0</v>
      </c>
      <c r="AA32" s="32">
        <f t="shared" si="3"/>
        <v>329.63421047687444</v>
      </c>
      <c r="AB32" s="32">
        <f t="shared" si="4"/>
        <v>447.9321791961638</v>
      </c>
      <c r="AC32" s="33">
        <f t="shared" si="5"/>
        <v>491.8470987251998</v>
      </c>
    </row>
    <row r="33" spans="2:29" ht="12.75">
      <c r="B33" s="2" t="s">
        <v>142</v>
      </c>
      <c r="C33" s="2" t="s">
        <v>191</v>
      </c>
      <c r="D33" s="9">
        <v>8.798059908288405</v>
      </c>
      <c r="E33" s="10">
        <v>10.834428096578616</v>
      </c>
      <c r="F33" s="10">
        <v>12.677771327111575</v>
      </c>
      <c r="G33" s="11">
        <v>14.217263488237746</v>
      </c>
      <c r="H33" s="75">
        <v>9</v>
      </c>
      <c r="I33" s="32">
        <v>7</v>
      </c>
      <c r="J33" s="33">
        <v>7</v>
      </c>
      <c r="K33" s="76">
        <v>3</v>
      </c>
      <c r="L33" s="75">
        <v>612</v>
      </c>
      <c r="M33" s="32">
        <v>492</v>
      </c>
      <c r="N33" s="33">
        <v>565</v>
      </c>
      <c r="O33" s="12">
        <f t="shared" si="6"/>
        <v>72.56521739130434</v>
      </c>
      <c r="P33" s="37">
        <f>VLOOKUP(C33,admin!$B$4:$F$12,5,FALSE)</f>
        <v>1751.717407013815</v>
      </c>
      <c r="Q33" s="37">
        <v>528.9139130434781</v>
      </c>
      <c r="R33" s="13">
        <f t="shared" si="7"/>
        <v>17.571146517811762</v>
      </c>
      <c r="S33" s="14">
        <f t="shared" si="8"/>
        <v>17.571146517811762</v>
      </c>
      <c r="T33" s="14">
        <f t="shared" si="10"/>
        <v>17.571146517811762</v>
      </c>
      <c r="U33" s="59">
        <f t="shared" si="10"/>
        <v>17.571146517811762</v>
      </c>
      <c r="V33" s="75">
        <v>56.22248333333334</v>
      </c>
      <c r="W33" s="32">
        <f t="shared" si="9"/>
        <v>288.74283990936704</v>
      </c>
      <c r="X33" s="32">
        <f t="shared" si="1"/>
        <v>222.76297750799034</v>
      </c>
      <c r="Y33" s="33">
        <f t="shared" si="2"/>
        <v>249.813619834161</v>
      </c>
      <c r="Z33" s="10">
        <v>0</v>
      </c>
      <c r="AA33" s="32">
        <f t="shared" si="3"/>
        <v>618.4509304500974</v>
      </c>
      <c r="AB33" s="32">
        <f t="shared" si="4"/>
        <v>494.97068590368184</v>
      </c>
      <c r="AC33" s="33">
        <f t="shared" si="5"/>
        <v>543.4972237373767</v>
      </c>
    </row>
    <row r="34" spans="2:29" ht="12.75">
      <c r="B34" s="2" t="s">
        <v>141</v>
      </c>
      <c r="C34" s="2" t="s">
        <v>197</v>
      </c>
      <c r="D34" s="9">
        <v>4.529535597415576</v>
      </c>
      <c r="E34" s="10">
        <v>5.567753141580017</v>
      </c>
      <c r="F34" s="10">
        <v>6.515037111838784</v>
      </c>
      <c r="G34" s="11">
        <v>7.306173685005469</v>
      </c>
      <c r="H34" s="75">
        <v>1</v>
      </c>
      <c r="I34" s="32">
        <v>3</v>
      </c>
      <c r="J34" s="33">
        <v>5</v>
      </c>
      <c r="K34" s="76">
        <v>4</v>
      </c>
      <c r="L34" s="75">
        <v>55</v>
      </c>
      <c r="M34" s="32">
        <v>208</v>
      </c>
      <c r="N34" s="33">
        <v>453</v>
      </c>
      <c r="O34" s="12">
        <f t="shared" si="6"/>
        <v>79.55555555555556</v>
      </c>
      <c r="P34" s="37">
        <f>VLOOKUP(C34,admin!$B$4:$F$12,5,FALSE)</f>
        <v>1754.4216811594206</v>
      </c>
      <c r="Q34" s="37">
        <v>1198.2633333333333</v>
      </c>
      <c r="R34" s="13">
        <f t="shared" si="7"/>
        <v>19.150717635265703</v>
      </c>
      <c r="S34" s="14">
        <f t="shared" si="8"/>
        <v>19.150717635265703</v>
      </c>
      <c r="T34" s="14">
        <f t="shared" si="10"/>
        <v>19.150717635265703</v>
      </c>
      <c r="U34" s="59">
        <f t="shared" si="10"/>
        <v>19.150717635265703</v>
      </c>
      <c r="V34" s="75">
        <v>107.87084666666668</v>
      </c>
      <c r="W34" s="32">
        <f t="shared" si="9"/>
        <v>85.49947885558602</v>
      </c>
      <c r="X34" s="32">
        <f t="shared" si="1"/>
        <v>124.76763611210154</v>
      </c>
      <c r="Y34" s="33">
        <f t="shared" si="2"/>
        <v>139.91846923574843</v>
      </c>
      <c r="Z34" s="10">
        <v>0</v>
      </c>
      <c r="AA34" s="32">
        <f t="shared" si="3"/>
        <v>183.12915488340124</v>
      </c>
      <c r="AB34" s="32">
        <f t="shared" si="4"/>
        <v>277.22884258347074</v>
      </c>
      <c r="AC34" s="33">
        <f t="shared" si="5"/>
        <v>304.4081408759681</v>
      </c>
    </row>
    <row r="35" spans="2:29" ht="12.75">
      <c r="B35" s="2" t="s">
        <v>199</v>
      </c>
      <c r="C35" s="2" t="s">
        <v>195</v>
      </c>
      <c r="D35" s="9">
        <v>17.67</v>
      </c>
      <c r="E35" s="10">
        <v>21.784267543611673</v>
      </c>
      <c r="F35" s="10">
        <v>25.49058981098785</v>
      </c>
      <c r="G35" s="11">
        <v>28.585973233196903</v>
      </c>
      <c r="H35" s="75">
        <v>10</v>
      </c>
      <c r="I35" s="32">
        <v>4</v>
      </c>
      <c r="J35" s="33" t="s">
        <v>180</v>
      </c>
      <c r="K35" s="76">
        <v>1</v>
      </c>
      <c r="L35" s="75">
        <v>744</v>
      </c>
      <c r="M35" s="32">
        <v>222</v>
      </c>
      <c r="N35" s="33" t="s">
        <v>180</v>
      </c>
      <c r="O35" s="12">
        <f t="shared" si="6"/>
        <v>69</v>
      </c>
      <c r="P35" s="37">
        <f>VLOOKUP(C35,admin!$B$4:$F$12,5,FALSE)</f>
        <v>1889.3153925353927</v>
      </c>
      <c r="Q35" s="37">
        <v>0</v>
      </c>
      <c r="R35" s="13">
        <f t="shared" si="7"/>
        <v>16.77767115186615</v>
      </c>
      <c r="S35" s="14">
        <f t="shared" si="8"/>
        <v>16.77767115186615</v>
      </c>
      <c r="T35" s="14">
        <f t="shared" si="10"/>
        <v>16.77767115186615</v>
      </c>
      <c r="U35" s="59">
        <f t="shared" si="10"/>
        <v>16.77767115186615</v>
      </c>
      <c r="V35" s="75">
        <v>16.217070000000003</v>
      </c>
      <c r="W35" s="32">
        <f t="shared" si="9"/>
        <v>645.7336563844625</v>
      </c>
      <c r="X35" s="32">
        <f t="shared" si="1"/>
        <v>427.6727333158641</v>
      </c>
      <c r="Y35" s="33">
        <f t="shared" si="2"/>
        <v>479.60605846262564</v>
      </c>
      <c r="Z35" s="10">
        <v>0</v>
      </c>
      <c r="AA35" s="32">
        <f t="shared" si="3"/>
        <v>1383.080462667982</v>
      </c>
      <c r="AB35" s="32">
        <f t="shared" si="4"/>
        <v>950.2722064489494</v>
      </c>
      <c r="AC35" s="33">
        <f t="shared" si="5"/>
        <v>1043.4361482576708</v>
      </c>
    </row>
    <row r="36" spans="2:29" ht="12.75">
      <c r="B36" s="2" t="s">
        <v>140</v>
      </c>
      <c r="C36" s="2" t="s">
        <v>191</v>
      </c>
      <c r="D36" s="9">
        <v>14.655155132495798</v>
      </c>
      <c r="E36" s="10">
        <v>18.041609523269198</v>
      </c>
      <c r="F36" s="10">
        <v>21.11116506290487</v>
      </c>
      <c r="G36" s="11">
        <v>23.67474444038426</v>
      </c>
      <c r="H36" s="75">
        <v>17</v>
      </c>
      <c r="I36" s="32">
        <v>12</v>
      </c>
      <c r="J36" s="33">
        <v>13</v>
      </c>
      <c r="K36" s="76">
        <v>7</v>
      </c>
      <c r="L36" s="75">
        <v>1149</v>
      </c>
      <c r="M36" s="32">
        <v>756</v>
      </c>
      <c r="N36" s="33">
        <v>746</v>
      </c>
      <c r="O36" s="12">
        <f t="shared" si="6"/>
        <v>63.11904761904762</v>
      </c>
      <c r="P36" s="37">
        <f>VLOOKUP(C36,admin!$B$4:$F$12,5,FALSE)</f>
        <v>1751.717407013815</v>
      </c>
      <c r="Q36" s="37">
        <v>17.087301587301585</v>
      </c>
      <c r="R36" s="13">
        <f t="shared" si="7"/>
        <v>15.337560727611626</v>
      </c>
      <c r="S36" s="14">
        <f t="shared" si="8"/>
        <v>15.337560727611626</v>
      </c>
      <c r="T36" s="14">
        <f t="shared" si="10"/>
        <v>15.337560727611626</v>
      </c>
      <c r="U36" s="59">
        <f t="shared" si="10"/>
        <v>15.337560727611626</v>
      </c>
      <c r="V36" s="75">
        <v>86.60143333333333</v>
      </c>
      <c r="W36" s="32">
        <f t="shared" si="9"/>
        <v>414.8871801708877</v>
      </c>
      <c r="X36" s="32">
        <f t="shared" si="1"/>
        <v>323.79377618293637</v>
      </c>
      <c r="Y36" s="33">
        <f t="shared" si="2"/>
        <v>363.1128305650793</v>
      </c>
      <c r="Z36" s="10">
        <v>0</v>
      </c>
      <c r="AA36" s="32">
        <f t="shared" si="3"/>
        <v>888.6362781811056</v>
      </c>
      <c r="AB36" s="32">
        <f t="shared" si="4"/>
        <v>719.4571974279818</v>
      </c>
      <c r="AC36" s="33">
        <f t="shared" si="5"/>
        <v>789.9922167836669</v>
      </c>
    </row>
    <row r="37" spans="2:29" ht="12.75">
      <c r="B37" s="2" t="s">
        <v>139</v>
      </c>
      <c r="C37" s="2" t="s">
        <v>193</v>
      </c>
      <c r="D37" s="9">
        <v>1.5429838480530624</v>
      </c>
      <c r="E37" s="10">
        <v>1.9175378975486068</v>
      </c>
      <c r="F37" s="10">
        <v>2.243783129066903</v>
      </c>
      <c r="G37" s="11">
        <v>2.516251092823168</v>
      </c>
      <c r="H37" s="75">
        <v>2</v>
      </c>
      <c r="I37" s="32" t="s">
        <v>178</v>
      </c>
      <c r="J37" s="33" t="s">
        <v>178</v>
      </c>
      <c r="K37" s="76">
        <v>1</v>
      </c>
      <c r="L37" s="75">
        <v>468</v>
      </c>
      <c r="M37" s="32" t="s">
        <v>178</v>
      </c>
      <c r="N37" s="33" t="s">
        <v>178</v>
      </c>
      <c r="O37" s="12">
        <f t="shared" si="6"/>
        <v>234</v>
      </c>
      <c r="P37" s="37">
        <f>VLOOKUP(C37,admin!$B$4:$F$12,5,FALSE)</f>
        <v>3106.884246713853</v>
      </c>
      <c r="Q37" s="37">
        <v>0</v>
      </c>
      <c r="R37" s="13">
        <f t="shared" si="7"/>
        <v>57.723278938321535</v>
      </c>
      <c r="S37" s="14">
        <f t="shared" si="8"/>
        <v>57.723278938321535</v>
      </c>
      <c r="T37" s="14">
        <f t="shared" si="10"/>
        <v>57.723278938321535</v>
      </c>
      <c r="U37" s="59">
        <f t="shared" si="10"/>
        <v>57.723278938321535</v>
      </c>
      <c r="V37" s="75">
        <v>40.91372333333334</v>
      </c>
      <c r="W37" s="32">
        <f t="shared" si="9"/>
        <v>158.83893866015916</v>
      </c>
      <c r="X37" s="32">
        <f t="shared" si="1"/>
        <v>129.51851943622876</v>
      </c>
      <c r="Y37" s="33">
        <f t="shared" si="2"/>
        <v>145.2462637098881</v>
      </c>
      <c r="Z37" s="10">
        <v>0</v>
      </c>
      <c r="AA37" s="32">
        <f t="shared" si="3"/>
        <v>340.21307484859506</v>
      </c>
      <c r="AB37" s="32">
        <f t="shared" si="4"/>
        <v>287.7851208479201</v>
      </c>
      <c r="AC37" s="33">
        <f t="shared" si="5"/>
        <v>315.99934838203006</v>
      </c>
    </row>
    <row r="38" spans="2:29" ht="12.75">
      <c r="B38" s="2" t="s">
        <v>138</v>
      </c>
      <c r="C38" s="2" t="s">
        <v>194</v>
      </c>
      <c r="D38" s="9">
        <v>13.24611115250888</v>
      </c>
      <c r="E38" s="10">
        <v>16.22874126229654</v>
      </c>
      <c r="F38" s="10">
        <v>18.989859807665088</v>
      </c>
      <c r="G38" s="11">
        <v>21.295844003188986</v>
      </c>
      <c r="H38" s="75">
        <v>1</v>
      </c>
      <c r="I38" s="32">
        <v>5</v>
      </c>
      <c r="J38" s="33">
        <v>10</v>
      </c>
      <c r="K38" s="76">
        <v>3</v>
      </c>
      <c r="L38" s="75">
        <v>61</v>
      </c>
      <c r="M38" s="32">
        <v>398</v>
      </c>
      <c r="N38" s="33">
        <v>928</v>
      </c>
      <c r="O38" s="12">
        <f t="shared" si="6"/>
        <v>86.6875</v>
      </c>
      <c r="P38" s="37">
        <f>VLOOKUP(C38,admin!$B$4:$F$12,5,FALSE)</f>
        <v>2445.3081560891933</v>
      </c>
      <c r="Q38" s="37">
        <v>21.982916666666668</v>
      </c>
      <c r="R38" s="13">
        <f t="shared" si="7"/>
        <v>21.055052231811032</v>
      </c>
      <c r="S38" s="14">
        <f t="shared" si="8"/>
        <v>21.055052231811032</v>
      </c>
      <c r="T38" s="14">
        <f t="shared" si="10"/>
        <v>21.055052231811032</v>
      </c>
      <c r="U38" s="59">
        <f t="shared" si="10"/>
        <v>21.055052231811032</v>
      </c>
      <c r="V38" s="75">
        <v>97.02299333333333</v>
      </c>
      <c r="W38" s="32">
        <f t="shared" si="9"/>
        <v>523.5715637853162</v>
      </c>
      <c r="X38" s="32">
        <f aca="true" t="shared" si="11" ref="X38:X69">F38*T38</f>
        <v>399.83249012515745</v>
      </c>
      <c r="Y38" s="33">
        <f aca="true" t="shared" si="12" ref="Y38:Y69">G38*U38</f>
        <v>448.38510780764386</v>
      </c>
      <c r="Z38" s="10">
        <v>0</v>
      </c>
      <c r="AA38" s="32">
        <f aca="true" t="shared" si="13" ref="AA38:AA69">W38/W$178*AA$3</f>
        <v>1121.4245897210105</v>
      </c>
      <c r="AB38" s="32">
        <f aca="true" t="shared" si="14" ref="AB38:AB69">X38/X$178*AB$3</f>
        <v>888.412267144919</v>
      </c>
      <c r="AC38" s="33">
        <f aca="true" t="shared" si="15" ref="AC38:AC69">Y38/Y$178*AC$3</f>
        <v>975.5115090218725</v>
      </c>
    </row>
    <row r="39" spans="2:29" ht="12.75">
      <c r="B39" s="2" t="s">
        <v>137</v>
      </c>
      <c r="C39" s="2" t="s">
        <v>192</v>
      </c>
      <c r="D39" s="9">
        <v>6.795194648545991</v>
      </c>
      <c r="E39" s="10">
        <v>8.319112550343728</v>
      </c>
      <c r="F39" s="10">
        <v>9.734506114915954</v>
      </c>
      <c r="G39" s="11">
        <v>10.9165905262588</v>
      </c>
      <c r="H39" s="75">
        <v>3</v>
      </c>
      <c r="I39" s="32">
        <v>14</v>
      </c>
      <c r="J39" s="33">
        <v>8</v>
      </c>
      <c r="K39" s="76">
        <v>6</v>
      </c>
      <c r="L39" s="75">
        <v>151</v>
      </c>
      <c r="M39" s="32">
        <v>1035</v>
      </c>
      <c r="N39" s="33">
        <v>677</v>
      </c>
      <c r="O39" s="12">
        <f t="shared" si="6"/>
        <v>74.52</v>
      </c>
      <c r="P39" s="37">
        <f>VLOOKUP(C39,admin!$B$4:$F$12,5,FALSE)</f>
        <v>2348.7972657450077</v>
      </c>
      <c r="Q39" s="37">
        <v>641.0835999999999</v>
      </c>
      <c r="R39" s="13">
        <f t="shared" si="7"/>
        <v>17.882529783563747</v>
      </c>
      <c r="S39" s="14">
        <f aca="true" t="shared" si="16" ref="S39:S70">R39*(S$3+1)</f>
        <v>17.882529783563747</v>
      </c>
      <c r="T39" s="14">
        <f t="shared" si="10"/>
        <v>17.882529783563747</v>
      </c>
      <c r="U39" s="59">
        <f t="shared" si="10"/>
        <v>17.882529783563747</v>
      </c>
      <c r="V39" s="75">
        <v>83.88844</v>
      </c>
      <c r="W39" s="32">
        <f t="shared" si="9"/>
        <v>186.39360864207737</v>
      </c>
      <c r="X39" s="32">
        <f t="shared" si="11"/>
        <v>174.07759552826795</v>
      </c>
      <c r="Y39" s="33">
        <f t="shared" si="12"/>
        <v>195.21625522079282</v>
      </c>
      <c r="Z39" s="10">
        <v>0</v>
      </c>
      <c r="AA39" s="32">
        <f t="shared" si="13"/>
        <v>399.23172027686513</v>
      </c>
      <c r="AB39" s="32">
        <f t="shared" si="14"/>
        <v>386.7936576489685</v>
      </c>
      <c r="AC39" s="33">
        <f t="shared" si="15"/>
        <v>424.71460447729913</v>
      </c>
    </row>
    <row r="40" spans="2:29" ht="12.75">
      <c r="B40" s="2" t="s">
        <v>136</v>
      </c>
      <c r="C40" s="2" t="s">
        <v>191</v>
      </c>
      <c r="D40" s="9">
        <v>7.18835585013864</v>
      </c>
      <c r="E40" s="10">
        <v>8.833412478433221</v>
      </c>
      <c r="F40" s="10">
        <v>10.336307781210413</v>
      </c>
      <c r="G40" s="11">
        <v>11.591470411422197</v>
      </c>
      <c r="H40" s="75" t="s">
        <v>178</v>
      </c>
      <c r="I40" s="32">
        <v>4</v>
      </c>
      <c r="J40" s="33">
        <v>15</v>
      </c>
      <c r="K40" s="76">
        <v>6</v>
      </c>
      <c r="L40" s="75" t="s">
        <v>178</v>
      </c>
      <c r="M40" s="32">
        <v>212</v>
      </c>
      <c r="N40" s="33">
        <v>808</v>
      </c>
      <c r="O40" s="12">
        <f t="shared" si="6"/>
        <v>53.68421052631579</v>
      </c>
      <c r="P40" s="37">
        <f>VLOOKUP(C40,admin!$B$4:$F$12,5,FALSE)</f>
        <v>1751.717407013815</v>
      </c>
      <c r="Q40" s="37">
        <v>153.64729166666666</v>
      </c>
      <c r="R40" s="13">
        <f t="shared" si="7"/>
        <v>12.944711456908827</v>
      </c>
      <c r="S40" s="14">
        <f t="shared" si="16"/>
        <v>12.944711456908827</v>
      </c>
      <c r="T40" s="14">
        <f t="shared" si="10"/>
        <v>12.944711456908827</v>
      </c>
      <c r="U40" s="59">
        <f t="shared" si="10"/>
        <v>12.944711456908827</v>
      </c>
      <c r="V40" s="75">
        <v>87.00891666666668</v>
      </c>
      <c r="W40" s="32">
        <f t="shared" si="9"/>
        <v>120.3882513761365</v>
      </c>
      <c r="X40" s="32">
        <f t="shared" si="11"/>
        <v>133.8005217575703</v>
      </c>
      <c r="Y40" s="33">
        <f t="shared" si="12"/>
        <v>150.0482398371566</v>
      </c>
      <c r="Z40" s="10">
        <v>0</v>
      </c>
      <c r="AA40" s="32">
        <f t="shared" si="13"/>
        <v>257.85652763615593</v>
      </c>
      <c r="AB40" s="32">
        <f t="shared" si="14"/>
        <v>297.2995637313187</v>
      </c>
      <c r="AC40" s="33">
        <f t="shared" si="15"/>
        <v>326.446579783409</v>
      </c>
    </row>
    <row r="41" spans="2:29" ht="12.75">
      <c r="B41" s="2" t="s">
        <v>135</v>
      </c>
      <c r="C41" s="2" t="s">
        <v>197</v>
      </c>
      <c r="D41" s="9">
        <v>10.378257828288417</v>
      </c>
      <c r="E41" s="10">
        <v>12.744823641049635</v>
      </c>
      <c r="F41" s="10">
        <v>14.91319692052934</v>
      </c>
      <c r="G41" s="11">
        <v>16.72414216982472</v>
      </c>
      <c r="H41" s="75">
        <v>4</v>
      </c>
      <c r="I41" s="32">
        <v>1</v>
      </c>
      <c r="J41" s="33">
        <v>7</v>
      </c>
      <c r="K41" s="76">
        <v>2</v>
      </c>
      <c r="L41" s="75">
        <v>457</v>
      </c>
      <c r="M41" s="32">
        <v>75</v>
      </c>
      <c r="N41" s="33">
        <v>624</v>
      </c>
      <c r="O41" s="12">
        <f t="shared" si="6"/>
        <v>96.33333333333333</v>
      </c>
      <c r="P41" s="37">
        <f>VLOOKUP(C41,admin!$B$4:$F$12,5,FALSE)</f>
        <v>1754.4216811594206</v>
      </c>
      <c r="Q41" s="37">
        <v>717.8033333333333</v>
      </c>
      <c r="R41" s="13">
        <f t="shared" si="7"/>
        <v>23.465277079710145</v>
      </c>
      <c r="S41" s="14">
        <f t="shared" si="16"/>
        <v>23.465277079710145</v>
      </c>
      <c r="T41" s="14">
        <f t="shared" si="10"/>
        <v>23.465277079710145</v>
      </c>
      <c r="U41" s="59">
        <f t="shared" si="10"/>
        <v>23.465277079710145</v>
      </c>
      <c r="V41" s="75">
        <v>45.596849999999996</v>
      </c>
      <c r="W41" s="32">
        <f t="shared" si="9"/>
        <v>496.9926636147285</v>
      </c>
      <c r="X41" s="32">
        <f t="shared" si="11"/>
        <v>349.94229788450104</v>
      </c>
      <c r="Y41" s="33">
        <f t="shared" si="12"/>
        <v>392.43662993540187</v>
      </c>
      <c r="Z41" s="10">
        <v>0</v>
      </c>
      <c r="AA41" s="32">
        <f t="shared" si="13"/>
        <v>1064.4959207850125</v>
      </c>
      <c r="AB41" s="32">
        <f t="shared" si="14"/>
        <v>777.558197274451</v>
      </c>
      <c r="AC41" s="33">
        <f t="shared" si="15"/>
        <v>853.7893930856724</v>
      </c>
    </row>
    <row r="42" spans="2:29" ht="12.75">
      <c r="B42" s="2" t="s">
        <v>134</v>
      </c>
      <c r="C42" s="2" t="s">
        <v>190</v>
      </c>
      <c r="D42" s="9">
        <v>8.196089405364539</v>
      </c>
      <c r="E42" s="10">
        <v>10.067428566749703</v>
      </c>
      <c r="F42" s="10">
        <v>11.780276363787785</v>
      </c>
      <c r="G42" s="11">
        <v>13.210783560203918</v>
      </c>
      <c r="H42" s="75">
        <v>9</v>
      </c>
      <c r="I42" s="32">
        <v>15</v>
      </c>
      <c r="J42" s="33">
        <v>22</v>
      </c>
      <c r="K42" s="76">
        <v>11</v>
      </c>
      <c r="L42" s="75">
        <v>1065</v>
      </c>
      <c r="M42" s="32">
        <v>1525</v>
      </c>
      <c r="N42" s="33">
        <v>2787</v>
      </c>
      <c r="O42" s="12">
        <f t="shared" si="6"/>
        <v>116.8913043478261</v>
      </c>
      <c r="P42" s="37">
        <f>VLOOKUP(C42,admin!$B$4:$F$12,5,FALSE)</f>
        <v>1633.4658111380143</v>
      </c>
      <c r="Q42" s="37">
        <v>647.0804347826087</v>
      </c>
      <c r="R42" s="13">
        <f t="shared" si="7"/>
        <v>28.65268952547637</v>
      </c>
      <c r="S42" s="14">
        <f t="shared" si="16"/>
        <v>28.65268952547637</v>
      </c>
      <c r="T42" s="14">
        <f t="shared" si="10"/>
        <v>28.65268952547637</v>
      </c>
      <c r="U42" s="59">
        <f t="shared" si="10"/>
        <v>28.65268952547637</v>
      </c>
      <c r="V42" s="75">
        <v>340.9560866666667</v>
      </c>
      <c r="W42" s="32">
        <f t="shared" si="9"/>
        <v>182.34282343128052</v>
      </c>
      <c r="X42" s="32">
        <f t="shared" si="11"/>
        <v>337.5366011759191</v>
      </c>
      <c r="Y42" s="33">
        <f t="shared" si="12"/>
        <v>378.5244797387902</v>
      </c>
      <c r="Z42" s="10">
        <v>0</v>
      </c>
      <c r="AA42" s="32">
        <f t="shared" si="13"/>
        <v>390.55544666448</v>
      </c>
      <c r="AB42" s="32">
        <f t="shared" si="14"/>
        <v>749.9932209141418</v>
      </c>
      <c r="AC42" s="33">
        <f t="shared" si="15"/>
        <v>823.5219680625877</v>
      </c>
    </row>
    <row r="43" spans="2:29" ht="12.75">
      <c r="B43" s="2" t="s">
        <v>133</v>
      </c>
      <c r="C43" s="2" t="s">
        <v>193</v>
      </c>
      <c r="D43" s="9">
        <v>11.495107014271301</v>
      </c>
      <c r="E43" s="10">
        <v>14.257051776686248</v>
      </c>
      <c r="F43" s="10">
        <v>16.68271187112276</v>
      </c>
      <c r="G43" s="11">
        <v>18.708533562431928</v>
      </c>
      <c r="H43" s="75">
        <v>4</v>
      </c>
      <c r="I43" s="32">
        <v>5</v>
      </c>
      <c r="J43" s="33">
        <v>8</v>
      </c>
      <c r="K43" s="76">
        <v>4</v>
      </c>
      <c r="L43" s="75">
        <v>514</v>
      </c>
      <c r="M43" s="32">
        <v>777</v>
      </c>
      <c r="N43" s="33">
        <v>1287</v>
      </c>
      <c r="O43" s="12">
        <f t="shared" si="6"/>
        <v>151.64705882352942</v>
      </c>
      <c r="P43" s="37">
        <f>VLOOKUP(C43,admin!$B$4:$F$12,5,FALSE)</f>
        <v>3106.884246713853</v>
      </c>
      <c r="Q43" s="37">
        <v>809.6054901960784</v>
      </c>
      <c r="R43" s="13">
        <f t="shared" si="7"/>
        <v>36.93264227165487</v>
      </c>
      <c r="S43" s="14">
        <f t="shared" si="16"/>
        <v>36.93264227165487</v>
      </c>
      <c r="T43" s="14">
        <f t="shared" si="10"/>
        <v>36.93264227165487</v>
      </c>
      <c r="U43" s="59">
        <f t="shared" si="10"/>
        <v>36.93264227165487</v>
      </c>
      <c r="V43" s="75">
        <v>170.35731333333334</v>
      </c>
      <c r="W43" s="32">
        <f t="shared" si="9"/>
        <v>780.7379550159541</v>
      </c>
      <c r="X43" s="32">
        <f t="shared" si="11"/>
        <v>616.1366296572669</v>
      </c>
      <c r="Y43" s="33">
        <f t="shared" si="12"/>
        <v>690.9555774885473</v>
      </c>
      <c r="Z43" s="10">
        <v>0</v>
      </c>
      <c r="AA43" s="32">
        <f t="shared" si="13"/>
        <v>1672.242729443554</v>
      </c>
      <c r="AB43" s="32">
        <f t="shared" si="14"/>
        <v>1369.0316658696177</v>
      </c>
      <c r="AC43" s="33">
        <f t="shared" si="15"/>
        <v>1503.2504566411505</v>
      </c>
    </row>
    <row r="44" spans="2:29" ht="12.75">
      <c r="B44" s="2" t="s">
        <v>132</v>
      </c>
      <c r="C44" s="2" t="s">
        <v>192</v>
      </c>
      <c r="D44" s="9">
        <v>11.436419470895853</v>
      </c>
      <c r="E44" s="10">
        <v>14.032313844819665</v>
      </c>
      <c r="F44" s="10">
        <v>16.419737574433093</v>
      </c>
      <c r="G44" s="11">
        <v>18.413625666540508</v>
      </c>
      <c r="H44" s="75">
        <v>7</v>
      </c>
      <c r="I44" s="32">
        <v>14</v>
      </c>
      <c r="J44" s="33">
        <v>22</v>
      </c>
      <c r="K44" s="76">
        <v>3</v>
      </c>
      <c r="L44" s="75">
        <v>968</v>
      </c>
      <c r="M44" s="32">
        <v>2403</v>
      </c>
      <c r="N44" s="33">
        <v>2979</v>
      </c>
      <c r="O44" s="12">
        <f t="shared" si="6"/>
        <v>147.67441860465115</v>
      </c>
      <c r="P44" s="37">
        <f>VLOOKUP(C44,admin!$B$4:$F$12,5,FALSE)</f>
        <v>2348.7972657450077</v>
      </c>
      <c r="Q44" s="37">
        <v>311.38142857142856</v>
      </c>
      <c r="R44" s="13">
        <f t="shared" si="7"/>
        <v>36.25355997758368</v>
      </c>
      <c r="S44" s="14">
        <f t="shared" si="16"/>
        <v>36.25355997758368</v>
      </c>
      <c r="T44" s="14">
        <f t="shared" si="10"/>
        <v>36.25355997758368</v>
      </c>
      <c r="U44" s="59">
        <f t="shared" si="10"/>
        <v>36.25355997758368</v>
      </c>
      <c r="V44" s="75">
        <v>167.14898666666667</v>
      </c>
      <c r="W44" s="32">
        <f t="shared" si="9"/>
        <v>756.1832641477095</v>
      </c>
      <c r="X44" s="32">
        <f t="shared" si="11"/>
        <v>595.2739409708945</v>
      </c>
      <c r="Y44" s="33">
        <f t="shared" si="12"/>
        <v>667.5594825067005</v>
      </c>
      <c r="Z44" s="10">
        <v>0</v>
      </c>
      <c r="AA44" s="32">
        <f t="shared" si="13"/>
        <v>1619.64966282709</v>
      </c>
      <c r="AB44" s="32">
        <f t="shared" si="14"/>
        <v>1322.675581728489</v>
      </c>
      <c r="AC44" s="33">
        <f t="shared" si="15"/>
        <v>1452.3496583685383</v>
      </c>
    </row>
    <row r="45" spans="2:29" ht="12.75">
      <c r="B45" s="2" t="s">
        <v>131</v>
      </c>
      <c r="C45" s="2" t="s">
        <v>198</v>
      </c>
      <c r="D45" s="9">
        <v>11.313254156642797</v>
      </c>
      <c r="E45" s="10">
        <v>14.02671211913705</v>
      </c>
      <c r="F45" s="10">
        <v>16.41318278477476</v>
      </c>
      <c r="G45" s="11">
        <v>18.406274913062003</v>
      </c>
      <c r="H45" s="75">
        <v>7</v>
      </c>
      <c r="I45" s="32">
        <v>5</v>
      </c>
      <c r="J45" s="33">
        <v>7</v>
      </c>
      <c r="K45" s="76">
        <v>2</v>
      </c>
      <c r="L45" s="75">
        <v>433</v>
      </c>
      <c r="M45" s="32">
        <v>263</v>
      </c>
      <c r="N45" s="33">
        <v>362</v>
      </c>
      <c r="O45" s="12">
        <f t="shared" si="6"/>
        <v>55.68421052631579</v>
      </c>
      <c r="P45" s="37">
        <f>VLOOKUP(C45,admin!$B$4:$F$12,5,FALSE)</f>
        <v>1153.5860541586073</v>
      </c>
      <c r="Q45" s="37">
        <v>401.1578947368421</v>
      </c>
      <c r="R45" s="13">
        <f t="shared" si="7"/>
        <v>13.532366644355085</v>
      </c>
      <c r="S45" s="14">
        <f t="shared" si="16"/>
        <v>13.532366644355085</v>
      </c>
      <c r="T45" s="14">
        <f t="shared" si="10"/>
        <v>13.532366644355085</v>
      </c>
      <c r="U45" s="59">
        <f t="shared" si="10"/>
        <v>13.532366644355085</v>
      </c>
      <c r="V45" s="75">
        <v>28.58664333333333</v>
      </c>
      <c r="W45" s="32">
        <f t="shared" si="9"/>
        <v>314.3230710661126</v>
      </c>
      <c r="X45" s="32">
        <f t="shared" si="11"/>
        <v>222.10920724438907</v>
      </c>
      <c r="Y45" s="33">
        <f t="shared" si="12"/>
        <v>249.08046068035003</v>
      </c>
      <c r="Z45" s="10">
        <v>0</v>
      </c>
      <c r="AA45" s="32">
        <f t="shared" si="13"/>
        <v>673.2405756755293</v>
      </c>
      <c r="AB45" s="32">
        <f t="shared" si="14"/>
        <v>493.51803376454205</v>
      </c>
      <c r="AC45" s="33">
        <f t="shared" si="15"/>
        <v>541.9021547218505</v>
      </c>
    </row>
    <row r="46" spans="2:29" ht="12.75">
      <c r="B46" s="2" t="s">
        <v>130</v>
      </c>
      <c r="C46" s="2" t="s">
        <v>190</v>
      </c>
      <c r="D46" s="9">
        <v>4.354295906321604</v>
      </c>
      <c r="E46" s="10">
        <v>5.3540959276378</v>
      </c>
      <c r="F46" s="10">
        <v>6.2650287794559665</v>
      </c>
      <c r="G46" s="11">
        <v>7.025806241546362</v>
      </c>
      <c r="H46" s="75">
        <v>3</v>
      </c>
      <c r="I46" s="32">
        <v>11</v>
      </c>
      <c r="J46" s="33">
        <v>7</v>
      </c>
      <c r="K46" s="76">
        <v>4</v>
      </c>
      <c r="L46" s="75">
        <v>294</v>
      </c>
      <c r="M46" s="32">
        <v>752</v>
      </c>
      <c r="N46" s="33">
        <v>740</v>
      </c>
      <c r="O46" s="12">
        <f t="shared" si="6"/>
        <v>85.04761904761905</v>
      </c>
      <c r="P46" s="37">
        <f>VLOOKUP(C46,admin!$B$4:$F$12,5,FALSE)</f>
        <v>1633.4658111380143</v>
      </c>
      <c r="Q46" s="37">
        <v>886.2125757575758</v>
      </c>
      <c r="R46" s="13">
        <f t="shared" si="7"/>
        <v>20.631985165180865</v>
      </c>
      <c r="S46" s="14">
        <f t="shared" si="16"/>
        <v>20.631985165180865</v>
      </c>
      <c r="T46" s="14">
        <f aca="true" t="shared" si="17" ref="T46:U65">S46*(T$3+1)</f>
        <v>20.631985165180865</v>
      </c>
      <c r="U46" s="59">
        <f t="shared" si="17"/>
        <v>20.631985165180865</v>
      </c>
      <c r="V46" s="75">
        <v>105.55418666666667</v>
      </c>
      <c r="W46" s="32">
        <f t="shared" si="9"/>
        <v>94.74920962934682</v>
      </c>
      <c r="X46" s="32">
        <f t="shared" si="11"/>
        <v>129.2599808371667</v>
      </c>
      <c r="Y46" s="33">
        <f t="shared" si="12"/>
        <v>144.95633014901966</v>
      </c>
      <c r="Z46" s="10">
        <v>0</v>
      </c>
      <c r="AA46" s="32">
        <f t="shared" si="13"/>
        <v>202.94091750664367</v>
      </c>
      <c r="AB46" s="32">
        <f t="shared" si="14"/>
        <v>287.21065812012796</v>
      </c>
      <c r="AC46" s="33">
        <f t="shared" si="15"/>
        <v>315.3685657789643</v>
      </c>
    </row>
    <row r="47" spans="2:29" ht="12.75">
      <c r="B47" s="2" t="s">
        <v>129</v>
      </c>
      <c r="C47" s="2" t="s">
        <v>191</v>
      </c>
      <c r="D47" s="9">
        <v>20.43172752630486</v>
      </c>
      <c r="E47" s="10">
        <v>25.069747827891135</v>
      </c>
      <c r="F47" s="10">
        <v>29.335053715546128</v>
      </c>
      <c r="G47" s="11">
        <v>32.89727960494365</v>
      </c>
      <c r="H47" s="75">
        <v>8</v>
      </c>
      <c r="I47" s="32">
        <v>25</v>
      </c>
      <c r="J47" s="33">
        <v>18</v>
      </c>
      <c r="K47" s="76">
        <v>16</v>
      </c>
      <c r="L47" s="75">
        <v>563</v>
      </c>
      <c r="M47" s="32">
        <v>1579</v>
      </c>
      <c r="N47" s="33">
        <v>1065</v>
      </c>
      <c r="O47" s="12">
        <f t="shared" si="6"/>
        <v>62.88235294117647</v>
      </c>
      <c r="P47" s="37">
        <f>VLOOKUP(C47,admin!$B$4:$F$12,5,FALSE)</f>
        <v>1751.717407013815</v>
      </c>
      <c r="Q47" s="37">
        <v>471.0360784313726</v>
      </c>
      <c r="R47" s="13">
        <f t="shared" si="7"/>
        <v>15.16489986393282</v>
      </c>
      <c r="S47" s="14">
        <f t="shared" si="16"/>
        <v>15.16489986393282</v>
      </c>
      <c r="T47" s="14">
        <f t="shared" si="17"/>
        <v>15.16489986393282</v>
      </c>
      <c r="U47" s="59">
        <f t="shared" si="17"/>
        <v>15.16489986393282</v>
      </c>
      <c r="V47" s="75">
        <v>230.89480333333336</v>
      </c>
      <c r="W47" s="32">
        <f t="shared" si="9"/>
        <v>459.1305140742561</v>
      </c>
      <c r="X47" s="32">
        <f t="shared" si="11"/>
        <v>444.8631520993475</v>
      </c>
      <c r="Y47" s="33">
        <f t="shared" si="12"/>
        <v>498.88395100476987</v>
      </c>
      <c r="Z47" s="10">
        <v>0</v>
      </c>
      <c r="AA47" s="32">
        <f t="shared" si="13"/>
        <v>983.3999475671283</v>
      </c>
      <c r="AB47" s="32">
        <f t="shared" si="14"/>
        <v>988.4686494639343</v>
      </c>
      <c r="AC47" s="33">
        <f t="shared" si="15"/>
        <v>1085.37734058785</v>
      </c>
    </row>
    <row r="48" spans="2:29" ht="12.75">
      <c r="B48" s="2" t="s">
        <v>128</v>
      </c>
      <c r="C48" s="2" t="s">
        <v>194</v>
      </c>
      <c r="D48" s="9">
        <v>34.60140663094086</v>
      </c>
      <c r="E48" s="10">
        <v>42.40089111212469</v>
      </c>
      <c r="F48" s="10">
        <v>49.61487554244104</v>
      </c>
      <c r="G48" s="11">
        <v>55.639728807422664</v>
      </c>
      <c r="H48" s="75">
        <v>46</v>
      </c>
      <c r="I48" s="32">
        <v>15</v>
      </c>
      <c r="J48" s="33">
        <v>21</v>
      </c>
      <c r="K48" s="76">
        <v>22</v>
      </c>
      <c r="L48" s="75">
        <v>2700</v>
      </c>
      <c r="M48" s="32">
        <v>790</v>
      </c>
      <c r="N48" s="33">
        <v>1160</v>
      </c>
      <c r="O48" s="12">
        <f t="shared" si="6"/>
        <v>56.707317073170735</v>
      </c>
      <c r="P48" s="37">
        <f>VLOOKUP(C48,admin!$B$4:$F$12,5,FALSE)</f>
        <v>2445.3081560891933</v>
      </c>
      <c r="Q48" s="37">
        <v>390.7764227642277</v>
      </c>
      <c r="R48" s="13">
        <f t="shared" si="7"/>
        <v>13.46780812357933</v>
      </c>
      <c r="S48" s="14">
        <f t="shared" si="16"/>
        <v>13.46780812357933</v>
      </c>
      <c r="T48" s="14">
        <f t="shared" si="17"/>
        <v>13.46780812357933</v>
      </c>
      <c r="U48" s="59">
        <f t="shared" si="17"/>
        <v>13.46780812357933</v>
      </c>
      <c r="V48" s="75">
        <v>166.23369333333332</v>
      </c>
      <c r="W48" s="32">
        <f t="shared" si="9"/>
        <v>870.818477744999</v>
      </c>
      <c r="X48" s="32">
        <f t="shared" si="11"/>
        <v>668.2036238808648</v>
      </c>
      <c r="Y48" s="33">
        <f t="shared" si="12"/>
        <v>749.3451916263577</v>
      </c>
      <c r="Z48" s="10">
        <v>0</v>
      </c>
      <c r="AA48" s="32">
        <f t="shared" si="13"/>
        <v>1865.1839054557308</v>
      </c>
      <c r="AB48" s="32">
        <f t="shared" si="14"/>
        <v>1484.7225052186873</v>
      </c>
      <c r="AC48" s="33">
        <f t="shared" si="15"/>
        <v>1630.2835351420892</v>
      </c>
    </row>
    <row r="49" spans="2:29" ht="12.75">
      <c r="B49" s="2" t="s">
        <v>127</v>
      </c>
      <c r="C49" s="2" t="s">
        <v>190</v>
      </c>
      <c r="D49" s="9">
        <v>4.481339010683983</v>
      </c>
      <c r="E49" s="10">
        <v>5.503155143330293</v>
      </c>
      <c r="F49" s="10">
        <v>6.439448567367501</v>
      </c>
      <c r="G49" s="11">
        <v>7.2214062423917635</v>
      </c>
      <c r="H49" s="75">
        <v>4</v>
      </c>
      <c r="I49" s="32">
        <v>8</v>
      </c>
      <c r="J49" s="33">
        <v>9</v>
      </c>
      <c r="K49" s="76">
        <v>3</v>
      </c>
      <c r="L49" s="75">
        <v>323</v>
      </c>
      <c r="M49" s="32">
        <v>498</v>
      </c>
      <c r="N49" s="33">
        <v>568</v>
      </c>
      <c r="O49" s="12">
        <f t="shared" si="6"/>
        <v>66.14285714285714</v>
      </c>
      <c r="P49" s="37">
        <f>VLOOKUP(C49,admin!$B$4:$F$12,5,FALSE)</f>
        <v>1633.4658111380143</v>
      </c>
      <c r="Q49" s="37">
        <v>398.42047619047617</v>
      </c>
      <c r="R49" s="13">
        <f t="shared" si="7"/>
        <v>16.027742713882162</v>
      </c>
      <c r="S49" s="14">
        <f t="shared" si="16"/>
        <v>16.027742713882162</v>
      </c>
      <c r="T49" s="14">
        <f t="shared" si="17"/>
        <v>16.027742713882162</v>
      </c>
      <c r="U49" s="59">
        <f t="shared" si="17"/>
        <v>16.027742713882162</v>
      </c>
      <c r="V49" s="75">
        <v>72.04125333333334</v>
      </c>
      <c r="W49" s="32">
        <f t="shared" si="9"/>
        <v>87.98765009546801</v>
      </c>
      <c r="X49" s="32">
        <f t="shared" si="11"/>
        <v>103.20982485704339</v>
      </c>
      <c r="Y49" s="33">
        <f t="shared" si="12"/>
        <v>115.74284128547775</v>
      </c>
      <c r="Z49" s="10">
        <v>0</v>
      </c>
      <c r="AA49" s="32">
        <f t="shared" si="13"/>
        <v>188.45850545329662</v>
      </c>
      <c r="AB49" s="32">
        <f t="shared" si="14"/>
        <v>229.32822308705778</v>
      </c>
      <c r="AC49" s="33">
        <f t="shared" si="15"/>
        <v>251.8113822132401</v>
      </c>
    </row>
    <row r="50" spans="2:29" ht="12.75">
      <c r="B50" s="2" t="s">
        <v>126</v>
      </c>
      <c r="C50" s="2" t="s">
        <v>196</v>
      </c>
      <c r="D50" s="9">
        <v>37.098828315533936</v>
      </c>
      <c r="E50" s="10">
        <v>45.5745637580781</v>
      </c>
      <c r="F50" s="10">
        <v>53.32850912917482</v>
      </c>
      <c r="G50" s="11">
        <v>59.80431782224856</v>
      </c>
      <c r="H50" s="75">
        <v>48</v>
      </c>
      <c r="I50" s="32">
        <v>44</v>
      </c>
      <c r="J50" s="33">
        <v>46</v>
      </c>
      <c r="K50" s="76">
        <v>32</v>
      </c>
      <c r="L50" s="75">
        <v>3230</v>
      </c>
      <c r="M50" s="32">
        <v>2727</v>
      </c>
      <c r="N50" s="33">
        <v>2735</v>
      </c>
      <c r="O50" s="12">
        <f t="shared" si="6"/>
        <v>62.98550724637681</v>
      </c>
      <c r="P50" s="37">
        <f>VLOOKUP(C50,admin!$B$4:$F$12,5,FALSE)</f>
        <v>1737.2550240384614</v>
      </c>
      <c r="Q50" s="37">
        <v>588.9089855072464</v>
      </c>
      <c r="R50" s="13">
        <f t="shared" si="7"/>
        <v>15.164835809207776</v>
      </c>
      <c r="S50" s="14">
        <f t="shared" si="16"/>
        <v>15.164835809207776</v>
      </c>
      <c r="T50" s="14">
        <f t="shared" si="17"/>
        <v>15.164835809207776</v>
      </c>
      <c r="U50" s="59">
        <f t="shared" si="17"/>
        <v>15.164835809207776</v>
      </c>
      <c r="V50" s="75">
        <v>486.22005</v>
      </c>
      <c r="W50" s="32">
        <f t="shared" si="9"/>
        <v>767.5083665865862</v>
      </c>
      <c r="X50" s="32">
        <f t="shared" si="11"/>
        <v>808.7180848937741</v>
      </c>
      <c r="Y50" s="33">
        <f t="shared" si="12"/>
        <v>906.9226604560778</v>
      </c>
      <c r="Z50" s="10">
        <v>0</v>
      </c>
      <c r="AA50" s="32">
        <f t="shared" si="13"/>
        <v>1643.9066111308625</v>
      </c>
      <c r="AB50" s="32">
        <f t="shared" si="14"/>
        <v>1796.9401812660958</v>
      </c>
      <c r="AC50" s="33">
        <f t="shared" si="15"/>
        <v>1973.1107872725775</v>
      </c>
    </row>
    <row r="51" spans="2:29" ht="12.75">
      <c r="B51" s="2" t="s">
        <v>125</v>
      </c>
      <c r="C51" s="2" t="s">
        <v>198</v>
      </c>
      <c r="D51" s="9">
        <v>39.05126621620176</v>
      </c>
      <c r="E51" s="10">
        <v>47.98086464600091</v>
      </c>
      <c r="F51" s="10">
        <v>56.1442121943827</v>
      </c>
      <c r="G51" s="11">
        <v>62.96193845996199</v>
      </c>
      <c r="H51" s="75">
        <v>69</v>
      </c>
      <c r="I51" s="32">
        <v>27</v>
      </c>
      <c r="J51" s="33">
        <v>35</v>
      </c>
      <c r="K51" s="76">
        <v>25</v>
      </c>
      <c r="L51" s="75">
        <v>3263</v>
      </c>
      <c r="M51" s="32">
        <v>1221</v>
      </c>
      <c r="N51" s="33">
        <v>1504</v>
      </c>
      <c r="O51" s="12">
        <f t="shared" si="6"/>
        <v>45.70992366412214</v>
      </c>
      <c r="P51" s="37">
        <f>VLOOKUP(C51,admin!$B$4:$F$12,5,FALSE)</f>
        <v>1153.5860541586073</v>
      </c>
      <c r="Q51" s="37">
        <v>387.5902150537635</v>
      </c>
      <c r="R51" s="13">
        <f t="shared" si="7"/>
        <v>11.042186848727441</v>
      </c>
      <c r="S51" s="14">
        <f t="shared" si="16"/>
        <v>11.042186848727441</v>
      </c>
      <c r="T51" s="14">
        <f t="shared" si="17"/>
        <v>11.042186848727441</v>
      </c>
      <c r="U51" s="59">
        <f t="shared" si="17"/>
        <v>11.042186848727441</v>
      </c>
      <c r="V51" s="75">
        <v>266.2037266666667</v>
      </c>
      <c r="W51" s="32">
        <f t="shared" si="9"/>
        <v>694.8213241566732</v>
      </c>
      <c r="X51" s="32">
        <f t="shared" si="11"/>
        <v>619.9548815249756</v>
      </c>
      <c r="Y51" s="33">
        <f t="shared" si="12"/>
        <v>695.2374888329788</v>
      </c>
      <c r="Z51" s="10">
        <v>0</v>
      </c>
      <c r="AA51" s="32">
        <f t="shared" si="13"/>
        <v>1488.2200873141826</v>
      </c>
      <c r="AB51" s="32">
        <f t="shared" si="14"/>
        <v>1377.5156732529588</v>
      </c>
      <c r="AC51" s="33">
        <f t="shared" si="15"/>
        <v>1512.56622945423</v>
      </c>
    </row>
    <row r="52" spans="2:29" ht="12.75">
      <c r="B52" s="2" t="s">
        <v>124</v>
      </c>
      <c r="C52" s="2" t="s">
        <v>193</v>
      </c>
      <c r="D52" s="9">
        <v>10.694587042228935</v>
      </c>
      <c r="E52" s="10">
        <v>13.258143587343227</v>
      </c>
      <c r="F52" s="10">
        <v>15.513851873309953</v>
      </c>
      <c r="G52" s="11">
        <v>17.39773609330359</v>
      </c>
      <c r="H52" s="75">
        <v>15</v>
      </c>
      <c r="I52" s="32">
        <v>8</v>
      </c>
      <c r="J52" s="33">
        <v>7</v>
      </c>
      <c r="K52" s="76">
        <v>6</v>
      </c>
      <c r="L52" s="75">
        <v>2077</v>
      </c>
      <c r="M52" s="32">
        <v>1106</v>
      </c>
      <c r="N52" s="33">
        <v>1273</v>
      </c>
      <c r="O52" s="12">
        <f t="shared" si="6"/>
        <v>148.53333333333333</v>
      </c>
      <c r="P52" s="37">
        <f>VLOOKUP(C52,admin!$B$4:$F$12,5,FALSE)</f>
        <v>3106.884246713853</v>
      </c>
      <c r="Q52" s="37">
        <v>262.5726666666667</v>
      </c>
      <c r="R52" s="13">
        <f t="shared" si="7"/>
        <v>36.2909691049882</v>
      </c>
      <c r="S52" s="14">
        <f t="shared" si="16"/>
        <v>36.2909691049882</v>
      </c>
      <c r="T52" s="14">
        <f t="shared" si="17"/>
        <v>36.2909691049882</v>
      </c>
      <c r="U52" s="59">
        <f t="shared" si="17"/>
        <v>36.2909691049882</v>
      </c>
      <c r="V52" s="75">
        <v>4.329393333333334</v>
      </c>
      <c r="W52" s="32">
        <f t="shared" si="9"/>
        <v>864.9384139245745</v>
      </c>
      <c r="X52" s="32">
        <f t="shared" si="11"/>
        <v>563.0127190336548</v>
      </c>
      <c r="Y52" s="33">
        <f t="shared" si="12"/>
        <v>631.3807030588187</v>
      </c>
      <c r="Z52" s="10">
        <v>0</v>
      </c>
      <c r="AA52" s="32">
        <f t="shared" si="13"/>
        <v>1852.5895466069057</v>
      </c>
      <c r="AB52" s="32">
        <f t="shared" si="14"/>
        <v>1250.9923993208843</v>
      </c>
      <c r="AC52" s="33">
        <f t="shared" si="15"/>
        <v>1373.638712979796</v>
      </c>
    </row>
    <row r="53" spans="2:29" ht="12.75">
      <c r="B53" s="2" t="s">
        <v>123</v>
      </c>
      <c r="C53" s="2" t="s">
        <v>197</v>
      </c>
      <c r="D53" s="9">
        <v>4.2233661623370615</v>
      </c>
      <c r="E53" s="10">
        <v>5.216491593972851</v>
      </c>
      <c r="F53" s="10">
        <v>6.1040127793244325</v>
      </c>
      <c r="G53" s="11">
        <v>6.845237682560237</v>
      </c>
      <c r="H53" s="75">
        <v>2</v>
      </c>
      <c r="I53" s="32">
        <v>4</v>
      </c>
      <c r="J53" s="33">
        <v>3</v>
      </c>
      <c r="K53" s="76">
        <v>2</v>
      </c>
      <c r="L53" s="75">
        <v>225</v>
      </c>
      <c r="M53" s="32">
        <v>374</v>
      </c>
      <c r="N53" s="33">
        <v>358</v>
      </c>
      <c r="O53" s="12">
        <f t="shared" si="6"/>
        <v>106.33333333333333</v>
      </c>
      <c r="P53" s="37">
        <f>VLOOKUP(C53,admin!$B$4:$F$12,5,FALSE)</f>
        <v>1754.4216811594206</v>
      </c>
      <c r="Q53" s="37">
        <v>451.1111111111111</v>
      </c>
      <c r="R53" s="13">
        <f t="shared" si="7"/>
        <v>26.0319501352657</v>
      </c>
      <c r="S53" s="14">
        <f t="shared" si="16"/>
        <v>26.0319501352657</v>
      </c>
      <c r="T53" s="14">
        <f t="shared" si="17"/>
        <v>26.0319501352657</v>
      </c>
      <c r="U53" s="59">
        <f t="shared" si="17"/>
        <v>26.0319501352657</v>
      </c>
      <c r="V53" s="75">
        <v>61.06531333333333</v>
      </c>
      <c r="W53" s="32">
        <f t="shared" si="9"/>
        <v>184.67259306292743</v>
      </c>
      <c r="X53" s="32">
        <f t="shared" si="11"/>
        <v>158.89935629639822</v>
      </c>
      <c r="Y53" s="33">
        <f t="shared" si="12"/>
        <v>178.19488601644983</v>
      </c>
      <c r="Z53" s="10">
        <v>0</v>
      </c>
      <c r="AA53" s="32">
        <f t="shared" si="13"/>
        <v>395.54552086641917</v>
      </c>
      <c r="AB53" s="32">
        <f t="shared" si="14"/>
        <v>353.06819946263573</v>
      </c>
      <c r="AC53" s="33">
        <f t="shared" si="15"/>
        <v>387.6827288217179</v>
      </c>
    </row>
    <row r="54" spans="2:29" ht="12.75">
      <c r="B54" s="2" t="s">
        <v>122</v>
      </c>
      <c r="C54" s="2" t="s">
        <v>194</v>
      </c>
      <c r="D54" s="9">
        <v>18.326423550535853</v>
      </c>
      <c r="E54" s="10">
        <v>22.50997525256538</v>
      </c>
      <c r="F54" s="10">
        <v>26.339767663517275</v>
      </c>
      <c r="G54" s="11">
        <v>29.538268787855515</v>
      </c>
      <c r="H54" s="75">
        <v>6</v>
      </c>
      <c r="I54" s="32">
        <v>9</v>
      </c>
      <c r="J54" s="33">
        <v>19</v>
      </c>
      <c r="K54" s="76">
        <v>8</v>
      </c>
      <c r="L54" s="75">
        <v>494</v>
      </c>
      <c r="M54" s="32">
        <v>632</v>
      </c>
      <c r="N54" s="33">
        <v>1253</v>
      </c>
      <c r="O54" s="12">
        <f t="shared" si="6"/>
        <v>69.97058823529412</v>
      </c>
      <c r="P54" s="37">
        <f>VLOOKUP(C54,admin!$B$4:$F$12,5,FALSE)</f>
        <v>2445.3081560891933</v>
      </c>
      <c r="Q54" s="37">
        <v>406.3585294117646</v>
      </c>
      <c r="R54" s="13">
        <f t="shared" si="7"/>
        <v>16.77973038744829</v>
      </c>
      <c r="S54" s="14">
        <f t="shared" si="16"/>
        <v>16.77973038744829</v>
      </c>
      <c r="T54" s="14">
        <f t="shared" si="17"/>
        <v>16.77973038744829</v>
      </c>
      <c r="U54" s="59">
        <f t="shared" si="17"/>
        <v>16.77973038744829</v>
      </c>
      <c r="V54" s="75">
        <v>36.81167666666666</v>
      </c>
      <c r="W54" s="32">
        <f t="shared" si="9"/>
        <v>648.412085243688</v>
      </c>
      <c r="X54" s="32">
        <f t="shared" si="11"/>
        <v>441.97419986184866</v>
      </c>
      <c r="Y54" s="33">
        <f t="shared" si="12"/>
        <v>495.6441863721945</v>
      </c>
      <c r="Z54" s="10">
        <v>0</v>
      </c>
      <c r="AA54" s="32">
        <f t="shared" si="13"/>
        <v>1388.8173211842047</v>
      </c>
      <c r="AB54" s="32">
        <f t="shared" si="14"/>
        <v>982.0495097732445</v>
      </c>
      <c r="AC54" s="33">
        <f t="shared" si="15"/>
        <v>1078.3288734765044</v>
      </c>
    </row>
    <row r="55" spans="2:29" ht="12.75">
      <c r="B55" s="2" t="s">
        <v>121</v>
      </c>
      <c r="C55" s="2" t="s">
        <v>190</v>
      </c>
      <c r="D55" s="9">
        <v>3.7349971063817</v>
      </c>
      <c r="E55" s="10">
        <v>4.576556149681441</v>
      </c>
      <c r="F55" s="10">
        <v>5.355200275838253</v>
      </c>
      <c r="G55" s="11">
        <v>6.005495081856972</v>
      </c>
      <c r="H55" s="75">
        <v>5</v>
      </c>
      <c r="I55" s="32">
        <v>6</v>
      </c>
      <c r="J55" s="33">
        <v>6</v>
      </c>
      <c r="K55" s="76">
        <v>5</v>
      </c>
      <c r="L55" s="75">
        <v>428</v>
      </c>
      <c r="M55" s="32">
        <v>505</v>
      </c>
      <c r="N55" s="33">
        <v>407</v>
      </c>
      <c r="O55" s="12">
        <f t="shared" si="6"/>
        <v>78.82352941176471</v>
      </c>
      <c r="P55" s="37">
        <f>VLOOKUP(C55,admin!$B$4:$F$12,5,FALSE)</f>
        <v>1633.4658111380143</v>
      </c>
      <c r="Q55" s="37">
        <v>1183.031746031746</v>
      </c>
      <c r="R55" s="13">
        <f t="shared" si="7"/>
        <v>19.00175796364874</v>
      </c>
      <c r="S55" s="14">
        <f t="shared" si="16"/>
        <v>19.00175796364874</v>
      </c>
      <c r="T55" s="14">
        <f t="shared" si="17"/>
        <v>19.00175796364874</v>
      </c>
      <c r="U55" s="59">
        <f t="shared" si="17"/>
        <v>19.00175796364874</v>
      </c>
      <c r="V55" s="75">
        <v>162.10625</v>
      </c>
      <c r="W55" s="32">
        <f t="shared" si="9"/>
        <v>-4.172126726311603</v>
      </c>
      <c r="X55" s="32">
        <f t="shared" si="11"/>
        <v>101.75821948834344</v>
      </c>
      <c r="Y55" s="33">
        <f t="shared" si="12"/>
        <v>114.11496399732904</v>
      </c>
      <c r="Z55" s="10">
        <v>0</v>
      </c>
      <c r="AA55" s="32">
        <f t="shared" si="13"/>
        <v>-8.936171912186781</v>
      </c>
      <c r="AB55" s="32">
        <f t="shared" si="14"/>
        <v>226.10281232515902</v>
      </c>
      <c r="AC55" s="33">
        <f t="shared" si="15"/>
        <v>248.2697547099787</v>
      </c>
    </row>
    <row r="56" spans="2:29" ht="12.75">
      <c r="B56" s="2" t="s">
        <v>120</v>
      </c>
      <c r="C56" s="2" t="s">
        <v>193</v>
      </c>
      <c r="D56" s="9">
        <v>9.471116145223426</v>
      </c>
      <c r="E56" s="10">
        <v>11.60252693679682</v>
      </c>
      <c r="F56" s="10">
        <v>13.576552634819093</v>
      </c>
      <c r="G56" s="11">
        <v>15.225185964537213</v>
      </c>
      <c r="H56" s="75">
        <v>12</v>
      </c>
      <c r="I56" s="32">
        <v>12</v>
      </c>
      <c r="J56" s="33">
        <v>9</v>
      </c>
      <c r="K56" s="76">
        <v>5</v>
      </c>
      <c r="L56" s="75">
        <v>1910</v>
      </c>
      <c r="M56" s="32">
        <v>1653</v>
      </c>
      <c r="N56" s="33">
        <v>1300</v>
      </c>
      <c r="O56" s="12">
        <f t="shared" si="6"/>
        <v>147.36363636363637</v>
      </c>
      <c r="P56" s="37">
        <f>VLOOKUP(C56,admin!$B$4:$F$12,5,FALSE)</f>
        <v>3106.884246713853</v>
      </c>
      <c r="Q56" s="37">
        <v>43.75</v>
      </c>
      <c r="R56" s="13">
        <f t="shared" si="7"/>
        <v>36.05325052923063</v>
      </c>
      <c r="S56" s="14">
        <f t="shared" si="16"/>
        <v>36.05325052923063</v>
      </c>
      <c r="T56" s="14">
        <f t="shared" si="17"/>
        <v>36.05325052923063</v>
      </c>
      <c r="U56" s="59">
        <f t="shared" si="17"/>
        <v>36.05325052923063</v>
      </c>
      <c r="V56" s="75">
        <v>156.36118666666667</v>
      </c>
      <c r="W56" s="32">
        <f t="shared" si="9"/>
        <v>603.4121469329972</v>
      </c>
      <c r="X56" s="32">
        <f t="shared" si="11"/>
        <v>489.47885346641897</v>
      </c>
      <c r="Y56" s="33">
        <f t="shared" si="12"/>
        <v>548.917443933586</v>
      </c>
      <c r="Z56" s="10">
        <v>0</v>
      </c>
      <c r="AA56" s="32">
        <f t="shared" si="13"/>
        <v>1292.4331000995214</v>
      </c>
      <c r="AB56" s="32">
        <f t="shared" si="14"/>
        <v>1087.603005427286</v>
      </c>
      <c r="AC56" s="33">
        <f t="shared" si="15"/>
        <v>1194.2307510574128</v>
      </c>
    </row>
    <row r="57" spans="2:29" ht="12.75">
      <c r="B57" s="2" t="s">
        <v>119</v>
      </c>
      <c r="C57" s="2" t="s">
        <v>192</v>
      </c>
      <c r="D57" s="9">
        <v>7.083521318194291</v>
      </c>
      <c r="E57" s="10">
        <v>8.702928936866892</v>
      </c>
      <c r="F57" s="10">
        <v>10.183624087416556</v>
      </c>
      <c r="G57" s="11">
        <v>11.420245970705038</v>
      </c>
      <c r="H57" s="75">
        <v>7</v>
      </c>
      <c r="I57" s="32">
        <v>8</v>
      </c>
      <c r="J57" s="33">
        <v>9</v>
      </c>
      <c r="K57" s="76">
        <v>3</v>
      </c>
      <c r="L57" s="75">
        <v>980</v>
      </c>
      <c r="M57" s="32">
        <v>1030</v>
      </c>
      <c r="N57" s="33">
        <v>992</v>
      </c>
      <c r="O57" s="12">
        <f t="shared" si="6"/>
        <v>125.08333333333333</v>
      </c>
      <c r="P57" s="37">
        <f>VLOOKUP(C57,admin!$B$4:$F$12,5,FALSE)</f>
        <v>2348.7972657450077</v>
      </c>
      <c r="Q57" s="37">
        <v>358.31708333333336</v>
      </c>
      <c r="R57" s="13">
        <f t="shared" si="7"/>
        <v>30.594054746063748</v>
      </c>
      <c r="S57" s="14">
        <f t="shared" si="16"/>
        <v>30.594054746063748</v>
      </c>
      <c r="T57" s="14">
        <f t="shared" si="17"/>
        <v>30.594054746063748</v>
      </c>
      <c r="U57" s="59">
        <f t="shared" si="17"/>
        <v>30.594054746063748</v>
      </c>
      <c r="V57" s="75">
        <v>76.88243</v>
      </c>
      <c r="W57" s="32">
        <f t="shared" si="9"/>
        <v>406.0890933493538</v>
      </c>
      <c r="X57" s="32">
        <f t="shared" si="11"/>
        <v>311.5583528437556</v>
      </c>
      <c r="Y57" s="33">
        <f t="shared" si="12"/>
        <v>349.3916304412638</v>
      </c>
      <c r="Z57" s="10">
        <v>0</v>
      </c>
      <c r="AA57" s="32">
        <f t="shared" si="13"/>
        <v>869.7918802293976</v>
      </c>
      <c r="AB57" s="32">
        <f t="shared" si="14"/>
        <v>692.2705618825892</v>
      </c>
      <c r="AC57" s="33">
        <f t="shared" si="15"/>
        <v>760.1402248122552</v>
      </c>
    </row>
    <row r="58" spans="2:29" ht="12.75">
      <c r="B58" s="2" t="s">
        <v>118</v>
      </c>
      <c r="C58" s="2" t="s">
        <v>197</v>
      </c>
      <c r="D58" s="9">
        <v>4.967623695839817</v>
      </c>
      <c r="E58" s="10">
        <v>6.1063137715178355</v>
      </c>
      <c r="F58" s="10">
        <v>7.145227136755093</v>
      </c>
      <c r="G58" s="11">
        <v>8.012889195225636</v>
      </c>
      <c r="H58" s="75">
        <v>5</v>
      </c>
      <c r="I58" s="32">
        <v>2</v>
      </c>
      <c r="J58" s="33">
        <v>9</v>
      </c>
      <c r="K58" s="76">
        <v>4</v>
      </c>
      <c r="L58" s="75">
        <v>471</v>
      </c>
      <c r="M58" s="32">
        <v>190</v>
      </c>
      <c r="N58" s="33">
        <v>656</v>
      </c>
      <c r="O58" s="12">
        <f t="shared" si="6"/>
        <v>82.3125</v>
      </c>
      <c r="P58" s="37">
        <f>VLOOKUP(C58,admin!$B$4:$F$12,5,FALSE)</f>
        <v>1754.4216811594206</v>
      </c>
      <c r="Q58" s="37">
        <v>1825.466875</v>
      </c>
      <c r="R58" s="13">
        <f t="shared" si="7"/>
        <v>19.683152860960146</v>
      </c>
      <c r="S58" s="14">
        <f t="shared" si="16"/>
        <v>19.683152860960146</v>
      </c>
      <c r="T58" s="14">
        <f t="shared" si="17"/>
        <v>19.683152860960146</v>
      </c>
      <c r="U58" s="59">
        <f t="shared" si="17"/>
        <v>19.683152860960146</v>
      </c>
      <c r="V58" s="75">
        <v>69.83498333333333</v>
      </c>
      <c r="W58" s="32">
        <f t="shared" si="9"/>
        <v>148.1350206093812</v>
      </c>
      <c r="X58" s="32">
        <f t="shared" si="11"/>
        <v>140.64059795903108</v>
      </c>
      <c r="Y58" s="33">
        <f t="shared" si="12"/>
        <v>157.71892288756212</v>
      </c>
      <c r="Z58" s="10">
        <v>0</v>
      </c>
      <c r="AA58" s="32">
        <f t="shared" si="13"/>
        <v>317.28662555536545</v>
      </c>
      <c r="AB58" s="32">
        <f t="shared" si="14"/>
        <v>312.4979474436618</v>
      </c>
      <c r="AC58" s="33">
        <f t="shared" si="15"/>
        <v>343.1350011146092</v>
      </c>
    </row>
    <row r="59" spans="2:29" ht="12.75">
      <c r="B59" s="2" t="s">
        <v>117</v>
      </c>
      <c r="C59" s="2" t="s">
        <v>190</v>
      </c>
      <c r="D59" s="9">
        <v>2.4133178266549673</v>
      </c>
      <c r="E59" s="10">
        <v>2.966679586857005</v>
      </c>
      <c r="F59" s="10">
        <v>3.4714232322848697</v>
      </c>
      <c r="G59" s="11">
        <v>3.8929664764531196</v>
      </c>
      <c r="H59" s="75">
        <v>1</v>
      </c>
      <c r="I59" s="32">
        <v>4</v>
      </c>
      <c r="J59" s="33">
        <v>3</v>
      </c>
      <c r="K59" s="76">
        <v>0</v>
      </c>
      <c r="L59" s="75">
        <v>145</v>
      </c>
      <c r="M59" s="32">
        <v>265</v>
      </c>
      <c r="N59" s="33">
        <v>238</v>
      </c>
      <c r="O59" s="12">
        <f t="shared" si="6"/>
        <v>81</v>
      </c>
      <c r="P59" s="37">
        <f>VLOOKUP(C59,admin!$B$4:$F$12,5,FALSE)</f>
        <v>1633.4658111380143</v>
      </c>
      <c r="Q59" s="37">
        <v>318.4848484848485</v>
      </c>
      <c r="R59" s="13">
        <f t="shared" si="7"/>
        <v>19.762012335094287</v>
      </c>
      <c r="S59" s="14">
        <f t="shared" si="16"/>
        <v>19.762012335094287</v>
      </c>
      <c r="T59" s="14">
        <f t="shared" si="17"/>
        <v>19.762012335094287</v>
      </c>
      <c r="U59" s="59">
        <f t="shared" si="17"/>
        <v>19.762012335094287</v>
      </c>
      <c r="V59" s="75">
        <v>0</v>
      </c>
      <c r="W59" s="32">
        <f t="shared" si="9"/>
        <v>106.31957524859895</v>
      </c>
      <c r="X59" s="32">
        <f t="shared" si="11"/>
        <v>68.60230873674648</v>
      </c>
      <c r="Y59" s="33">
        <f t="shared" si="12"/>
        <v>76.93285152777509</v>
      </c>
      <c r="Z59" s="10">
        <v>0</v>
      </c>
      <c r="AA59" s="32">
        <f t="shared" si="13"/>
        <v>227.7231887661505</v>
      </c>
      <c r="AB59" s="32">
        <f t="shared" si="14"/>
        <v>152.43166611375347</v>
      </c>
      <c r="AC59" s="33">
        <f t="shared" si="15"/>
        <v>167.375947105298</v>
      </c>
    </row>
    <row r="60" spans="2:29" ht="12.75">
      <c r="B60" s="2" t="s">
        <v>116</v>
      </c>
      <c r="C60" s="2" t="s">
        <v>198</v>
      </c>
      <c r="D60" s="9">
        <v>44.20737567756183</v>
      </c>
      <c r="E60" s="10">
        <v>54.07615783721695</v>
      </c>
      <c r="F60" s="10">
        <v>63.27654373612228</v>
      </c>
      <c r="G60" s="11">
        <v>70.96036611715837</v>
      </c>
      <c r="H60" s="75">
        <v>27</v>
      </c>
      <c r="I60" s="32">
        <v>13</v>
      </c>
      <c r="J60" s="33">
        <v>19</v>
      </c>
      <c r="K60" s="76">
        <v>8</v>
      </c>
      <c r="L60" s="75">
        <v>1548</v>
      </c>
      <c r="M60" s="32">
        <v>775</v>
      </c>
      <c r="N60" s="33">
        <v>1391</v>
      </c>
      <c r="O60" s="12">
        <f t="shared" si="6"/>
        <v>62.94915254237288</v>
      </c>
      <c r="P60" s="37">
        <f>VLOOKUP(C60,admin!$B$4:$F$12,5,FALSE)</f>
        <v>1153.5860541586073</v>
      </c>
      <c r="Q60" s="37">
        <v>1143.92593220339</v>
      </c>
      <c r="R60" s="13">
        <f t="shared" si="7"/>
        <v>15.16291013900272</v>
      </c>
      <c r="S60" s="14">
        <f t="shared" si="16"/>
        <v>15.16291013900272</v>
      </c>
      <c r="T60" s="14">
        <f t="shared" si="17"/>
        <v>15.16291013900272</v>
      </c>
      <c r="U60" s="59">
        <f t="shared" si="17"/>
        <v>15.16291013900272</v>
      </c>
      <c r="V60" s="75">
        <v>109.19922000000001</v>
      </c>
      <c r="W60" s="32">
        <f t="shared" si="9"/>
        <v>1381.0651668282528</v>
      </c>
      <c r="X60" s="32">
        <f t="shared" si="11"/>
        <v>959.4565465774975</v>
      </c>
      <c r="Y60" s="33">
        <f t="shared" si="12"/>
        <v>1075.9656548652058</v>
      </c>
      <c r="Z60" s="10">
        <v>0</v>
      </c>
      <c r="AA60" s="32">
        <f t="shared" si="13"/>
        <v>2958.0682856248504</v>
      </c>
      <c r="AB60" s="32">
        <f t="shared" si="14"/>
        <v>2131.8751897954294</v>
      </c>
      <c r="AC60" s="33">
        <f t="shared" si="15"/>
        <v>2340.8825613440026</v>
      </c>
    </row>
    <row r="61" spans="2:29" ht="12.75">
      <c r="B61" s="2" t="s">
        <v>115</v>
      </c>
      <c r="C61" s="2" t="s">
        <v>197</v>
      </c>
      <c r="D61" s="9">
        <v>4.472948397646081</v>
      </c>
      <c r="E61" s="10">
        <v>5.496385523607165</v>
      </c>
      <c r="F61" s="10">
        <v>6.431527181018699</v>
      </c>
      <c r="G61" s="11">
        <v>7.212522943110902</v>
      </c>
      <c r="H61" s="75">
        <v>3</v>
      </c>
      <c r="I61" s="32">
        <v>2</v>
      </c>
      <c r="J61" s="33">
        <v>8</v>
      </c>
      <c r="K61" s="76">
        <v>2</v>
      </c>
      <c r="L61" s="75">
        <v>204</v>
      </c>
      <c r="M61" s="32">
        <v>78</v>
      </c>
      <c r="N61" s="33">
        <v>364</v>
      </c>
      <c r="O61" s="12">
        <f t="shared" si="6"/>
        <v>49.69230769230769</v>
      </c>
      <c r="P61" s="37">
        <f>VLOOKUP(C61,admin!$B$4:$F$12,5,FALSE)</f>
        <v>1754.4216811594206</v>
      </c>
      <c r="Q61" s="37">
        <v>646.4962745098039</v>
      </c>
      <c r="R61" s="13">
        <f t="shared" si="7"/>
        <v>11.822847434159618</v>
      </c>
      <c r="S61" s="14">
        <f t="shared" si="16"/>
        <v>11.822847434159618</v>
      </c>
      <c r="T61" s="14">
        <f t="shared" si="17"/>
        <v>11.822847434159618</v>
      </c>
      <c r="U61" s="59">
        <f t="shared" si="17"/>
        <v>11.822847434159618</v>
      </c>
      <c r="V61" s="75">
        <v>0</v>
      </c>
      <c r="W61" s="32">
        <f t="shared" si="9"/>
        <v>117.86591397116939</v>
      </c>
      <c r="X61" s="32">
        <f t="shared" si="11"/>
        <v>76.03896462983477</v>
      </c>
      <c r="Y61" s="33">
        <f t="shared" si="12"/>
        <v>85.2725583717761</v>
      </c>
      <c r="Z61" s="10">
        <v>0</v>
      </c>
      <c r="AA61" s="32">
        <f t="shared" si="13"/>
        <v>252.45399742795877</v>
      </c>
      <c r="AB61" s="32">
        <f t="shared" si="14"/>
        <v>168.9556267350804</v>
      </c>
      <c r="AC61" s="33">
        <f t="shared" si="15"/>
        <v>185.51990386597072</v>
      </c>
    </row>
    <row r="62" spans="2:29" ht="12.75">
      <c r="B62" s="2" t="s">
        <v>114</v>
      </c>
      <c r="C62" s="2" t="s">
        <v>190</v>
      </c>
      <c r="D62" s="9">
        <v>3.2264438101972135</v>
      </c>
      <c r="E62" s="10">
        <v>3.9391135178032672</v>
      </c>
      <c r="F62" s="10">
        <v>4.609304705802983</v>
      </c>
      <c r="G62" s="11">
        <v>5.169023624825509</v>
      </c>
      <c r="H62" s="75">
        <v>2</v>
      </c>
      <c r="I62" s="32">
        <v>2</v>
      </c>
      <c r="J62" s="33">
        <v>4</v>
      </c>
      <c r="K62" s="76">
        <v>1</v>
      </c>
      <c r="L62" s="75">
        <v>92</v>
      </c>
      <c r="M62" s="32">
        <v>182</v>
      </c>
      <c r="N62" s="33">
        <v>282</v>
      </c>
      <c r="O62" s="12">
        <f t="shared" si="6"/>
        <v>69.5</v>
      </c>
      <c r="P62" s="37">
        <f>VLOOKUP(C62,admin!$B$4:$F$12,5,FALSE)</f>
        <v>1633.4658111380143</v>
      </c>
      <c r="Q62" s="37">
        <v>1739.037916666667</v>
      </c>
      <c r="R62" s="13">
        <f t="shared" si="7"/>
        <v>16.531874068048833</v>
      </c>
      <c r="S62" s="14">
        <f t="shared" si="16"/>
        <v>16.531874068048833</v>
      </c>
      <c r="T62" s="14">
        <f t="shared" si="17"/>
        <v>16.531874068048833</v>
      </c>
      <c r="U62" s="59">
        <f t="shared" si="17"/>
        <v>16.531874068048833</v>
      </c>
      <c r="V62" s="75">
        <v>9.007010000000001</v>
      </c>
      <c r="W62" s="32">
        <f t="shared" si="9"/>
        <v>109.45308137388844</v>
      </c>
      <c r="X62" s="32">
        <f t="shared" si="11"/>
        <v>76.20044493759978</v>
      </c>
      <c r="Y62" s="33">
        <f t="shared" si="12"/>
        <v>85.4536476203846</v>
      </c>
      <c r="Z62" s="10">
        <v>0</v>
      </c>
      <c r="AA62" s="32">
        <f t="shared" si="13"/>
        <v>234.43476568132064</v>
      </c>
      <c r="AB62" s="32">
        <f t="shared" si="14"/>
        <v>169.31442970848525</v>
      </c>
      <c r="AC62" s="33">
        <f t="shared" si="15"/>
        <v>185.9138836014741</v>
      </c>
    </row>
    <row r="63" spans="2:29" ht="12.75">
      <c r="B63" s="2" t="s">
        <v>113</v>
      </c>
      <c r="C63" s="2" t="s">
        <v>190</v>
      </c>
      <c r="D63" s="9">
        <v>5.896604204843182</v>
      </c>
      <c r="E63" s="10">
        <v>7.206689036958783</v>
      </c>
      <c r="F63" s="10">
        <v>8.432817572070768</v>
      </c>
      <c r="G63" s="11">
        <v>9.456834823482083</v>
      </c>
      <c r="H63" s="75">
        <v>8</v>
      </c>
      <c r="I63" s="32">
        <v>10</v>
      </c>
      <c r="J63" s="33">
        <v>12</v>
      </c>
      <c r="K63" s="76">
        <v>5</v>
      </c>
      <c r="L63" s="75">
        <v>707</v>
      </c>
      <c r="M63" s="32">
        <v>788</v>
      </c>
      <c r="N63" s="33">
        <v>1074</v>
      </c>
      <c r="O63" s="12">
        <f t="shared" si="6"/>
        <v>85.63333333333334</v>
      </c>
      <c r="P63" s="37">
        <f>VLOOKUP(C63,admin!$B$4:$F$12,5,FALSE)</f>
        <v>1633.4658111380143</v>
      </c>
      <c r="Q63" s="37">
        <v>481.56366666666673</v>
      </c>
      <c r="R63" s="13">
        <f t="shared" si="7"/>
        <v>20.879575963882164</v>
      </c>
      <c r="S63" s="14">
        <f t="shared" si="16"/>
        <v>20.879575963882164</v>
      </c>
      <c r="T63" s="14">
        <f t="shared" si="17"/>
        <v>20.879575963882164</v>
      </c>
      <c r="U63" s="59">
        <f t="shared" si="17"/>
        <v>20.879575963882164</v>
      </c>
      <c r="V63" s="75">
        <v>88.0095</v>
      </c>
      <c r="W63" s="32">
        <f t="shared" si="9"/>
        <v>185.58170661922793</v>
      </c>
      <c r="X63" s="32">
        <f t="shared" si="11"/>
        <v>176.07365508561196</v>
      </c>
      <c r="Y63" s="33">
        <f t="shared" si="12"/>
        <v>197.45470107478033</v>
      </c>
      <c r="Z63" s="10">
        <v>0</v>
      </c>
      <c r="AA63" s="32">
        <f t="shared" si="13"/>
        <v>397.49272802471734</v>
      </c>
      <c r="AB63" s="32">
        <f t="shared" si="14"/>
        <v>391.22882447630957</v>
      </c>
      <c r="AC63" s="33">
        <f t="shared" si="15"/>
        <v>429.5845915818304</v>
      </c>
    </row>
    <row r="64" spans="2:29" ht="12.75">
      <c r="B64" s="2" t="s">
        <v>112</v>
      </c>
      <c r="C64" s="2" t="s">
        <v>192</v>
      </c>
      <c r="D64" s="9">
        <v>6.528943410187289</v>
      </c>
      <c r="E64" s="10">
        <v>8.012787996820064</v>
      </c>
      <c r="F64" s="10">
        <v>9.37606424730331</v>
      </c>
      <c r="G64" s="11">
        <v>10.514622203469525</v>
      </c>
      <c r="H64" s="75">
        <v>10</v>
      </c>
      <c r="I64" s="32">
        <v>14</v>
      </c>
      <c r="J64" s="33">
        <v>12</v>
      </c>
      <c r="K64" s="76">
        <v>3</v>
      </c>
      <c r="L64" s="75">
        <v>671</v>
      </c>
      <c r="M64" s="32">
        <v>1245</v>
      </c>
      <c r="N64" s="33">
        <v>622</v>
      </c>
      <c r="O64" s="12">
        <f t="shared" si="6"/>
        <v>70.5</v>
      </c>
      <c r="P64" s="37">
        <f>VLOOKUP(C64,admin!$B$4:$F$12,5,FALSE)</f>
        <v>2348.7972657450077</v>
      </c>
      <c r="Q64" s="37">
        <v>878.3333333333334</v>
      </c>
      <c r="R64" s="13">
        <f t="shared" si="7"/>
        <v>16.818217350230416</v>
      </c>
      <c r="S64" s="14">
        <f t="shared" si="16"/>
        <v>16.818217350230416</v>
      </c>
      <c r="T64" s="14">
        <f t="shared" si="17"/>
        <v>16.818217350230416</v>
      </c>
      <c r="U64" s="59">
        <f t="shared" si="17"/>
        <v>16.818217350230416</v>
      </c>
      <c r="V64" s="75">
        <v>84.86336999999999</v>
      </c>
      <c r="W64" s="32">
        <f t="shared" si="9"/>
        <v>159.70262945172163</v>
      </c>
      <c r="X64" s="32">
        <f t="shared" si="11"/>
        <v>157.6886864008716</v>
      </c>
      <c r="Y64" s="33">
        <f t="shared" si="12"/>
        <v>176.83720157350913</v>
      </c>
      <c r="Z64" s="10">
        <v>0</v>
      </c>
      <c r="AA64" s="32">
        <f t="shared" si="13"/>
        <v>342.0629921446591</v>
      </c>
      <c r="AB64" s="32">
        <f t="shared" si="14"/>
        <v>350.378137966352</v>
      </c>
      <c r="AC64" s="33">
        <f t="shared" si="15"/>
        <v>384.72893580619075</v>
      </c>
    </row>
    <row r="65" spans="2:29" ht="12.75">
      <c r="B65" s="2" t="s">
        <v>111</v>
      </c>
      <c r="C65" s="2" t="s">
        <v>193</v>
      </c>
      <c r="D65" s="9">
        <v>19.416084510874384</v>
      </c>
      <c r="E65" s="10">
        <v>23.696378501820856</v>
      </c>
      <c r="F65" s="10">
        <v>27.728022674462697</v>
      </c>
      <c r="G65" s="11">
        <v>31.095102932455458</v>
      </c>
      <c r="H65" s="75">
        <v>13</v>
      </c>
      <c r="I65" s="32">
        <v>15</v>
      </c>
      <c r="J65" s="33">
        <v>17</v>
      </c>
      <c r="K65" s="76">
        <v>11</v>
      </c>
      <c r="L65" s="75">
        <v>1599</v>
      </c>
      <c r="M65" s="32">
        <v>1707</v>
      </c>
      <c r="N65" s="33">
        <v>2227</v>
      </c>
      <c r="O65" s="12">
        <f t="shared" si="6"/>
        <v>122.95555555555555</v>
      </c>
      <c r="P65" s="37">
        <f>VLOOKUP(C65,admin!$B$4:$F$12,5,FALSE)</f>
        <v>3106.884246713853</v>
      </c>
      <c r="Q65" s="37">
        <v>867.3276296296298</v>
      </c>
      <c r="R65" s="13">
        <f t="shared" si="7"/>
        <v>29.74533591980302</v>
      </c>
      <c r="S65" s="14">
        <f t="shared" si="16"/>
        <v>29.74533591980302</v>
      </c>
      <c r="T65" s="14">
        <f t="shared" si="17"/>
        <v>29.74533591980302</v>
      </c>
      <c r="U65" s="59">
        <f t="shared" si="17"/>
        <v>29.74533591980302</v>
      </c>
      <c r="V65" s="75">
        <v>27.177273333333336</v>
      </c>
      <c r="W65" s="32">
        <f t="shared" si="9"/>
        <v>1255.2174213093695</v>
      </c>
      <c r="X65" s="32">
        <f t="shared" si="11"/>
        <v>824.7793488438078</v>
      </c>
      <c r="Y65" s="33">
        <f t="shared" si="12"/>
        <v>924.9342821867396</v>
      </c>
      <c r="Z65" s="10">
        <v>0</v>
      </c>
      <c r="AA65" s="32">
        <f t="shared" si="13"/>
        <v>2688.5182066146467</v>
      </c>
      <c r="AB65" s="32">
        <f t="shared" si="14"/>
        <v>1832.627686087417</v>
      </c>
      <c r="AC65" s="33">
        <f t="shared" si="15"/>
        <v>2012.2970670763812</v>
      </c>
    </row>
    <row r="66" spans="2:29" ht="12.75">
      <c r="B66" s="2" t="s">
        <v>110</v>
      </c>
      <c r="C66" s="2" t="s">
        <v>190</v>
      </c>
      <c r="D66" s="9">
        <v>5.369387850645067</v>
      </c>
      <c r="E66" s="10">
        <v>6.549964376516496</v>
      </c>
      <c r="F66" s="10">
        <v>7.664359376054726</v>
      </c>
      <c r="G66" s="11">
        <v>8.59506090671393</v>
      </c>
      <c r="H66" s="75">
        <v>7</v>
      </c>
      <c r="I66" s="32">
        <v>11</v>
      </c>
      <c r="J66" s="33">
        <v>12</v>
      </c>
      <c r="K66" s="76">
        <v>4</v>
      </c>
      <c r="L66" s="75">
        <v>896</v>
      </c>
      <c r="M66" s="32">
        <v>1202</v>
      </c>
      <c r="N66" s="33">
        <v>1944</v>
      </c>
      <c r="O66" s="12">
        <f t="shared" si="6"/>
        <v>134.73333333333332</v>
      </c>
      <c r="P66" s="37">
        <f>VLOOKUP(C66,admin!$B$4:$F$12,5,FALSE)</f>
        <v>1633.4658111380143</v>
      </c>
      <c r="Q66" s="37">
        <v>1676.2622222222224</v>
      </c>
      <c r="R66" s="13">
        <f t="shared" si="7"/>
        <v>32.85590132499327</v>
      </c>
      <c r="S66" s="14">
        <f t="shared" si="16"/>
        <v>32.85590132499327</v>
      </c>
      <c r="T66" s="14">
        <f aca="true" t="shared" si="18" ref="T66:U86">S66*(T$3+1)</f>
        <v>32.85590132499327</v>
      </c>
      <c r="U66" s="59">
        <f t="shared" si="18"/>
        <v>32.85590132499327</v>
      </c>
      <c r="V66" s="75">
        <v>167.20473666666666</v>
      </c>
      <c r="W66" s="32">
        <f t="shared" si="9"/>
        <v>224.41632396679242</v>
      </c>
      <c r="X66" s="32">
        <f t="shared" si="11"/>
        <v>251.81943537894105</v>
      </c>
      <c r="Y66" s="33">
        <f t="shared" si="12"/>
        <v>282.3984730333001</v>
      </c>
      <c r="Z66" s="10">
        <v>0</v>
      </c>
      <c r="AA66" s="32">
        <f t="shared" si="13"/>
        <v>480.67160525614406</v>
      </c>
      <c r="AB66" s="32">
        <f t="shared" si="14"/>
        <v>559.5330070003283</v>
      </c>
      <c r="AC66" s="33">
        <f t="shared" si="15"/>
        <v>614.3891841572238</v>
      </c>
    </row>
    <row r="67" spans="2:29" ht="12.75">
      <c r="B67" s="2" t="s">
        <v>109</v>
      </c>
      <c r="C67" s="2" t="s">
        <v>193</v>
      </c>
      <c r="D67" s="9">
        <v>18.56691189497449</v>
      </c>
      <c r="E67" s="10">
        <v>22.88800468226605</v>
      </c>
      <c r="F67" s="10">
        <v>26.782114100444296</v>
      </c>
      <c r="G67" s="11">
        <v>30.034330412931965</v>
      </c>
      <c r="H67" s="75">
        <v>26</v>
      </c>
      <c r="I67" s="32">
        <v>3</v>
      </c>
      <c r="J67" s="33">
        <v>14</v>
      </c>
      <c r="K67" s="76">
        <v>7</v>
      </c>
      <c r="L67" s="75">
        <v>4187</v>
      </c>
      <c r="M67" s="32">
        <v>644</v>
      </c>
      <c r="N67" s="33">
        <v>2519</v>
      </c>
      <c r="O67" s="12">
        <f t="shared" si="6"/>
        <v>170.93023255813952</v>
      </c>
      <c r="P67" s="37">
        <f>VLOOKUP(C67,admin!$B$4:$F$12,5,FALSE)</f>
        <v>3106.884246713853</v>
      </c>
      <c r="Q67" s="37">
        <v>1639.675072463768</v>
      </c>
      <c r="R67" s="13">
        <f t="shared" si="7"/>
        <v>41.54591830974047</v>
      </c>
      <c r="S67" s="14">
        <f t="shared" si="16"/>
        <v>41.54591830974047</v>
      </c>
      <c r="T67" s="14">
        <f t="shared" si="18"/>
        <v>41.54591830974047</v>
      </c>
      <c r="U67" s="59">
        <f t="shared" si="18"/>
        <v>41.54591830974047</v>
      </c>
      <c r="V67" s="75">
        <v>59.60584666666667</v>
      </c>
      <c r="W67" s="32">
        <f t="shared" si="9"/>
        <v>1662.676730988475</v>
      </c>
      <c r="X67" s="32">
        <f t="shared" si="11"/>
        <v>1112.687524579207</v>
      </c>
      <c r="Y67" s="33">
        <f t="shared" si="12"/>
        <v>1247.8038378234253</v>
      </c>
      <c r="Z67" s="10">
        <v>0</v>
      </c>
      <c r="AA67" s="32">
        <f t="shared" si="13"/>
        <v>3561.244918282008</v>
      </c>
      <c r="AB67" s="32">
        <f t="shared" si="14"/>
        <v>2472.348472796316</v>
      </c>
      <c r="AC67" s="33">
        <f t="shared" si="15"/>
        <v>2714.735577972428</v>
      </c>
    </row>
    <row r="68" spans="2:29" ht="12.75">
      <c r="B68" s="2" t="s">
        <v>108</v>
      </c>
      <c r="C68" s="2" t="s">
        <v>193</v>
      </c>
      <c r="D68" s="9">
        <v>10.687227818788301</v>
      </c>
      <c r="E68" s="10">
        <v>13.163638539928272</v>
      </c>
      <c r="F68" s="10">
        <v>15.403267967107928</v>
      </c>
      <c r="G68" s="11">
        <v>17.273723718299582</v>
      </c>
      <c r="H68" s="75">
        <v>7</v>
      </c>
      <c r="I68" s="32" t="s">
        <v>180</v>
      </c>
      <c r="J68" s="33">
        <v>7</v>
      </c>
      <c r="K68" s="76">
        <v>3</v>
      </c>
      <c r="L68" s="75">
        <v>1440</v>
      </c>
      <c r="M68" s="32" t="s">
        <v>180</v>
      </c>
      <c r="N68" s="33">
        <v>1548</v>
      </c>
      <c r="O68" s="12">
        <f t="shared" si="6"/>
        <v>213.42857142857142</v>
      </c>
      <c r="P68" s="37">
        <f>VLOOKUP(C68,admin!$B$4:$F$12,5,FALSE)</f>
        <v>3106.884246713853</v>
      </c>
      <c r="Q68" s="37">
        <v>0</v>
      </c>
      <c r="R68" s="13">
        <f t="shared" si="7"/>
        <v>52.58042179546439</v>
      </c>
      <c r="S68" s="14">
        <f t="shared" si="16"/>
        <v>52.58042179546439</v>
      </c>
      <c r="T68" s="14">
        <f t="shared" si="18"/>
        <v>52.58042179546439</v>
      </c>
      <c r="U68" s="59">
        <f t="shared" si="18"/>
        <v>52.58042179546439</v>
      </c>
      <c r="V68" s="75">
        <v>378.54404999999997</v>
      </c>
      <c r="W68" s="32">
        <f t="shared" si="9"/>
        <v>875.5445633285692</v>
      </c>
      <c r="X68" s="32">
        <f t="shared" si="11"/>
        <v>809.9103267391001</v>
      </c>
      <c r="Y68" s="33">
        <f t="shared" si="12"/>
        <v>908.2596790865095</v>
      </c>
      <c r="Z68" s="10">
        <v>0</v>
      </c>
      <c r="AA68" s="32">
        <f t="shared" si="13"/>
        <v>1875.3065877271363</v>
      </c>
      <c r="AB68" s="32">
        <f t="shared" si="14"/>
        <v>1799.5892963504143</v>
      </c>
      <c r="AC68" s="33">
        <f t="shared" si="15"/>
        <v>1976.0196195220249</v>
      </c>
    </row>
    <row r="69" spans="2:29" ht="12.75">
      <c r="B69" s="2" t="s">
        <v>107</v>
      </c>
      <c r="C69" s="2" t="s">
        <v>193</v>
      </c>
      <c r="D69" s="9">
        <v>13.338388063276927</v>
      </c>
      <c r="E69" s="10">
        <v>16.526443143777094</v>
      </c>
      <c r="F69" s="10">
        <v>19.338211962796667</v>
      </c>
      <c r="G69" s="11">
        <v>21.686497395525375</v>
      </c>
      <c r="H69" s="75">
        <v>13</v>
      </c>
      <c r="I69" s="32">
        <v>14</v>
      </c>
      <c r="J69" s="33">
        <v>19</v>
      </c>
      <c r="K69" s="76">
        <v>4</v>
      </c>
      <c r="L69" s="75">
        <v>1932</v>
      </c>
      <c r="M69" s="32">
        <v>1961</v>
      </c>
      <c r="N69" s="33">
        <v>2395</v>
      </c>
      <c r="O69" s="12">
        <f t="shared" si="6"/>
        <v>136.69565217391303</v>
      </c>
      <c r="P69" s="37">
        <f>VLOOKUP(C69,admin!$B$4:$F$12,5,FALSE)</f>
        <v>3106.884246713853</v>
      </c>
      <c r="Q69" s="37">
        <v>1077.2082</v>
      </c>
      <c r="R69" s="13">
        <f t="shared" si="7"/>
        <v>33.12788993179979</v>
      </c>
      <c r="S69" s="14">
        <f t="shared" si="16"/>
        <v>33.12788993179979</v>
      </c>
      <c r="T69" s="14">
        <f t="shared" si="18"/>
        <v>33.12788993179979</v>
      </c>
      <c r="U69" s="59">
        <f t="shared" si="18"/>
        <v>33.12788993179979</v>
      </c>
      <c r="V69" s="75">
        <v>116.92533</v>
      </c>
      <c r="W69" s="32">
        <f t="shared" si="9"/>
        <v>872.4335110590652</v>
      </c>
      <c r="X69" s="32">
        <f t="shared" si="11"/>
        <v>640.634157381342</v>
      </c>
      <c r="Y69" s="33">
        <f t="shared" si="12"/>
        <v>718.4278987252275</v>
      </c>
      <c r="Z69" s="10">
        <v>0</v>
      </c>
      <c r="AA69" s="32">
        <f t="shared" si="13"/>
        <v>1868.6431041534568</v>
      </c>
      <c r="AB69" s="32">
        <f t="shared" si="14"/>
        <v>1423.4642212079257</v>
      </c>
      <c r="AC69" s="33">
        <f t="shared" si="15"/>
        <v>1563.0195370126253</v>
      </c>
    </row>
    <row r="70" spans="2:29" ht="12.75">
      <c r="B70" s="2" t="s">
        <v>106</v>
      </c>
      <c r="C70" s="2" t="s">
        <v>192</v>
      </c>
      <c r="D70" s="9">
        <v>10.676970792018302</v>
      </c>
      <c r="E70" s="10">
        <v>13.098106746992364</v>
      </c>
      <c r="F70" s="10">
        <v>15.326586754394965</v>
      </c>
      <c r="G70" s="11">
        <v>17.187730922120462</v>
      </c>
      <c r="H70" s="75">
        <v>17</v>
      </c>
      <c r="I70" s="32">
        <v>14</v>
      </c>
      <c r="J70" s="33">
        <v>16</v>
      </c>
      <c r="K70" s="76">
        <v>6</v>
      </c>
      <c r="L70" s="75">
        <v>1834</v>
      </c>
      <c r="M70" s="32">
        <v>1318</v>
      </c>
      <c r="N70" s="33">
        <v>1464</v>
      </c>
      <c r="O70" s="12">
        <f t="shared" si="6"/>
        <v>98.2127659574468</v>
      </c>
      <c r="P70" s="37">
        <f>VLOOKUP(C70,admin!$B$4:$F$12,5,FALSE)</f>
        <v>2348.7972657450077</v>
      </c>
      <c r="Q70" s="37">
        <v>101.3636879432624</v>
      </c>
      <c r="R70" s="13">
        <f t="shared" si="7"/>
        <v>23.940651250939634</v>
      </c>
      <c r="S70" s="14">
        <f t="shared" si="16"/>
        <v>23.940651250939634</v>
      </c>
      <c r="T70" s="14">
        <f t="shared" si="18"/>
        <v>23.940651250939634</v>
      </c>
      <c r="U70" s="59">
        <f t="shared" si="18"/>
        <v>23.940651250939634</v>
      </c>
      <c r="V70" s="75">
        <v>141.04195</v>
      </c>
      <c r="W70" s="32">
        <f t="shared" si="9"/>
        <v>428.14888982550247</v>
      </c>
      <c r="X70" s="32">
        <f aca="true" t="shared" si="19" ref="X70:X78">F70*T70</f>
        <v>366.92846835424064</v>
      </c>
      <c r="Y70" s="33">
        <f aca="true" t="shared" si="20" ref="Y70:Y78">G70*U70</f>
        <v>411.48547180147705</v>
      </c>
      <c r="Z70" s="10">
        <v>0</v>
      </c>
      <c r="AA70" s="32">
        <f aca="true" t="shared" si="21" ref="AA70:AA101">W70/W$178*AA$3</f>
        <v>917.041196127573</v>
      </c>
      <c r="AB70" s="32">
        <f aca="true" t="shared" si="22" ref="AB70:AB101">X70/X$178*AB$3</f>
        <v>815.3008084674726</v>
      </c>
      <c r="AC70" s="33">
        <f aca="true" t="shared" si="23" ref="AC70:AC101">Y70/Y$178*AC$3</f>
        <v>895.2322602780096</v>
      </c>
    </row>
    <row r="71" spans="2:29" ht="12.75">
      <c r="B71" s="2" t="s">
        <v>105</v>
      </c>
      <c r="C71" s="2" t="s">
        <v>194</v>
      </c>
      <c r="D71" s="9">
        <v>6.5489572800524725</v>
      </c>
      <c r="E71" s="10">
        <v>8.045717665838644</v>
      </c>
      <c r="F71" s="10">
        <v>9.414596490073636</v>
      </c>
      <c r="G71" s="11">
        <v>10.55783350884202</v>
      </c>
      <c r="H71" s="75">
        <v>3</v>
      </c>
      <c r="I71" s="32">
        <v>1</v>
      </c>
      <c r="J71" s="33">
        <v>5</v>
      </c>
      <c r="K71" s="76">
        <v>1</v>
      </c>
      <c r="L71" s="75">
        <v>387</v>
      </c>
      <c r="M71" s="32">
        <v>124</v>
      </c>
      <c r="N71" s="33">
        <v>584</v>
      </c>
      <c r="O71" s="12">
        <f aca="true" t="shared" si="24" ref="O71:O134">IF(SUM(H71:J71)=0,"N/A",SUM(L71:N71)/SUM(H71:J71))</f>
        <v>121.66666666666667</v>
      </c>
      <c r="P71" s="37">
        <f>VLOOKUP(C71,admin!$B$4:$F$12,5,FALSE)</f>
        <v>2445.3081560891933</v>
      </c>
      <c r="Q71" s="37">
        <v>1247.2248148148146</v>
      </c>
      <c r="R71" s="13">
        <f aca="true" t="shared" si="25" ref="R71:R78">(O71-(P71/1000)-(Q71/1000))*0.25</f>
        <v>29.493533423940665</v>
      </c>
      <c r="S71" s="14">
        <f aca="true" t="shared" si="26" ref="S71:S78">R71*(S$3+1)</f>
        <v>29.493533423940665</v>
      </c>
      <c r="T71" s="14">
        <f t="shared" si="18"/>
        <v>29.493533423940665</v>
      </c>
      <c r="U71" s="59">
        <f t="shared" si="18"/>
        <v>29.493533423940665</v>
      </c>
      <c r="V71" s="75">
        <v>30.61265</v>
      </c>
      <c r="W71" s="32">
        <f aca="true" t="shared" si="27" ref="W71:W134">SUM(D71*R71+E71*S71)-V71</f>
        <v>399.83588332818914</v>
      </c>
      <c r="X71" s="32">
        <f t="shared" si="19"/>
        <v>277.66971625290125</v>
      </c>
      <c r="Y71" s="33">
        <f t="shared" si="20"/>
        <v>311.38781547743287</v>
      </c>
      <c r="Z71" s="10">
        <v>0</v>
      </c>
      <c r="AA71" s="32">
        <f t="shared" si="21"/>
        <v>856.3982890425027</v>
      </c>
      <c r="AB71" s="32">
        <f t="shared" si="22"/>
        <v>616.9713273088634</v>
      </c>
      <c r="AC71" s="33">
        <f t="shared" si="23"/>
        <v>677.4587123391447</v>
      </c>
    </row>
    <row r="72" spans="2:29" ht="12.75">
      <c r="B72" s="2" t="s">
        <v>104</v>
      </c>
      <c r="C72" s="2" t="s">
        <v>193</v>
      </c>
      <c r="D72" s="9">
        <v>4.1334304991564546</v>
      </c>
      <c r="E72" s="10">
        <v>5.043317745380887</v>
      </c>
      <c r="F72" s="10">
        <v>5.9013755535553996</v>
      </c>
      <c r="G72" s="11">
        <v>6.617993732740531</v>
      </c>
      <c r="H72" s="75">
        <v>3</v>
      </c>
      <c r="I72" s="32">
        <v>9</v>
      </c>
      <c r="J72" s="33">
        <v>5</v>
      </c>
      <c r="K72" s="76">
        <v>0</v>
      </c>
      <c r="L72" s="75">
        <v>582</v>
      </c>
      <c r="M72" s="32">
        <v>1764</v>
      </c>
      <c r="N72" s="33">
        <v>912</v>
      </c>
      <c r="O72" s="12">
        <f t="shared" si="24"/>
        <v>191.64705882352942</v>
      </c>
      <c r="P72" s="37">
        <f>VLOOKUP(C72,admin!$B$4:$F$12,5,FALSE)</f>
        <v>3106.884246713853</v>
      </c>
      <c r="Q72" s="37">
        <v>0</v>
      </c>
      <c r="R72" s="13">
        <f t="shared" si="25"/>
        <v>47.13504364420389</v>
      </c>
      <c r="S72" s="14">
        <f t="shared" si="26"/>
        <v>47.13504364420389</v>
      </c>
      <c r="T72" s="14">
        <f t="shared" si="18"/>
        <v>47.13504364420389</v>
      </c>
      <c r="U72" s="59">
        <f t="shared" si="18"/>
        <v>47.13504364420389</v>
      </c>
      <c r="V72" s="75">
        <v>0</v>
      </c>
      <c r="W72" s="32">
        <f t="shared" si="27"/>
        <v>432.546429018139</v>
      </c>
      <c r="X72" s="32">
        <f t="shared" si="19"/>
        <v>278.16159427767167</v>
      </c>
      <c r="Y72" s="33">
        <f t="shared" si="20"/>
        <v>311.9394234297927</v>
      </c>
      <c r="Z72" s="10">
        <v>0</v>
      </c>
      <c r="AA72" s="32">
        <f t="shared" si="21"/>
        <v>926.4601732569471</v>
      </c>
      <c r="AB72" s="32">
        <f t="shared" si="22"/>
        <v>618.0642611797657</v>
      </c>
      <c r="AC72" s="33">
        <f t="shared" si="23"/>
        <v>678.658796589547</v>
      </c>
    </row>
    <row r="73" spans="2:29" ht="12.75">
      <c r="B73" s="2" t="s">
        <v>103</v>
      </c>
      <c r="C73" s="2" t="s">
        <v>193</v>
      </c>
      <c r="D73" s="9">
        <v>8.248462939711322</v>
      </c>
      <c r="E73" s="10">
        <v>10.1816486298295</v>
      </c>
      <c r="F73" s="10">
        <v>11.913929550442944</v>
      </c>
      <c r="G73" s="11">
        <v>13.360666573684012</v>
      </c>
      <c r="H73" s="75">
        <v>12</v>
      </c>
      <c r="I73" s="32">
        <v>13</v>
      </c>
      <c r="J73" s="33" t="s">
        <v>180</v>
      </c>
      <c r="K73" s="76">
        <v>9</v>
      </c>
      <c r="L73" s="75">
        <v>1352</v>
      </c>
      <c r="M73" s="32">
        <v>1486</v>
      </c>
      <c r="N73" s="33" t="s">
        <v>180</v>
      </c>
      <c r="O73" s="12">
        <f t="shared" si="24"/>
        <v>113.52</v>
      </c>
      <c r="P73" s="37">
        <f>VLOOKUP(C73,admin!$B$4:$F$12,5,FALSE)</f>
        <v>3106.884246713853</v>
      </c>
      <c r="Q73" s="37">
        <v>203.5819379844961</v>
      </c>
      <c r="R73" s="13">
        <f t="shared" si="25"/>
        <v>27.552383453825414</v>
      </c>
      <c r="S73" s="14">
        <f t="shared" si="26"/>
        <v>27.552383453825414</v>
      </c>
      <c r="T73" s="14">
        <f t="shared" si="18"/>
        <v>27.552383453825414</v>
      </c>
      <c r="U73" s="59">
        <f t="shared" si="18"/>
        <v>27.552383453825414</v>
      </c>
      <c r="V73" s="75">
        <v>246.46476666666663</v>
      </c>
      <c r="W73" s="32">
        <f t="shared" si="27"/>
        <v>261.3287343941063</v>
      </c>
      <c r="X73" s="32">
        <f t="shared" si="19"/>
        <v>328.2571554156658</v>
      </c>
      <c r="Y73" s="33">
        <f t="shared" si="20"/>
        <v>368.11820863684966</v>
      </c>
      <c r="Z73" s="10">
        <v>0</v>
      </c>
      <c r="AA73" s="32">
        <f t="shared" si="21"/>
        <v>559.7333564708019</v>
      </c>
      <c r="AB73" s="32">
        <f t="shared" si="22"/>
        <v>729.3746527654293</v>
      </c>
      <c r="AC73" s="33">
        <f t="shared" si="23"/>
        <v>800.8819716640015</v>
      </c>
    </row>
    <row r="74" spans="2:29" ht="12.75">
      <c r="B74" s="2" t="s">
        <v>102</v>
      </c>
      <c r="C74" s="2" t="s">
        <v>191</v>
      </c>
      <c r="D74" s="9">
        <v>6.1784339959839025</v>
      </c>
      <c r="E74" s="10">
        <v>7.6125795839133605</v>
      </c>
      <c r="F74" s="10">
        <v>8.907765348940629</v>
      </c>
      <c r="G74" s="11">
        <v>9.989456647356706</v>
      </c>
      <c r="H74" s="75">
        <v>3</v>
      </c>
      <c r="I74" s="32">
        <v>8</v>
      </c>
      <c r="J74" s="33">
        <v>5</v>
      </c>
      <c r="K74" s="76">
        <v>3</v>
      </c>
      <c r="L74" s="75">
        <v>167</v>
      </c>
      <c r="M74" s="32">
        <v>572</v>
      </c>
      <c r="N74" s="33">
        <v>318</v>
      </c>
      <c r="O74" s="12">
        <f t="shared" si="24"/>
        <v>66.0625</v>
      </c>
      <c r="P74" s="37">
        <f>VLOOKUP(C74,admin!$B$4:$F$12,5,FALSE)</f>
        <v>1751.717407013815</v>
      </c>
      <c r="Q74" s="37">
        <v>844.7209090909091</v>
      </c>
      <c r="R74" s="13">
        <f t="shared" si="25"/>
        <v>15.866515420973819</v>
      </c>
      <c r="S74" s="14">
        <f t="shared" si="26"/>
        <v>15.866515420973819</v>
      </c>
      <c r="T74" s="14">
        <f t="shared" si="18"/>
        <v>15.866515420973819</v>
      </c>
      <c r="U74" s="59">
        <f t="shared" si="18"/>
        <v>15.866515420973819</v>
      </c>
      <c r="V74" s="75">
        <v>58.696769999999994</v>
      </c>
      <c r="W74" s="32">
        <f t="shared" si="27"/>
        <v>160.1185596362993</v>
      </c>
      <c r="X74" s="32">
        <f t="shared" si="19"/>
        <v>141.3351962753827</v>
      </c>
      <c r="Y74" s="33">
        <f t="shared" si="20"/>
        <v>158.4978679424346</v>
      </c>
      <c r="Z74" s="10">
        <v>0</v>
      </c>
      <c r="AA74" s="32">
        <f t="shared" si="21"/>
        <v>342.9538624073991</v>
      </c>
      <c r="AB74" s="32">
        <f t="shared" si="22"/>
        <v>314.0413179306171</v>
      </c>
      <c r="AC74" s="33">
        <f t="shared" si="23"/>
        <v>344.829682433619</v>
      </c>
    </row>
    <row r="75" spans="2:29" ht="12.75">
      <c r="B75" s="2" t="s">
        <v>101</v>
      </c>
      <c r="C75" s="2" t="s">
        <v>193</v>
      </c>
      <c r="D75" s="9">
        <v>8.463213256623973</v>
      </c>
      <c r="E75" s="10">
        <v>10.495120855921598</v>
      </c>
      <c r="F75" s="10">
        <v>12.2807351782408</v>
      </c>
      <c r="G75" s="11">
        <v>13.772014288105892</v>
      </c>
      <c r="H75" s="75">
        <v>7</v>
      </c>
      <c r="I75" s="32" t="s">
        <v>180</v>
      </c>
      <c r="J75" s="33" t="s">
        <v>180</v>
      </c>
      <c r="K75" s="76">
        <v>5</v>
      </c>
      <c r="L75" s="75">
        <v>1091</v>
      </c>
      <c r="M75" s="32" t="s">
        <v>180</v>
      </c>
      <c r="N75" s="33" t="s">
        <v>180</v>
      </c>
      <c r="O75" s="12">
        <f t="shared" si="24"/>
        <v>155.85714285714286</v>
      </c>
      <c r="P75" s="37">
        <f>VLOOKUP(C75,admin!$B$4:$F$12,5,FALSE)</f>
        <v>3106.884246713853</v>
      </c>
      <c r="Q75" s="37">
        <v>71.05230769230769</v>
      </c>
      <c r="R75" s="13">
        <f t="shared" si="25"/>
        <v>38.169801575684176</v>
      </c>
      <c r="S75" s="14">
        <f t="shared" si="26"/>
        <v>38.169801575684176</v>
      </c>
      <c r="T75" s="14">
        <f t="shared" si="18"/>
        <v>38.169801575684176</v>
      </c>
      <c r="U75" s="59">
        <f t="shared" si="18"/>
        <v>38.169801575684176</v>
      </c>
      <c r="V75" s="75">
        <v>224.38268000000002</v>
      </c>
      <c r="W75" s="32">
        <f t="shared" si="27"/>
        <v>499.253171281389</v>
      </c>
      <c r="X75" s="32">
        <f t="shared" si="19"/>
        <v>468.75322495697577</v>
      </c>
      <c r="Y75" s="33">
        <f t="shared" si="20"/>
        <v>525.6750526744893</v>
      </c>
      <c r="Z75" s="10">
        <v>0</v>
      </c>
      <c r="AA75" s="32">
        <f t="shared" si="21"/>
        <v>1069.3376445492263</v>
      </c>
      <c r="AB75" s="32">
        <f t="shared" si="22"/>
        <v>1041.5514636771043</v>
      </c>
      <c r="AC75" s="33">
        <f t="shared" si="23"/>
        <v>1143.6643522728998</v>
      </c>
    </row>
    <row r="76" spans="2:29" ht="12.75">
      <c r="B76" s="2" t="s">
        <v>100</v>
      </c>
      <c r="C76" s="2" t="s">
        <v>191</v>
      </c>
      <c r="D76" s="9">
        <v>5.114328555019074</v>
      </c>
      <c r="E76" s="10">
        <v>6.295267494081899</v>
      </c>
      <c r="F76" s="10">
        <v>7.366328985853168</v>
      </c>
      <c r="G76" s="11">
        <v>8.260839971845309</v>
      </c>
      <c r="H76" s="75">
        <v>2</v>
      </c>
      <c r="I76" s="32">
        <v>2</v>
      </c>
      <c r="J76" s="33">
        <v>3</v>
      </c>
      <c r="K76" s="76">
        <v>3</v>
      </c>
      <c r="L76" s="75">
        <v>142</v>
      </c>
      <c r="M76" s="32">
        <v>175</v>
      </c>
      <c r="N76" s="33">
        <v>278</v>
      </c>
      <c r="O76" s="12">
        <f t="shared" si="24"/>
        <v>85</v>
      </c>
      <c r="P76" s="37">
        <f>VLOOKUP(C76,admin!$B$4:$F$12,5,FALSE)</f>
        <v>1751.717407013815</v>
      </c>
      <c r="Q76" s="37">
        <v>0</v>
      </c>
      <c r="R76" s="13">
        <f t="shared" si="25"/>
        <v>20.812070648246547</v>
      </c>
      <c r="S76" s="14">
        <f t="shared" si="26"/>
        <v>20.812070648246547</v>
      </c>
      <c r="T76" s="14">
        <f t="shared" si="18"/>
        <v>20.812070648246547</v>
      </c>
      <c r="U76" s="59">
        <f t="shared" si="18"/>
        <v>20.812070648246547</v>
      </c>
      <c r="V76" s="75">
        <v>69.25</v>
      </c>
      <c r="W76" s="32">
        <f t="shared" si="27"/>
        <v>168.2073190418441</v>
      </c>
      <c r="X76" s="32">
        <f t="shared" si="19"/>
        <v>153.30855927180247</v>
      </c>
      <c r="Y76" s="33">
        <f t="shared" si="20"/>
        <v>171.9251851079036</v>
      </c>
      <c r="Z76" s="10">
        <v>0</v>
      </c>
      <c r="AA76" s="32">
        <f t="shared" si="21"/>
        <v>360.27897004337154</v>
      </c>
      <c r="AB76" s="32">
        <f t="shared" si="22"/>
        <v>340.64566557047146</v>
      </c>
      <c r="AC76" s="33">
        <f t="shared" si="23"/>
        <v>374.04229944992977</v>
      </c>
    </row>
    <row r="77" spans="2:29" ht="12.75">
      <c r="B77" s="2" t="s">
        <v>99</v>
      </c>
      <c r="C77" s="2" t="s">
        <v>193</v>
      </c>
      <c r="D77" s="9">
        <v>10.972602149986242</v>
      </c>
      <c r="E77" s="10">
        <v>13.600597361309246</v>
      </c>
      <c r="F77" s="10">
        <v>15.914569899009765</v>
      </c>
      <c r="G77" s="11">
        <v>17.847114269393362</v>
      </c>
      <c r="H77" s="75">
        <v>8</v>
      </c>
      <c r="I77" s="32">
        <v>2</v>
      </c>
      <c r="J77" s="33">
        <v>10</v>
      </c>
      <c r="K77" s="76">
        <v>1</v>
      </c>
      <c r="L77" s="75">
        <v>1441</v>
      </c>
      <c r="M77" s="32">
        <v>346</v>
      </c>
      <c r="N77" s="33">
        <v>1603</v>
      </c>
      <c r="O77" s="12">
        <f t="shared" si="24"/>
        <v>169.5</v>
      </c>
      <c r="P77" s="37">
        <f>VLOOKUP(C77,admin!$B$4:$F$12,5,FALSE)</f>
        <v>3106.884246713853</v>
      </c>
      <c r="Q77" s="37">
        <v>561.8333333333333</v>
      </c>
      <c r="R77" s="13">
        <f t="shared" si="25"/>
        <v>41.4578206049882</v>
      </c>
      <c r="S77" s="14">
        <f t="shared" si="26"/>
        <v>41.4578206049882</v>
      </c>
      <c r="T77" s="14">
        <f t="shared" si="18"/>
        <v>41.4578206049882</v>
      </c>
      <c r="U77" s="59">
        <f t="shared" si="18"/>
        <v>41.4578206049882</v>
      </c>
      <c r="V77" s="75">
        <v>82.5905</v>
      </c>
      <c r="W77" s="32">
        <f t="shared" si="27"/>
        <v>936.1607970298721</v>
      </c>
      <c r="X77" s="32">
        <f t="shared" si="19"/>
        <v>659.783383878692</v>
      </c>
      <c r="Y77" s="33">
        <f t="shared" si="20"/>
        <v>739.902461697235</v>
      </c>
      <c r="Z77" s="10">
        <v>0</v>
      </c>
      <c r="AA77" s="32">
        <f t="shared" si="21"/>
        <v>2005.1389539417182</v>
      </c>
      <c r="AB77" s="32">
        <f t="shared" si="22"/>
        <v>1466.013058900573</v>
      </c>
      <c r="AC77" s="33">
        <f t="shared" si="23"/>
        <v>1609.7398293810224</v>
      </c>
    </row>
    <row r="78" spans="2:29" ht="12.75">
      <c r="B78" s="2" t="s">
        <v>98</v>
      </c>
      <c r="C78" s="2" t="s">
        <v>192</v>
      </c>
      <c r="D78" s="9">
        <v>8.816173461851118</v>
      </c>
      <c r="E78" s="10">
        <v>10.828986919160858</v>
      </c>
      <c r="F78" s="10">
        <v>12.671404401009184</v>
      </c>
      <c r="G78" s="11">
        <v>14.210123411037092</v>
      </c>
      <c r="H78" s="75">
        <v>11</v>
      </c>
      <c r="I78" s="32">
        <v>28</v>
      </c>
      <c r="J78" s="33">
        <v>12</v>
      </c>
      <c r="K78" s="76">
        <v>5</v>
      </c>
      <c r="L78" s="75">
        <v>841</v>
      </c>
      <c r="M78" s="32">
        <v>1918</v>
      </c>
      <c r="N78" s="33">
        <v>722</v>
      </c>
      <c r="O78" s="12">
        <f t="shared" si="24"/>
        <v>68.25490196078431</v>
      </c>
      <c r="P78" s="37">
        <f>VLOOKUP(C78,admin!$B$4:$F$12,5,FALSE)</f>
        <v>2348.7972657450077</v>
      </c>
      <c r="Q78" s="37">
        <v>1217.9594017094016</v>
      </c>
      <c r="R78" s="13">
        <f t="shared" si="25"/>
        <v>16.172036323332474</v>
      </c>
      <c r="S78" s="14">
        <f t="shared" si="26"/>
        <v>16.172036323332474</v>
      </c>
      <c r="T78" s="14">
        <f t="shared" si="18"/>
        <v>16.172036323332474</v>
      </c>
      <c r="U78" s="59">
        <f t="shared" si="18"/>
        <v>16.172036323332474</v>
      </c>
      <c r="V78" s="75">
        <v>72.75143000000001</v>
      </c>
      <c r="W78" s="32">
        <f t="shared" si="27"/>
        <v>244.9508172594177</v>
      </c>
      <c r="X78" s="32">
        <f t="shared" si="19"/>
        <v>204.9224122407555</v>
      </c>
      <c r="Y78" s="33">
        <f t="shared" si="20"/>
        <v>229.806631962329</v>
      </c>
      <c r="Z78" s="10">
        <v>0</v>
      </c>
      <c r="AA78" s="32">
        <f t="shared" si="21"/>
        <v>524.6539131365114</v>
      </c>
      <c r="AB78" s="32">
        <f t="shared" si="22"/>
        <v>455.3296426476683</v>
      </c>
      <c r="AC78" s="33">
        <f t="shared" si="23"/>
        <v>499.9698036915577</v>
      </c>
    </row>
    <row r="79" spans="2:29" ht="12.75">
      <c r="B79" s="2" t="s">
        <v>97</v>
      </c>
      <c r="C79" s="2" t="s">
        <v>197</v>
      </c>
      <c r="D79" s="9">
        <v>0.10632250478610786</v>
      </c>
      <c r="E79" s="10">
        <v>0</v>
      </c>
      <c r="F79" s="10">
        <v>0</v>
      </c>
      <c r="G79" s="11">
        <v>0</v>
      </c>
      <c r="H79" s="75" t="s">
        <v>178</v>
      </c>
      <c r="I79" s="32" t="s">
        <v>178</v>
      </c>
      <c r="J79" s="33" t="s">
        <v>178</v>
      </c>
      <c r="K79" s="76">
        <v>0</v>
      </c>
      <c r="L79" s="75" t="s">
        <v>178</v>
      </c>
      <c r="M79" s="32" t="s">
        <v>178</v>
      </c>
      <c r="N79" s="33" t="s">
        <v>178</v>
      </c>
      <c r="O79" s="12" t="str">
        <f t="shared" si="24"/>
        <v>N/A</v>
      </c>
      <c r="P79" s="37">
        <f>VLOOKUP(C79,admin!$B$4:$F$12,5,FALSE)</f>
        <v>1754.4216811594206</v>
      </c>
      <c r="Q79" s="37"/>
      <c r="R79" s="13"/>
      <c r="S79" s="14"/>
      <c r="T79" s="14"/>
      <c r="U79" s="59"/>
      <c r="V79" s="75">
        <v>0</v>
      </c>
      <c r="W79" s="32">
        <f t="shared" si="27"/>
        <v>0</v>
      </c>
      <c r="X79" s="32"/>
      <c r="Y79" s="33"/>
      <c r="Z79" s="10">
        <v>0</v>
      </c>
      <c r="AA79" s="32">
        <f t="shared" si="21"/>
        <v>0</v>
      </c>
      <c r="AB79" s="32">
        <f t="shared" si="22"/>
        <v>0</v>
      </c>
      <c r="AC79" s="33">
        <f t="shared" si="23"/>
        <v>0</v>
      </c>
    </row>
    <row r="80" spans="2:29" ht="12.75">
      <c r="B80" s="2" t="s">
        <v>96</v>
      </c>
      <c r="C80" s="2" t="s">
        <v>193</v>
      </c>
      <c r="D80" s="9">
        <v>21.20028734948158</v>
      </c>
      <c r="E80" s="10">
        <v>26.294911641575187</v>
      </c>
      <c r="F80" s="10">
        <v>30.76866391902731</v>
      </c>
      <c r="G80" s="11">
        <v>34.504976531826294</v>
      </c>
      <c r="H80" s="75">
        <v>18</v>
      </c>
      <c r="I80" s="32" t="s">
        <v>180</v>
      </c>
      <c r="J80" s="33">
        <v>14</v>
      </c>
      <c r="K80" s="76">
        <v>5</v>
      </c>
      <c r="L80" s="75">
        <v>3079</v>
      </c>
      <c r="M80" s="32" t="s">
        <v>180</v>
      </c>
      <c r="N80" s="33">
        <v>2617</v>
      </c>
      <c r="O80" s="12">
        <f t="shared" si="24"/>
        <v>178</v>
      </c>
      <c r="P80" s="37">
        <f>VLOOKUP(C80,admin!$B$4:$F$12,5,FALSE)</f>
        <v>3106.884246713853</v>
      </c>
      <c r="Q80" s="37">
        <v>1968.9882978723404</v>
      </c>
      <c r="R80" s="13">
        <f aca="true" t="shared" si="28" ref="R80:R134">O80*0.25*(1+$R$3)</f>
        <v>44.5</v>
      </c>
      <c r="S80" s="14">
        <f aca="true" t="shared" si="29" ref="S80:S86">R80*(S$3+1)</f>
        <v>44.5</v>
      </c>
      <c r="T80" s="14">
        <f t="shared" si="18"/>
        <v>44.5</v>
      </c>
      <c r="U80" s="59">
        <f t="shared" si="18"/>
        <v>44.5</v>
      </c>
      <c r="V80" s="75">
        <v>277.5465</v>
      </c>
      <c r="W80" s="32">
        <f t="shared" si="27"/>
        <v>1835.9898551020265</v>
      </c>
      <c r="X80" s="32">
        <f aca="true" t="shared" si="30" ref="X80:Y85">F80*T80</f>
        <v>1369.2055443967154</v>
      </c>
      <c r="Y80" s="33">
        <f t="shared" si="30"/>
        <v>1535.47145566627</v>
      </c>
      <c r="Z80" s="10">
        <v>0</v>
      </c>
      <c r="AA80" s="32">
        <f t="shared" si="21"/>
        <v>3932.4598820916162</v>
      </c>
      <c r="AB80" s="32">
        <f t="shared" si="22"/>
        <v>3042.3215519682</v>
      </c>
      <c r="AC80" s="33">
        <f t="shared" si="23"/>
        <v>3340.588370788614</v>
      </c>
    </row>
    <row r="81" spans="2:29" ht="12.75">
      <c r="B81" s="2" t="s">
        <v>95</v>
      </c>
      <c r="C81" s="2" t="s">
        <v>193</v>
      </c>
      <c r="D81" s="9">
        <v>5.6616959003282465</v>
      </c>
      <c r="E81" s="10">
        <v>7.033004657622632</v>
      </c>
      <c r="F81" s="10">
        <v>8.229582955099119</v>
      </c>
      <c r="G81" s="11">
        <v>9.228920939814067</v>
      </c>
      <c r="H81" s="75">
        <v>1</v>
      </c>
      <c r="I81" s="32" t="s">
        <v>178</v>
      </c>
      <c r="J81" s="33" t="s">
        <v>180</v>
      </c>
      <c r="K81" s="76">
        <v>1</v>
      </c>
      <c r="L81" s="75">
        <v>169</v>
      </c>
      <c r="M81" s="32" t="s">
        <v>178</v>
      </c>
      <c r="N81" s="33" t="s">
        <v>180</v>
      </c>
      <c r="O81" s="12">
        <f t="shared" si="24"/>
        <v>169</v>
      </c>
      <c r="P81" s="37">
        <f>VLOOKUP(C81,admin!$B$4:$F$12,5,FALSE)</f>
        <v>3106.884246713853</v>
      </c>
      <c r="Q81" s="37">
        <v>103.75333333333333</v>
      </c>
      <c r="R81" s="13">
        <f t="shared" si="28"/>
        <v>42.25</v>
      </c>
      <c r="S81" s="14">
        <f t="shared" si="29"/>
        <v>42.25</v>
      </c>
      <c r="T81" s="14">
        <f t="shared" si="18"/>
        <v>42.25</v>
      </c>
      <c r="U81" s="59">
        <f t="shared" si="18"/>
        <v>42.25</v>
      </c>
      <c r="V81" s="75">
        <v>167.20570333333333</v>
      </c>
      <c r="W81" s="32">
        <f t="shared" si="27"/>
        <v>369.14539524009126</v>
      </c>
      <c r="X81" s="32">
        <f t="shared" si="30"/>
        <v>347.6998798529378</v>
      </c>
      <c r="Y81" s="33">
        <f t="shared" si="30"/>
        <v>389.9219097071443</v>
      </c>
      <c r="Z81" s="10">
        <v>0</v>
      </c>
      <c r="AA81" s="32">
        <f t="shared" si="21"/>
        <v>790.6631147261126</v>
      </c>
      <c r="AB81" s="32">
        <f t="shared" si="22"/>
        <v>772.5756314837516</v>
      </c>
      <c r="AC81" s="33">
        <f t="shared" si="23"/>
        <v>848.3183404527474</v>
      </c>
    </row>
    <row r="82" spans="2:29" ht="12.75">
      <c r="B82" s="2" t="s">
        <v>94</v>
      </c>
      <c r="C82" s="2" t="s">
        <v>191</v>
      </c>
      <c r="D82" s="9">
        <v>5.7374398033351115</v>
      </c>
      <c r="E82" s="10">
        <v>7.057824210871661</v>
      </c>
      <c r="F82" s="10">
        <v>8.258625246739008</v>
      </c>
      <c r="G82" s="11">
        <v>9.261489906542751</v>
      </c>
      <c r="H82" s="75">
        <v>5</v>
      </c>
      <c r="I82" s="32">
        <v>4</v>
      </c>
      <c r="J82" s="33">
        <v>8</v>
      </c>
      <c r="K82" s="76">
        <v>1</v>
      </c>
      <c r="L82" s="75">
        <v>363</v>
      </c>
      <c r="M82" s="32">
        <v>239</v>
      </c>
      <c r="N82" s="33">
        <v>512</v>
      </c>
      <c r="O82" s="12">
        <f t="shared" si="24"/>
        <v>65.52941176470588</v>
      </c>
      <c r="P82" s="37">
        <f>VLOOKUP(C82,admin!$B$4:$F$12,5,FALSE)</f>
        <v>1751.717407013815</v>
      </c>
      <c r="Q82" s="37">
        <v>32.303030303030305</v>
      </c>
      <c r="R82" s="13">
        <f t="shared" si="28"/>
        <v>16.38235294117647</v>
      </c>
      <c r="S82" s="14">
        <f t="shared" si="29"/>
        <v>16.38235294117647</v>
      </c>
      <c r="T82" s="14">
        <f t="shared" si="18"/>
        <v>16.38235294117647</v>
      </c>
      <c r="U82" s="59">
        <f t="shared" si="18"/>
        <v>16.38235294117647</v>
      </c>
      <c r="V82" s="75">
        <v>21.99910666666667</v>
      </c>
      <c r="W82" s="32">
        <f t="shared" si="27"/>
        <v>187.6174243896031</v>
      </c>
      <c r="X82" s="32">
        <f t="shared" si="30"/>
        <v>135.29571360098905</v>
      </c>
      <c r="Y82" s="33">
        <f t="shared" si="30"/>
        <v>151.72499641012683</v>
      </c>
      <c r="Z82" s="10">
        <v>0</v>
      </c>
      <c r="AA82" s="32">
        <f t="shared" si="21"/>
        <v>401.852980038646</v>
      </c>
      <c r="AB82" s="32">
        <f t="shared" si="22"/>
        <v>300.6218219475342</v>
      </c>
      <c r="AC82" s="33">
        <f t="shared" si="23"/>
        <v>330.0945495894496</v>
      </c>
    </row>
    <row r="83" spans="2:29" ht="12.75">
      <c r="B83" s="2" t="s">
        <v>93</v>
      </c>
      <c r="C83" s="2" t="s">
        <v>194</v>
      </c>
      <c r="D83" s="9">
        <v>42.822154683729835</v>
      </c>
      <c r="E83" s="10">
        <v>52.53488852872483</v>
      </c>
      <c r="F83" s="10">
        <v>61.47304661819605</v>
      </c>
      <c r="G83" s="11">
        <v>68.9378660211832</v>
      </c>
      <c r="H83" s="75">
        <v>89</v>
      </c>
      <c r="I83" s="32">
        <v>79</v>
      </c>
      <c r="J83" s="33">
        <v>61</v>
      </c>
      <c r="K83" s="76">
        <v>42</v>
      </c>
      <c r="L83" s="75">
        <v>3421</v>
      </c>
      <c r="M83" s="32">
        <v>2956</v>
      </c>
      <c r="N83" s="33">
        <v>1974</v>
      </c>
      <c r="O83" s="12">
        <f t="shared" si="24"/>
        <v>36.467248908296945</v>
      </c>
      <c r="P83" s="37">
        <f>VLOOKUP(C83,admin!$B$4:$F$12,5,FALSE)</f>
        <v>2445.3081560891933</v>
      </c>
      <c r="Q83" s="37">
        <v>204.3349636098981</v>
      </c>
      <c r="R83" s="13">
        <f t="shared" si="28"/>
        <v>9.116812227074236</v>
      </c>
      <c r="S83" s="14">
        <f t="shared" si="29"/>
        <v>9.116812227074236</v>
      </c>
      <c r="T83" s="14">
        <f t="shared" si="18"/>
        <v>9.116812227074236</v>
      </c>
      <c r="U83" s="59">
        <f t="shared" si="18"/>
        <v>9.116812227074236</v>
      </c>
      <c r="V83" s="75">
        <v>323.64556666666664</v>
      </c>
      <c r="W83" s="32">
        <f t="shared" si="27"/>
        <v>545.7066908302863</v>
      </c>
      <c r="X83" s="32">
        <f t="shared" si="30"/>
        <v>560.4382230442743</v>
      </c>
      <c r="Y83" s="33">
        <f t="shared" si="30"/>
        <v>628.4935798503285</v>
      </c>
      <c r="Z83" s="10">
        <v>0</v>
      </c>
      <c r="AA83" s="32">
        <f t="shared" si="21"/>
        <v>1168.8352542448126</v>
      </c>
      <c r="AB83" s="32">
        <f t="shared" si="22"/>
        <v>1245.271969202849</v>
      </c>
      <c r="AC83" s="33">
        <f t="shared" si="23"/>
        <v>1367.3574563796</v>
      </c>
    </row>
    <row r="84" spans="2:29" ht="12.75">
      <c r="B84" s="2" t="s">
        <v>92</v>
      </c>
      <c r="C84" s="2" t="s">
        <v>193</v>
      </c>
      <c r="D84" s="9">
        <v>3.965705620029457</v>
      </c>
      <c r="E84" s="10">
        <v>4.919729531761459</v>
      </c>
      <c r="F84" s="10">
        <v>5.756760342025396</v>
      </c>
      <c r="G84" s="11">
        <v>6.4558175494288434</v>
      </c>
      <c r="H84" s="75">
        <v>6</v>
      </c>
      <c r="I84" s="32">
        <v>1</v>
      </c>
      <c r="J84" s="33">
        <v>6</v>
      </c>
      <c r="K84" s="76">
        <v>2</v>
      </c>
      <c r="L84" s="75">
        <v>1114</v>
      </c>
      <c r="M84" s="32">
        <v>199</v>
      </c>
      <c r="N84" s="33">
        <v>836</v>
      </c>
      <c r="O84" s="12">
        <f t="shared" si="24"/>
        <v>165.30769230769232</v>
      </c>
      <c r="P84" s="37">
        <f>VLOOKUP(C84,admin!$B$4:$F$12,5,FALSE)</f>
        <v>3106.884246713853</v>
      </c>
      <c r="Q84" s="37">
        <v>0</v>
      </c>
      <c r="R84" s="13">
        <f t="shared" si="28"/>
        <v>41.32692307692308</v>
      </c>
      <c r="S84" s="14">
        <f t="shared" si="29"/>
        <v>41.32692307692308</v>
      </c>
      <c r="T84" s="14">
        <f t="shared" si="18"/>
        <v>41.32692307692308</v>
      </c>
      <c r="U84" s="59">
        <f t="shared" si="18"/>
        <v>41.32692307692308</v>
      </c>
      <c r="V84" s="75">
        <v>78.1645</v>
      </c>
      <c r="W84" s="32">
        <f t="shared" si="27"/>
        <v>289.04319502305157</v>
      </c>
      <c r="X84" s="32">
        <f t="shared" si="30"/>
        <v>237.90919182716496</v>
      </c>
      <c r="Y84" s="33">
        <f t="shared" si="30"/>
        <v>266.7990752638959</v>
      </c>
      <c r="Z84" s="10">
        <v>0</v>
      </c>
      <c r="AA84" s="32">
        <f t="shared" si="21"/>
        <v>619.0942534138183</v>
      </c>
      <c r="AB84" s="32">
        <f t="shared" si="22"/>
        <v>528.624985977567</v>
      </c>
      <c r="AC84" s="33">
        <f t="shared" si="23"/>
        <v>580.450964994976</v>
      </c>
    </row>
    <row r="85" spans="2:29" ht="12.75">
      <c r="B85" s="2" t="s">
        <v>91</v>
      </c>
      <c r="C85" s="2" t="s">
        <v>194</v>
      </c>
      <c r="D85" s="9">
        <v>38.50114168049156</v>
      </c>
      <c r="E85" s="10">
        <v>47.20454934155052</v>
      </c>
      <c r="F85" s="10">
        <v>55.235816493213484</v>
      </c>
      <c r="G85" s="11">
        <v>61.94323409135688</v>
      </c>
      <c r="H85" s="75">
        <v>78</v>
      </c>
      <c r="I85" s="32">
        <v>46</v>
      </c>
      <c r="J85" s="33">
        <v>47</v>
      </c>
      <c r="K85" s="76">
        <v>21</v>
      </c>
      <c r="L85" s="75">
        <v>4533</v>
      </c>
      <c r="M85" s="32">
        <v>2458</v>
      </c>
      <c r="N85" s="33">
        <v>2483</v>
      </c>
      <c r="O85" s="12">
        <f t="shared" si="24"/>
        <v>55.40350877192982</v>
      </c>
      <c r="P85" s="37">
        <f>VLOOKUP(C85,admin!$B$4:$F$12,5,FALSE)</f>
        <v>2445.3081560891933</v>
      </c>
      <c r="Q85" s="37">
        <v>1596.5473835125447</v>
      </c>
      <c r="R85" s="13">
        <f t="shared" si="28"/>
        <v>13.850877192982455</v>
      </c>
      <c r="S85" s="14">
        <f t="shared" si="29"/>
        <v>13.850877192982455</v>
      </c>
      <c r="T85" s="14">
        <f t="shared" si="18"/>
        <v>13.850877192982455</v>
      </c>
      <c r="U85" s="59">
        <f t="shared" si="18"/>
        <v>13.850877192982455</v>
      </c>
      <c r="V85" s="75">
        <v>289.5367233333333</v>
      </c>
      <c r="W85" s="32">
        <f t="shared" si="27"/>
        <v>897.5622777526703</v>
      </c>
      <c r="X85" s="32">
        <f t="shared" si="30"/>
        <v>765.0645109016148</v>
      </c>
      <c r="Y85" s="33">
        <f t="shared" si="30"/>
        <v>857.9681283355483</v>
      </c>
      <c r="Z85" s="10">
        <v>0</v>
      </c>
      <c r="AA85" s="32">
        <f t="shared" si="21"/>
        <v>1922.465769150454</v>
      </c>
      <c r="AB85" s="32">
        <f t="shared" si="22"/>
        <v>1699.943634969388</v>
      </c>
      <c r="AC85" s="33">
        <f t="shared" si="23"/>
        <v>1866.604775652663</v>
      </c>
    </row>
    <row r="86" spans="2:29" ht="12.75">
      <c r="B86" s="2" t="s">
        <v>90</v>
      </c>
      <c r="C86" s="2" t="s">
        <v>193</v>
      </c>
      <c r="D86" s="9">
        <v>21.211735030389235</v>
      </c>
      <c r="E86" s="10">
        <v>26.23175584913605</v>
      </c>
      <c r="F86" s="10">
        <v>30.694762953753592</v>
      </c>
      <c r="G86" s="11">
        <v>34.42210159519727</v>
      </c>
      <c r="H86" s="75">
        <v>30</v>
      </c>
      <c r="I86" s="32">
        <v>10</v>
      </c>
      <c r="J86" s="33">
        <v>22</v>
      </c>
      <c r="K86" s="76">
        <v>8</v>
      </c>
      <c r="L86" s="75">
        <v>5201.74392</v>
      </c>
      <c r="M86" s="32">
        <v>1684.96297</v>
      </c>
      <c r="N86" s="33">
        <v>3391.3577400000004</v>
      </c>
      <c r="O86" s="12">
        <f t="shared" si="24"/>
        <v>165.77523596774193</v>
      </c>
      <c r="P86" s="37">
        <f>VLOOKUP(C86,admin!$B$4:$F$12,5,FALSE)</f>
        <v>3106.884246713853</v>
      </c>
      <c r="Q86" s="37">
        <v>734.1430645161291</v>
      </c>
      <c r="R86" s="13">
        <f>O86*0.25*(1+$R$3)</f>
        <v>41.443808991935484</v>
      </c>
      <c r="S86" s="14">
        <f t="shared" si="29"/>
        <v>41.443808991935484</v>
      </c>
      <c r="T86" s="14">
        <f t="shared" si="18"/>
        <v>41.443808991935484</v>
      </c>
      <c r="U86" s="59">
        <f t="shared" si="18"/>
        <v>41.443808991935484</v>
      </c>
      <c r="V86" s="75">
        <v>344.33767</v>
      </c>
      <c r="W86" s="32">
        <f t="shared" si="27"/>
        <v>1621.9013039216788</v>
      </c>
      <c r="X86" s="32">
        <f>F86*T86</f>
        <v>1272.1078929081013</v>
      </c>
      <c r="Y86" s="33">
        <f>G86*U86</f>
        <v>1426.5830036123534</v>
      </c>
      <c r="Z86" s="10">
        <v>0</v>
      </c>
      <c r="AA86" s="32">
        <f t="shared" si="21"/>
        <v>3473.9090701727505</v>
      </c>
      <c r="AB86" s="32">
        <f t="shared" si="22"/>
        <v>2826.5743407637165</v>
      </c>
      <c r="AC86" s="33">
        <f t="shared" si="23"/>
        <v>3103.689472211142</v>
      </c>
    </row>
    <row r="87" spans="2:29" ht="12.75">
      <c r="B87" s="2" t="s">
        <v>89</v>
      </c>
      <c r="C87" s="2" t="s">
        <v>195</v>
      </c>
      <c r="D87" s="9">
        <v>11.87541028931722</v>
      </c>
      <c r="E87" s="10">
        <v>14.647909274820318</v>
      </c>
      <c r="F87" s="10">
        <v>17.140068912829047</v>
      </c>
      <c r="G87" s="11">
        <v>19.221428566006715</v>
      </c>
      <c r="H87" s="75">
        <v>2</v>
      </c>
      <c r="I87" s="32">
        <v>2</v>
      </c>
      <c r="J87" s="33">
        <v>3</v>
      </c>
      <c r="K87" s="76">
        <v>1</v>
      </c>
      <c r="L87" s="75">
        <v>128</v>
      </c>
      <c r="M87" s="32">
        <v>113</v>
      </c>
      <c r="N87" s="33">
        <v>208</v>
      </c>
      <c r="O87" s="12">
        <f t="shared" si="24"/>
        <v>64.14285714285714</v>
      </c>
      <c r="P87" s="37">
        <f>VLOOKUP(C87,admin!$B$4:$F$12,5,FALSE)</f>
        <v>1889.3153925353927</v>
      </c>
      <c r="Q87" s="37">
        <v>506.86095238095237</v>
      </c>
      <c r="R87" s="13">
        <f t="shared" si="28"/>
        <v>16.035714285714285</v>
      </c>
      <c r="S87" s="14">
        <f aca="true" t="shared" si="31" ref="S87:S118">R87*(S$3+1)</f>
        <v>16.035714285714285</v>
      </c>
      <c r="T87" s="14">
        <f aca="true" t="shared" si="32" ref="T87:U105">S87*(T$3+1)</f>
        <v>16.035714285714285</v>
      </c>
      <c r="U87" s="59">
        <f t="shared" si="32"/>
        <v>16.035714285714285</v>
      </c>
      <c r="V87" s="75">
        <v>24.662830000000003</v>
      </c>
      <c r="W87" s="32">
        <f t="shared" si="27"/>
        <v>400.6575444392055</v>
      </c>
      <c r="X87" s="32">
        <f aca="true" t="shared" si="33" ref="X87:X118">F87*T87</f>
        <v>274.85324792358006</v>
      </c>
      <c r="Y87" s="33">
        <f aca="true" t="shared" si="34" ref="Y87:Y118">G87*U87</f>
        <v>308.22933664775053</v>
      </c>
      <c r="Z87" s="10">
        <v>0</v>
      </c>
      <c r="AA87" s="32">
        <f t="shared" si="21"/>
        <v>858.1581840368937</v>
      </c>
      <c r="AB87" s="32">
        <f t="shared" si="22"/>
        <v>610.7132440475183</v>
      </c>
      <c r="AC87" s="33">
        <f t="shared" si="23"/>
        <v>670.587091503158</v>
      </c>
    </row>
    <row r="88" spans="2:29" ht="12.75">
      <c r="B88" s="2" t="s">
        <v>88</v>
      </c>
      <c r="C88" s="2" t="s">
        <v>194</v>
      </c>
      <c r="D88" s="9">
        <v>97.2914791957452</v>
      </c>
      <c r="E88" s="10">
        <v>119.3162920303212</v>
      </c>
      <c r="F88" s="10">
        <v>139.61647559754067</v>
      </c>
      <c r="G88" s="11">
        <v>156.57043889287385</v>
      </c>
      <c r="H88" s="75">
        <v>77</v>
      </c>
      <c r="I88" s="32">
        <v>91</v>
      </c>
      <c r="J88" s="33">
        <v>92</v>
      </c>
      <c r="K88" s="76">
        <v>66</v>
      </c>
      <c r="L88" s="75">
        <v>5136</v>
      </c>
      <c r="M88" s="32">
        <v>7509</v>
      </c>
      <c r="N88" s="33">
        <v>5577</v>
      </c>
      <c r="O88" s="12">
        <f t="shared" si="24"/>
        <v>70.08461538461539</v>
      </c>
      <c r="P88" s="37">
        <f>VLOOKUP(C88,admin!$B$4:$F$12,5,FALSE)</f>
        <v>2445.3081560891933</v>
      </c>
      <c r="Q88" s="37">
        <v>1131.124358974359</v>
      </c>
      <c r="R88" s="13">
        <f t="shared" si="28"/>
        <v>17.521153846153847</v>
      </c>
      <c r="S88" s="14">
        <f t="shared" si="31"/>
        <v>17.521153846153847</v>
      </c>
      <c r="T88" s="14">
        <f t="shared" si="32"/>
        <v>17.521153846153847</v>
      </c>
      <c r="U88" s="59">
        <f t="shared" si="32"/>
        <v>17.521153846153847</v>
      </c>
      <c r="V88" s="75">
        <v>978.27375</v>
      </c>
      <c r="W88" s="32">
        <f t="shared" si="27"/>
        <v>2816.944333924406</v>
      </c>
      <c r="X88" s="32">
        <f t="shared" si="33"/>
        <v>2446.2417484022944</v>
      </c>
      <c r="Y88" s="33">
        <f t="shared" si="34"/>
        <v>2743.2947476018726</v>
      </c>
      <c r="Z88" s="10">
        <v>0</v>
      </c>
      <c r="AA88" s="32">
        <f t="shared" si="21"/>
        <v>6033.541281537982</v>
      </c>
      <c r="AB88" s="32">
        <f t="shared" si="22"/>
        <v>5435.454174827927</v>
      </c>
      <c r="AC88" s="33">
        <f t="shared" si="23"/>
        <v>5968.341839026747</v>
      </c>
    </row>
    <row r="89" spans="2:29" ht="12.75">
      <c r="B89" s="2" t="s">
        <v>87</v>
      </c>
      <c r="C89" s="2" t="s">
        <v>191</v>
      </c>
      <c r="D89" s="9">
        <v>33.55920653068284</v>
      </c>
      <c r="E89" s="10">
        <v>41.24300062656839</v>
      </c>
      <c r="F89" s="10">
        <v>48.25998438742413</v>
      </c>
      <c r="G89" s="11">
        <v>54.12030997175048</v>
      </c>
      <c r="H89" s="75">
        <v>64</v>
      </c>
      <c r="I89" s="32">
        <v>75</v>
      </c>
      <c r="J89" s="33">
        <v>65</v>
      </c>
      <c r="K89" s="76">
        <v>54</v>
      </c>
      <c r="L89" s="75">
        <v>3424</v>
      </c>
      <c r="M89" s="32">
        <v>4080</v>
      </c>
      <c r="N89" s="33">
        <v>3660</v>
      </c>
      <c r="O89" s="12">
        <f t="shared" si="24"/>
        <v>54.72549019607843</v>
      </c>
      <c r="P89" s="37">
        <f>VLOOKUP(C89,admin!$B$4:$F$12,5,FALSE)</f>
        <v>1751.717407013815</v>
      </c>
      <c r="Q89" s="37">
        <v>749.2679738562091</v>
      </c>
      <c r="R89" s="13">
        <f t="shared" si="28"/>
        <v>13.681372549019608</v>
      </c>
      <c r="S89" s="14">
        <f t="shared" si="31"/>
        <v>13.681372549019608</v>
      </c>
      <c r="T89" s="14">
        <f t="shared" si="32"/>
        <v>13.681372549019608</v>
      </c>
      <c r="U89" s="59">
        <f t="shared" si="32"/>
        <v>13.681372549019608</v>
      </c>
      <c r="V89" s="75">
        <v>748.8874466666666</v>
      </c>
      <c r="W89" s="32">
        <f t="shared" si="27"/>
        <v>274.5094169406284</v>
      </c>
      <c r="X89" s="32">
        <f t="shared" si="33"/>
        <v>660.2628256142194</v>
      </c>
      <c r="Y89" s="33">
        <f t="shared" si="34"/>
        <v>740.4401231919392</v>
      </c>
      <c r="Z89" s="10">
        <v>0</v>
      </c>
      <c r="AA89" s="32">
        <f t="shared" si="21"/>
        <v>587.9647245193487</v>
      </c>
      <c r="AB89" s="32">
        <f t="shared" si="22"/>
        <v>1467.0783598196915</v>
      </c>
      <c r="AC89" s="33">
        <f t="shared" si="23"/>
        <v>1610.9095715667213</v>
      </c>
    </row>
    <row r="90" spans="2:29" ht="12.75">
      <c r="B90" s="2" t="s">
        <v>86</v>
      </c>
      <c r="C90" s="2" t="s">
        <v>190</v>
      </c>
      <c r="D90" s="9">
        <v>3.2651230480460827</v>
      </c>
      <c r="E90" s="10">
        <v>4.017611865843728</v>
      </c>
      <c r="F90" s="10">
        <v>4.701158571751592</v>
      </c>
      <c r="G90" s="11">
        <v>5.272031525891838</v>
      </c>
      <c r="H90" s="75">
        <v>4</v>
      </c>
      <c r="I90" s="32">
        <v>5</v>
      </c>
      <c r="J90" s="33">
        <v>5</v>
      </c>
      <c r="K90" s="76">
        <v>1</v>
      </c>
      <c r="L90" s="75">
        <v>533</v>
      </c>
      <c r="M90" s="32">
        <v>478</v>
      </c>
      <c r="N90" s="33">
        <v>734</v>
      </c>
      <c r="O90" s="12">
        <f t="shared" si="24"/>
        <v>124.64285714285714</v>
      </c>
      <c r="P90" s="37">
        <f>VLOOKUP(C90,admin!$B$4:$F$12,5,FALSE)</f>
        <v>1633.4658111380143</v>
      </c>
      <c r="Q90" s="37">
        <v>452.8021428571429</v>
      </c>
      <c r="R90" s="13">
        <f t="shared" si="28"/>
        <v>31.160714285714285</v>
      </c>
      <c r="S90" s="14">
        <f t="shared" si="31"/>
        <v>31.160714285714285</v>
      </c>
      <c r="T90" s="14">
        <f t="shared" si="32"/>
        <v>31.160714285714285</v>
      </c>
      <c r="U90" s="59">
        <f t="shared" si="32"/>
        <v>31.160714285714285</v>
      </c>
      <c r="V90" s="75">
        <v>38.77975</v>
      </c>
      <c r="W90" s="32">
        <f t="shared" si="27"/>
        <v>188.1554718703164</v>
      </c>
      <c r="X90" s="32">
        <f t="shared" si="33"/>
        <v>146.491459066188</v>
      </c>
      <c r="Y90" s="33">
        <f t="shared" si="34"/>
        <v>164.28026808359388</v>
      </c>
      <c r="Z90" s="10">
        <v>0</v>
      </c>
      <c r="AA90" s="32">
        <f t="shared" si="21"/>
        <v>403.00541022592944</v>
      </c>
      <c r="AB90" s="32">
        <f t="shared" si="22"/>
        <v>325.498333628717</v>
      </c>
      <c r="AC90" s="33">
        <f t="shared" si="23"/>
        <v>357.409934964866</v>
      </c>
    </row>
    <row r="91" spans="2:29" ht="12.75">
      <c r="B91" s="2" t="s">
        <v>85</v>
      </c>
      <c r="C91" s="2" t="s">
        <v>193</v>
      </c>
      <c r="D91" s="9">
        <v>14.653849253290371</v>
      </c>
      <c r="E91" s="10">
        <v>15.700032070549003</v>
      </c>
      <c r="F91" s="10">
        <v>18.37119732065906</v>
      </c>
      <c r="G91" s="11">
        <v>20.60205584743929</v>
      </c>
      <c r="H91" s="75">
        <v>13</v>
      </c>
      <c r="I91" s="32">
        <v>4</v>
      </c>
      <c r="J91" s="33">
        <v>11</v>
      </c>
      <c r="K91" s="76">
        <v>12</v>
      </c>
      <c r="L91" s="75">
        <v>1827</v>
      </c>
      <c r="M91" s="32">
        <v>641</v>
      </c>
      <c r="N91" s="33">
        <v>1456</v>
      </c>
      <c r="O91" s="12">
        <f t="shared" si="24"/>
        <v>140.14285714285714</v>
      </c>
      <c r="P91" s="37">
        <f>VLOOKUP(C91,admin!$B$4:$F$12,5,FALSE)</f>
        <v>3106.884246713853</v>
      </c>
      <c r="Q91" s="37">
        <v>0</v>
      </c>
      <c r="R91" s="13">
        <f t="shared" si="28"/>
        <v>35.035714285714285</v>
      </c>
      <c r="S91" s="14">
        <f t="shared" si="31"/>
        <v>35.035714285714285</v>
      </c>
      <c r="T91" s="14">
        <f t="shared" si="32"/>
        <v>35.035714285714285</v>
      </c>
      <c r="U91" s="59">
        <f t="shared" si="32"/>
        <v>35.035714285714285</v>
      </c>
      <c r="V91" s="75">
        <v>360.5854466666667</v>
      </c>
      <c r="W91" s="32">
        <f t="shared" si="27"/>
        <v>702.8844668578483</v>
      </c>
      <c r="X91" s="32">
        <f t="shared" si="33"/>
        <v>643.6480204130906</v>
      </c>
      <c r="Y91" s="33">
        <f t="shared" si="34"/>
        <v>721.8077423692122</v>
      </c>
      <c r="Z91" s="10">
        <v>0</v>
      </c>
      <c r="AA91" s="32">
        <f t="shared" si="21"/>
        <v>1505.4903271838846</v>
      </c>
      <c r="AB91" s="32">
        <f t="shared" si="22"/>
        <v>1430.160907833022</v>
      </c>
      <c r="AC91" s="33">
        <f t="shared" si="23"/>
        <v>1570.3727615421428</v>
      </c>
    </row>
    <row r="92" spans="2:29" ht="12.75">
      <c r="B92" s="2" t="s">
        <v>84</v>
      </c>
      <c r="C92" s="2" t="s">
        <v>191</v>
      </c>
      <c r="D92" s="9">
        <v>11.95651148942658</v>
      </c>
      <c r="E92" s="10">
        <v>14.716788023300213</v>
      </c>
      <c r="F92" s="10">
        <v>17.220666523957362</v>
      </c>
      <c r="G92" s="11">
        <v>19.31181333824845</v>
      </c>
      <c r="H92" s="75">
        <v>12</v>
      </c>
      <c r="I92" s="32">
        <v>9</v>
      </c>
      <c r="J92" s="33">
        <v>12</v>
      </c>
      <c r="K92" s="76">
        <v>2</v>
      </c>
      <c r="L92" s="75">
        <v>660</v>
      </c>
      <c r="M92" s="32">
        <v>568</v>
      </c>
      <c r="N92" s="33">
        <v>630</v>
      </c>
      <c r="O92" s="12">
        <f t="shared" si="24"/>
        <v>56.303030303030305</v>
      </c>
      <c r="P92" s="37">
        <f>VLOOKUP(C92,admin!$B$4:$F$12,5,FALSE)</f>
        <v>1751.717407013815</v>
      </c>
      <c r="Q92" s="37">
        <v>1660.8535353535353</v>
      </c>
      <c r="R92" s="13">
        <f t="shared" si="28"/>
        <v>14.075757575757576</v>
      </c>
      <c r="S92" s="14">
        <f t="shared" si="31"/>
        <v>14.075757575757576</v>
      </c>
      <c r="T92" s="14">
        <f t="shared" si="32"/>
        <v>14.075757575757576</v>
      </c>
      <c r="U92" s="59">
        <f t="shared" si="32"/>
        <v>14.075757575757576</v>
      </c>
      <c r="V92" s="75">
        <v>16.529506666666666</v>
      </c>
      <c r="W92" s="32">
        <f t="shared" si="27"/>
        <v>358.91739102004834</v>
      </c>
      <c r="X92" s="32">
        <f t="shared" si="33"/>
        <v>242.39392728418773</v>
      </c>
      <c r="Y92" s="33">
        <f t="shared" si="34"/>
        <v>271.8284028974668</v>
      </c>
      <c r="Z92" s="10">
        <v>0</v>
      </c>
      <c r="AA92" s="32">
        <f t="shared" si="21"/>
        <v>768.756013138698</v>
      </c>
      <c r="AB92" s="32">
        <f t="shared" si="22"/>
        <v>538.58989401611</v>
      </c>
      <c r="AC92" s="33">
        <f t="shared" si="23"/>
        <v>591.3928248020035</v>
      </c>
    </row>
    <row r="93" spans="2:29" ht="12.75">
      <c r="B93" s="2" t="s">
        <v>83</v>
      </c>
      <c r="C93" s="2" t="s">
        <v>192</v>
      </c>
      <c r="D93" s="9">
        <v>8.826543530305697</v>
      </c>
      <c r="E93" s="10">
        <v>10.764913757414092</v>
      </c>
      <c r="F93" s="10">
        <v>12.596429987446271</v>
      </c>
      <c r="G93" s="11">
        <v>14.126044674720044</v>
      </c>
      <c r="H93" s="75">
        <v>15</v>
      </c>
      <c r="I93" s="32">
        <v>19</v>
      </c>
      <c r="J93" s="33">
        <v>20</v>
      </c>
      <c r="K93" s="76">
        <v>9.5</v>
      </c>
      <c r="L93" s="75">
        <v>1185</v>
      </c>
      <c r="M93" s="32">
        <v>1317</v>
      </c>
      <c r="N93" s="33">
        <v>1425</v>
      </c>
      <c r="O93" s="12">
        <f t="shared" si="24"/>
        <v>72.72222222222223</v>
      </c>
      <c r="P93" s="37">
        <f>VLOOKUP(C93,admin!$B$4:$F$12,5,FALSE)</f>
        <v>2348.7972657450077</v>
      </c>
      <c r="Q93" s="37">
        <v>775.6989285714286</v>
      </c>
      <c r="R93" s="13">
        <f t="shared" si="28"/>
        <v>18.180555555555557</v>
      </c>
      <c r="S93" s="14">
        <f t="shared" si="31"/>
        <v>18.180555555555557</v>
      </c>
      <c r="T93" s="14">
        <f t="shared" si="32"/>
        <v>18.180555555555557</v>
      </c>
      <c r="U93" s="59">
        <f t="shared" si="32"/>
        <v>18.180555555555557</v>
      </c>
      <c r="V93" s="75">
        <v>170.86433333333335</v>
      </c>
      <c r="W93" s="32">
        <f t="shared" si="27"/>
        <v>185.31924430035005</v>
      </c>
      <c r="X93" s="32">
        <f t="shared" si="33"/>
        <v>229.01009518843293</v>
      </c>
      <c r="Y93" s="33">
        <f t="shared" si="34"/>
        <v>256.81933998900746</v>
      </c>
      <c r="Z93" s="10">
        <v>0</v>
      </c>
      <c r="AA93" s="32">
        <f t="shared" si="21"/>
        <v>396.9305666725291</v>
      </c>
      <c r="AB93" s="32">
        <f t="shared" si="22"/>
        <v>508.8515388075212</v>
      </c>
      <c r="AC93" s="33">
        <f t="shared" si="23"/>
        <v>558.7389445729648</v>
      </c>
    </row>
    <row r="94" spans="2:29" ht="12.75">
      <c r="B94" s="2" t="s">
        <v>82</v>
      </c>
      <c r="C94" s="2" t="s">
        <v>195</v>
      </c>
      <c r="D94" s="9">
        <v>54.30050448342739</v>
      </c>
      <c r="E94" s="10">
        <v>66.41488668701533</v>
      </c>
      <c r="F94" s="10">
        <v>77.71455388585748</v>
      </c>
      <c r="G94" s="11">
        <v>87.1516184475791</v>
      </c>
      <c r="H94" s="75">
        <v>140</v>
      </c>
      <c r="I94" s="32">
        <v>21</v>
      </c>
      <c r="J94" s="33" t="s">
        <v>180</v>
      </c>
      <c r="K94" s="76">
        <v>13</v>
      </c>
      <c r="L94" s="75">
        <v>7497</v>
      </c>
      <c r="M94" s="32">
        <v>1072</v>
      </c>
      <c r="N94" s="33" t="s">
        <v>180</v>
      </c>
      <c r="O94" s="12">
        <f t="shared" si="24"/>
        <v>53.22360248447205</v>
      </c>
      <c r="P94" s="37">
        <f>VLOOKUP(C94,admin!$B$4:$F$12,5,FALSE)</f>
        <v>1889.3153925353927</v>
      </c>
      <c r="Q94" s="37">
        <v>1183.530612244898</v>
      </c>
      <c r="R94" s="13">
        <f t="shared" si="28"/>
        <v>13.305900621118013</v>
      </c>
      <c r="S94" s="14">
        <f t="shared" si="31"/>
        <v>13.305900621118013</v>
      </c>
      <c r="T94" s="14">
        <f t="shared" si="32"/>
        <v>13.305900621118013</v>
      </c>
      <c r="U94" s="59">
        <f t="shared" si="32"/>
        <v>13.305900621118013</v>
      </c>
      <c r="V94" s="75">
        <v>146.20289666666667</v>
      </c>
      <c r="W94" s="32">
        <f t="shared" si="27"/>
        <v>1460.024101686631</v>
      </c>
      <c r="X94" s="32">
        <f t="shared" si="33"/>
        <v>1034.0621308197403</v>
      </c>
      <c r="Y94" s="33">
        <f t="shared" si="34"/>
        <v>1159.6307740330828</v>
      </c>
      <c r="Z94" s="10">
        <v>0</v>
      </c>
      <c r="AA94" s="32">
        <f t="shared" si="21"/>
        <v>3127.1884160005184</v>
      </c>
      <c r="AB94" s="32">
        <f t="shared" si="22"/>
        <v>2297.645900968938</v>
      </c>
      <c r="AC94" s="33">
        <f t="shared" si="23"/>
        <v>2522.9053030247183</v>
      </c>
    </row>
    <row r="95" spans="2:29" ht="12.75">
      <c r="B95" s="2" t="s">
        <v>81</v>
      </c>
      <c r="C95" s="2" t="s">
        <v>191</v>
      </c>
      <c r="D95" s="9">
        <v>10.031489058034765</v>
      </c>
      <c r="E95" s="10">
        <v>12.262134650276238</v>
      </c>
      <c r="F95" s="10">
        <v>14.348384399500029</v>
      </c>
      <c r="G95" s="11">
        <v>16.09074311049975</v>
      </c>
      <c r="H95" s="75">
        <v>16</v>
      </c>
      <c r="I95" s="32">
        <v>17</v>
      </c>
      <c r="J95" s="33">
        <v>12</v>
      </c>
      <c r="K95" s="76">
        <v>3</v>
      </c>
      <c r="L95" s="75">
        <v>861</v>
      </c>
      <c r="M95" s="32">
        <v>830</v>
      </c>
      <c r="N95" s="33">
        <v>562</v>
      </c>
      <c r="O95" s="12">
        <f t="shared" si="24"/>
        <v>50.06666666666667</v>
      </c>
      <c r="P95" s="37">
        <f>VLOOKUP(C95,admin!$B$4:$F$12,5,FALSE)</f>
        <v>1751.717407013815</v>
      </c>
      <c r="Q95" s="37">
        <v>441.9846666666666</v>
      </c>
      <c r="R95" s="13">
        <f t="shared" si="28"/>
        <v>12.516666666666667</v>
      </c>
      <c r="S95" s="14">
        <f t="shared" si="31"/>
        <v>12.516666666666667</v>
      </c>
      <c r="T95" s="14">
        <f t="shared" si="32"/>
        <v>12.516666666666667</v>
      </c>
      <c r="U95" s="59">
        <f t="shared" si="32"/>
        <v>12.516666666666667</v>
      </c>
      <c r="V95" s="75">
        <v>18.927566666666667</v>
      </c>
      <c r="W95" s="32">
        <f t="shared" si="27"/>
        <v>260.1142900823594</v>
      </c>
      <c r="X95" s="32">
        <f t="shared" si="33"/>
        <v>179.59394473374203</v>
      </c>
      <c r="Y95" s="33">
        <f t="shared" si="34"/>
        <v>201.40246793308856</v>
      </c>
      <c r="Z95" s="10">
        <v>0</v>
      </c>
      <c r="AA95" s="32">
        <f t="shared" si="21"/>
        <v>557.1321691484931</v>
      </c>
      <c r="AB95" s="32">
        <f t="shared" si="22"/>
        <v>399.05077137793097</v>
      </c>
      <c r="AC95" s="33">
        <f t="shared" si="23"/>
        <v>438.1733960228265</v>
      </c>
    </row>
    <row r="96" spans="2:29" ht="12.75">
      <c r="B96" s="2" t="s">
        <v>80</v>
      </c>
      <c r="C96" s="2" t="s">
        <v>190</v>
      </c>
      <c r="D96" s="9">
        <v>3.0570530043807085</v>
      </c>
      <c r="E96" s="10">
        <v>3.7601190144872305</v>
      </c>
      <c r="F96" s="10">
        <v>4.399856513279814</v>
      </c>
      <c r="G96" s="11">
        <v>4.9341416362326855</v>
      </c>
      <c r="H96" s="75">
        <v>7</v>
      </c>
      <c r="I96" s="32">
        <v>3</v>
      </c>
      <c r="J96" s="33">
        <v>4</v>
      </c>
      <c r="K96" s="76">
        <v>2</v>
      </c>
      <c r="L96" s="75">
        <v>733</v>
      </c>
      <c r="M96" s="32">
        <v>248</v>
      </c>
      <c r="N96" s="33">
        <v>247</v>
      </c>
      <c r="O96" s="12">
        <f t="shared" si="24"/>
        <v>87.71428571428571</v>
      </c>
      <c r="P96" s="37">
        <f>VLOOKUP(C96,admin!$B$4:$F$12,5,FALSE)</f>
        <v>1633.4658111380143</v>
      </c>
      <c r="Q96" s="37">
        <v>751.8202380952381</v>
      </c>
      <c r="R96" s="13">
        <f t="shared" si="28"/>
        <v>21.928571428571427</v>
      </c>
      <c r="S96" s="14">
        <f t="shared" si="31"/>
        <v>21.928571428571427</v>
      </c>
      <c r="T96" s="14">
        <f t="shared" si="32"/>
        <v>21.928571428571427</v>
      </c>
      <c r="U96" s="59">
        <f t="shared" si="32"/>
        <v>21.928571428571427</v>
      </c>
      <c r="V96" s="75">
        <v>46.039880000000004</v>
      </c>
      <c r="W96" s="32">
        <f t="shared" si="27"/>
        <v>103.45096355660408</v>
      </c>
      <c r="X96" s="32">
        <f t="shared" si="33"/>
        <v>96.48256782692162</v>
      </c>
      <c r="Y96" s="33">
        <f t="shared" si="34"/>
        <v>108.19867730881674</v>
      </c>
      <c r="Z96" s="10">
        <v>0</v>
      </c>
      <c r="AA96" s="32">
        <f t="shared" si="21"/>
        <v>221.5789824870576</v>
      </c>
      <c r="AB96" s="32">
        <f t="shared" si="22"/>
        <v>214.38051919254372</v>
      </c>
      <c r="AC96" s="33">
        <f t="shared" si="23"/>
        <v>235.3982171525972</v>
      </c>
    </row>
    <row r="97" spans="2:29" ht="12.75">
      <c r="B97" s="2" t="s">
        <v>79</v>
      </c>
      <c r="C97" s="2" t="s">
        <v>191</v>
      </c>
      <c r="D97" s="9">
        <v>2.8551740049650336</v>
      </c>
      <c r="E97" s="10">
        <v>3.5103584140297532</v>
      </c>
      <c r="F97" s="10">
        <v>4.107602252058412</v>
      </c>
      <c r="G97" s="11">
        <v>4.606398239531778</v>
      </c>
      <c r="H97" s="75" t="s">
        <v>178</v>
      </c>
      <c r="I97" s="32">
        <v>1</v>
      </c>
      <c r="J97" s="33">
        <v>4</v>
      </c>
      <c r="K97" s="76">
        <v>2</v>
      </c>
      <c r="L97" s="75" t="s">
        <v>178</v>
      </c>
      <c r="M97" s="32">
        <v>36</v>
      </c>
      <c r="N97" s="33">
        <v>219</v>
      </c>
      <c r="O97" s="12">
        <f t="shared" si="24"/>
        <v>51</v>
      </c>
      <c r="P97" s="37">
        <f>VLOOKUP(C97,admin!$B$4:$F$12,5,FALSE)</f>
        <v>1751.717407013815</v>
      </c>
      <c r="Q97" s="37">
        <v>1049.11</v>
      </c>
      <c r="R97" s="13">
        <f t="shared" si="28"/>
        <v>12.75</v>
      </c>
      <c r="S97" s="14">
        <f t="shared" si="31"/>
        <v>12.75</v>
      </c>
      <c r="T97" s="14">
        <f t="shared" si="32"/>
        <v>12.75</v>
      </c>
      <c r="U97" s="59">
        <f t="shared" si="32"/>
        <v>12.75</v>
      </c>
      <c r="V97" s="75">
        <v>38.61397666666666</v>
      </c>
      <c r="W97" s="32">
        <f t="shared" si="27"/>
        <v>42.546561675516884</v>
      </c>
      <c r="X97" s="32">
        <f t="shared" si="33"/>
        <v>52.37192871374476</v>
      </c>
      <c r="Y97" s="33">
        <f t="shared" si="34"/>
        <v>58.73157755403017</v>
      </c>
      <c r="Z97" s="10">
        <v>0</v>
      </c>
      <c r="AA97" s="32">
        <f t="shared" si="21"/>
        <v>91.1293961919028</v>
      </c>
      <c r="AB97" s="32">
        <f t="shared" si="22"/>
        <v>116.36839194525109</v>
      </c>
      <c r="AC97" s="33">
        <f t="shared" si="23"/>
        <v>127.7770578222366</v>
      </c>
    </row>
    <row r="98" spans="2:29" ht="12.75">
      <c r="B98" s="2" t="s">
        <v>78</v>
      </c>
      <c r="C98" s="2" t="s">
        <v>197</v>
      </c>
      <c r="D98" s="9">
        <v>3.0429894656838834</v>
      </c>
      <c r="E98" s="10">
        <v>3.7362833122529224</v>
      </c>
      <c r="F98" s="10">
        <v>4.371965462672066</v>
      </c>
      <c r="G98" s="11">
        <v>4.902863708494225</v>
      </c>
      <c r="H98" s="75">
        <v>3</v>
      </c>
      <c r="I98" s="32">
        <v>9</v>
      </c>
      <c r="J98" s="33">
        <v>7</v>
      </c>
      <c r="K98" s="76">
        <v>3</v>
      </c>
      <c r="L98" s="75">
        <v>275</v>
      </c>
      <c r="M98" s="32">
        <v>714</v>
      </c>
      <c r="N98" s="33">
        <v>494</v>
      </c>
      <c r="O98" s="12">
        <f t="shared" si="24"/>
        <v>78.05263157894737</v>
      </c>
      <c r="P98" s="37">
        <f>VLOOKUP(C98,admin!$B$4:$F$12,5,FALSE)</f>
        <v>1754.4216811594206</v>
      </c>
      <c r="Q98" s="37">
        <v>0</v>
      </c>
      <c r="R98" s="13">
        <f t="shared" si="28"/>
        <v>19.513157894736842</v>
      </c>
      <c r="S98" s="14">
        <f t="shared" si="31"/>
        <v>19.513157894736842</v>
      </c>
      <c r="T98" s="14">
        <f t="shared" si="32"/>
        <v>19.513157894736842</v>
      </c>
      <c r="U98" s="59">
        <f t="shared" si="32"/>
        <v>19.513157894736842</v>
      </c>
      <c r="V98" s="75">
        <v>57.453473333333335</v>
      </c>
      <c r="W98" s="32">
        <f t="shared" si="27"/>
        <v>74.83154679403881</v>
      </c>
      <c r="X98" s="32">
        <f t="shared" si="33"/>
        <v>85.31085238345624</v>
      </c>
      <c r="Y98" s="33">
        <f t="shared" si="34"/>
        <v>95.67035368022285</v>
      </c>
      <c r="Z98" s="10">
        <v>0</v>
      </c>
      <c r="AA98" s="32">
        <f t="shared" si="21"/>
        <v>160.2797830634344</v>
      </c>
      <c r="AB98" s="32">
        <f t="shared" si="22"/>
        <v>189.55740128654216</v>
      </c>
      <c r="AC98" s="33">
        <f t="shared" si="23"/>
        <v>208.1414602362033</v>
      </c>
    </row>
    <row r="99" spans="2:29" ht="12.75">
      <c r="B99" s="2" t="s">
        <v>77</v>
      </c>
      <c r="C99" s="2" t="s">
        <v>192</v>
      </c>
      <c r="D99" s="9">
        <v>3.6968271032777444</v>
      </c>
      <c r="E99" s="10">
        <v>4.534265715509189</v>
      </c>
      <c r="F99" s="10">
        <v>5.305714650110635</v>
      </c>
      <c r="G99" s="11">
        <v>5.950000297979201</v>
      </c>
      <c r="H99" s="75">
        <v>6</v>
      </c>
      <c r="I99" s="32">
        <v>11</v>
      </c>
      <c r="J99" s="33">
        <v>10</v>
      </c>
      <c r="K99" s="76">
        <v>3</v>
      </c>
      <c r="L99" s="75">
        <v>551</v>
      </c>
      <c r="M99" s="32">
        <v>934</v>
      </c>
      <c r="N99" s="33">
        <v>874</v>
      </c>
      <c r="O99" s="12">
        <f t="shared" si="24"/>
        <v>87.37037037037037</v>
      </c>
      <c r="P99" s="37">
        <f>VLOOKUP(C99,admin!$B$4:$F$12,5,FALSE)</f>
        <v>2348.7972657450077</v>
      </c>
      <c r="Q99" s="37">
        <v>288.83964285714285</v>
      </c>
      <c r="R99" s="13">
        <f t="shared" si="28"/>
        <v>21.84259259259259</v>
      </c>
      <c r="S99" s="14">
        <f t="shared" si="31"/>
        <v>21.84259259259259</v>
      </c>
      <c r="T99" s="14">
        <f t="shared" si="32"/>
        <v>21.84259259259259</v>
      </c>
      <c r="U99" s="59">
        <f t="shared" si="32"/>
        <v>21.84259259259259</v>
      </c>
      <c r="V99" s="75">
        <v>69.5715</v>
      </c>
      <c r="W99" s="32">
        <f t="shared" si="27"/>
        <v>110.21690703257754</v>
      </c>
      <c r="X99" s="32">
        <f t="shared" si="33"/>
        <v>115.89056351491655</v>
      </c>
      <c r="Y99" s="33">
        <f t="shared" si="34"/>
        <v>129.9634324345642</v>
      </c>
      <c r="Z99" s="10">
        <v>0</v>
      </c>
      <c r="AA99" s="32">
        <f t="shared" si="21"/>
        <v>236.07078439425635</v>
      </c>
      <c r="AB99" s="32">
        <f t="shared" si="22"/>
        <v>257.50433197852595</v>
      </c>
      <c r="AC99" s="33">
        <f t="shared" si="23"/>
        <v>282.7498547215189</v>
      </c>
    </row>
    <row r="100" spans="2:29" ht="12.75">
      <c r="B100" s="2" t="s">
        <v>76</v>
      </c>
      <c r="C100" s="2" t="s">
        <v>190</v>
      </c>
      <c r="D100" s="9">
        <v>12.540231886461754</v>
      </c>
      <c r="E100" s="10">
        <v>15.40482245556084</v>
      </c>
      <c r="F100" s="10">
        <v>18.025761460175897</v>
      </c>
      <c r="G100" s="11">
        <v>20.21467288240089</v>
      </c>
      <c r="H100" s="75">
        <v>11</v>
      </c>
      <c r="I100" s="32">
        <v>13</v>
      </c>
      <c r="J100" s="33">
        <v>23</v>
      </c>
      <c r="K100" s="76">
        <v>14</v>
      </c>
      <c r="L100" s="75">
        <v>975</v>
      </c>
      <c r="M100" s="32">
        <v>594</v>
      </c>
      <c r="N100" s="33">
        <v>1677</v>
      </c>
      <c r="O100" s="12">
        <f t="shared" si="24"/>
        <v>69.06382978723404</v>
      </c>
      <c r="P100" s="37">
        <f>VLOOKUP(C100,admin!$B$4:$F$12,5,FALSE)</f>
        <v>1633.4658111380143</v>
      </c>
      <c r="Q100" s="37">
        <v>268.8427555555555</v>
      </c>
      <c r="R100" s="13">
        <f t="shared" si="28"/>
        <v>17.26595744680851</v>
      </c>
      <c r="S100" s="14">
        <f t="shared" si="31"/>
        <v>17.26595744680851</v>
      </c>
      <c r="T100" s="14">
        <f t="shared" si="32"/>
        <v>17.26595744680851</v>
      </c>
      <c r="U100" s="59">
        <f t="shared" si="32"/>
        <v>17.26595744680851</v>
      </c>
      <c r="V100" s="75">
        <v>81.64127666666666</v>
      </c>
      <c r="W100" s="32">
        <f t="shared" si="27"/>
        <v>400.8568424514469</v>
      </c>
      <c r="X100" s="32">
        <f t="shared" si="33"/>
        <v>311.2320303177179</v>
      </c>
      <c r="Y100" s="33">
        <f t="shared" si="34"/>
        <v>349.02568178868773</v>
      </c>
      <c r="Z100" s="10">
        <v>0</v>
      </c>
      <c r="AA100" s="32">
        <f t="shared" si="21"/>
        <v>858.5850553703827</v>
      </c>
      <c r="AB100" s="32">
        <f t="shared" si="22"/>
        <v>691.5454859011778</v>
      </c>
      <c r="AC100" s="33">
        <f t="shared" si="23"/>
        <v>759.3440629503135</v>
      </c>
    </row>
    <row r="101" spans="2:29" ht="12.75">
      <c r="B101" s="2" t="s">
        <v>75</v>
      </c>
      <c r="C101" s="2" t="s">
        <v>191</v>
      </c>
      <c r="D101" s="9">
        <v>12.325260899661917</v>
      </c>
      <c r="E101" s="10">
        <v>15.123113865093298</v>
      </c>
      <c r="F101" s="10">
        <v>17.696123655670256</v>
      </c>
      <c r="G101" s="11">
        <v>19.84500636914563</v>
      </c>
      <c r="H101" s="75">
        <v>7</v>
      </c>
      <c r="I101" s="32">
        <v>9</v>
      </c>
      <c r="J101" s="33">
        <v>11</v>
      </c>
      <c r="K101" s="76">
        <v>7</v>
      </c>
      <c r="L101" s="75">
        <v>339</v>
      </c>
      <c r="M101" s="32">
        <v>512</v>
      </c>
      <c r="N101" s="33">
        <v>565</v>
      </c>
      <c r="O101" s="12">
        <f t="shared" si="24"/>
        <v>52.44444444444444</v>
      </c>
      <c r="P101" s="37">
        <f>VLOOKUP(C101,admin!$B$4:$F$12,5,FALSE)</f>
        <v>1751.717407013815</v>
      </c>
      <c r="Q101" s="37">
        <v>177.8248148148148</v>
      </c>
      <c r="R101" s="13">
        <f t="shared" si="28"/>
        <v>13.11111111111111</v>
      </c>
      <c r="S101" s="14">
        <f t="shared" si="31"/>
        <v>13.11111111111111</v>
      </c>
      <c r="T101" s="14">
        <f t="shared" si="32"/>
        <v>13.11111111111111</v>
      </c>
      <c r="U101" s="59">
        <f t="shared" si="32"/>
        <v>13.11111111111111</v>
      </c>
      <c r="V101" s="75">
        <v>86.64976666666666</v>
      </c>
      <c r="W101" s="32">
        <f t="shared" si="27"/>
        <v>273.22892469345726</v>
      </c>
      <c r="X101" s="32">
        <f t="shared" si="33"/>
        <v>232.01584348545447</v>
      </c>
      <c r="Y101" s="33">
        <f t="shared" si="34"/>
        <v>260.190083506576</v>
      </c>
      <c r="Z101" s="10">
        <v>0</v>
      </c>
      <c r="AA101" s="32">
        <f t="shared" si="21"/>
        <v>585.222070807327</v>
      </c>
      <c r="AB101" s="32">
        <f t="shared" si="22"/>
        <v>515.5301948071575</v>
      </c>
      <c r="AC101" s="33">
        <f t="shared" si="23"/>
        <v>566.072370768644</v>
      </c>
    </row>
    <row r="102" spans="2:29" ht="12.75">
      <c r="B102" s="2" t="s">
        <v>74</v>
      </c>
      <c r="C102" s="2" t="s">
        <v>190</v>
      </c>
      <c r="D102" s="9">
        <v>5.028852192206266</v>
      </c>
      <c r="E102" s="10">
        <v>6.181173977442937</v>
      </c>
      <c r="F102" s="10">
        <v>7.232823875942334</v>
      </c>
      <c r="G102" s="11">
        <v>8.111123016423544</v>
      </c>
      <c r="H102" s="75">
        <v>5</v>
      </c>
      <c r="I102" s="32">
        <v>7</v>
      </c>
      <c r="J102" s="33">
        <v>7</v>
      </c>
      <c r="K102" s="76">
        <v>4</v>
      </c>
      <c r="L102" s="75">
        <v>531</v>
      </c>
      <c r="M102" s="32">
        <v>1140</v>
      </c>
      <c r="N102" s="33">
        <v>752</v>
      </c>
      <c r="O102" s="12">
        <f t="shared" si="24"/>
        <v>127.52631578947368</v>
      </c>
      <c r="P102" s="37">
        <f>VLOOKUP(C102,admin!$B$4:$F$12,5,FALSE)</f>
        <v>1633.4658111380143</v>
      </c>
      <c r="Q102" s="37">
        <v>1214.6680952380952</v>
      </c>
      <c r="R102" s="13">
        <f t="shared" si="28"/>
        <v>31.88157894736842</v>
      </c>
      <c r="S102" s="14">
        <f t="shared" si="31"/>
        <v>31.88157894736842</v>
      </c>
      <c r="T102" s="14">
        <f t="shared" si="32"/>
        <v>31.88157894736842</v>
      </c>
      <c r="U102" s="59">
        <f t="shared" si="32"/>
        <v>31.88157894736842</v>
      </c>
      <c r="V102" s="75">
        <v>163.59661333333332</v>
      </c>
      <c r="W102" s="32">
        <f t="shared" si="27"/>
        <v>193.79672099640374</v>
      </c>
      <c r="X102" s="32">
        <f t="shared" si="33"/>
        <v>230.59384541326676</v>
      </c>
      <c r="Y102" s="33">
        <f t="shared" si="34"/>
        <v>258.5954087999243</v>
      </c>
      <c r="Z102" s="10">
        <v>0</v>
      </c>
      <c r="AA102" s="32">
        <f aca="true" t="shared" si="35" ref="AA102:AA133">W102/W$178*AA$3</f>
        <v>415.0882579669318</v>
      </c>
      <c r="AB102" s="32">
        <f aca="true" t="shared" si="36" ref="AB102:AB133">X102/X$178*AB$3</f>
        <v>512.3705703084267</v>
      </c>
      <c r="AC102" s="33">
        <f aca="true" t="shared" si="37" ref="AC102:AC133">Y102/Y$178*AC$3</f>
        <v>562.6029791621945</v>
      </c>
    </row>
    <row r="103" spans="2:29" ht="12.75">
      <c r="B103" s="2" t="s">
        <v>73</v>
      </c>
      <c r="C103" s="2" t="s">
        <v>191</v>
      </c>
      <c r="D103" s="9">
        <v>8.17419611015556</v>
      </c>
      <c r="E103" s="10">
        <v>9.99487356045364</v>
      </c>
      <c r="F103" s="10">
        <v>11.695377025284712</v>
      </c>
      <c r="G103" s="11">
        <v>13.11557469152098</v>
      </c>
      <c r="H103" s="75">
        <v>4</v>
      </c>
      <c r="I103" s="32">
        <v>5</v>
      </c>
      <c r="J103" s="33">
        <v>6</v>
      </c>
      <c r="K103" s="76">
        <v>2</v>
      </c>
      <c r="L103" s="75">
        <v>267</v>
      </c>
      <c r="M103" s="32">
        <v>267</v>
      </c>
      <c r="N103" s="33">
        <v>366</v>
      </c>
      <c r="O103" s="12">
        <f t="shared" si="24"/>
        <v>60</v>
      </c>
      <c r="P103" s="37">
        <f>VLOOKUP(C103,admin!$B$4:$F$12,5,FALSE)</f>
        <v>1751.717407013815</v>
      </c>
      <c r="Q103" s="37">
        <v>801.92</v>
      </c>
      <c r="R103" s="13">
        <f t="shared" si="28"/>
        <v>15</v>
      </c>
      <c r="S103" s="14">
        <f t="shared" si="31"/>
        <v>15</v>
      </c>
      <c r="T103" s="14">
        <f t="shared" si="32"/>
        <v>15</v>
      </c>
      <c r="U103" s="59">
        <f t="shared" si="32"/>
        <v>15</v>
      </c>
      <c r="V103" s="75">
        <v>28.09541666666667</v>
      </c>
      <c r="W103" s="32">
        <f t="shared" si="27"/>
        <v>244.4406283924713</v>
      </c>
      <c r="X103" s="32">
        <f t="shared" si="33"/>
        <v>175.4306553792707</v>
      </c>
      <c r="Y103" s="33">
        <f t="shared" si="34"/>
        <v>196.7336203728147</v>
      </c>
      <c r="Z103" s="10">
        <v>0</v>
      </c>
      <c r="AA103" s="32">
        <f t="shared" si="35"/>
        <v>523.5611526041037</v>
      </c>
      <c r="AB103" s="32">
        <f t="shared" si="36"/>
        <v>389.8001040971694</v>
      </c>
      <c r="AC103" s="33">
        <f t="shared" si="37"/>
        <v>428.0158005772844</v>
      </c>
    </row>
    <row r="104" spans="2:29" ht="12.75">
      <c r="B104" s="2" t="s">
        <v>72</v>
      </c>
      <c r="C104" s="2" t="s">
        <v>198</v>
      </c>
      <c r="D104" s="9">
        <v>60.987423287854675</v>
      </c>
      <c r="E104" s="10">
        <v>73.91404684936413</v>
      </c>
      <c r="F104" s="10">
        <v>86.48960290885721</v>
      </c>
      <c r="G104" s="11">
        <v>96.99224270741216</v>
      </c>
      <c r="H104" s="75">
        <v>50</v>
      </c>
      <c r="I104" s="32">
        <v>44</v>
      </c>
      <c r="J104" s="33">
        <v>46</v>
      </c>
      <c r="K104" s="76">
        <v>17</v>
      </c>
      <c r="L104" s="75">
        <v>2472</v>
      </c>
      <c r="M104" s="32">
        <v>2040</v>
      </c>
      <c r="N104" s="33">
        <v>2474</v>
      </c>
      <c r="O104" s="12">
        <f t="shared" si="24"/>
        <v>49.9</v>
      </c>
      <c r="P104" s="37">
        <f>VLOOKUP(C104,admin!$B$4:$F$12,5,FALSE)</f>
        <v>1153.5860541586073</v>
      </c>
      <c r="Q104" s="37">
        <v>2729.182595238095</v>
      </c>
      <c r="R104" s="13">
        <f t="shared" si="28"/>
        <v>12.475</v>
      </c>
      <c r="S104" s="14">
        <f t="shared" si="31"/>
        <v>12.475</v>
      </c>
      <c r="T104" s="14">
        <f t="shared" si="32"/>
        <v>12.475</v>
      </c>
      <c r="U104" s="59">
        <f t="shared" si="32"/>
        <v>12.475</v>
      </c>
      <c r="V104" s="75">
        <v>218.41218333333336</v>
      </c>
      <c r="W104" s="32">
        <f t="shared" si="27"/>
        <v>1464.4836566284712</v>
      </c>
      <c r="X104" s="32">
        <f t="shared" si="33"/>
        <v>1078.9577962879937</v>
      </c>
      <c r="Y104" s="33">
        <f t="shared" si="34"/>
        <v>1209.9782277749666</v>
      </c>
      <c r="Z104" s="10">
        <v>0</v>
      </c>
      <c r="AA104" s="32">
        <f t="shared" si="35"/>
        <v>3136.7402230826956</v>
      </c>
      <c r="AB104" s="32">
        <f t="shared" si="36"/>
        <v>2397.402326293817</v>
      </c>
      <c r="AC104" s="33">
        <f t="shared" si="37"/>
        <v>2632.4417700481144</v>
      </c>
    </row>
    <row r="105" spans="2:29" ht="12.75">
      <c r="B105" s="2" t="s">
        <v>71</v>
      </c>
      <c r="C105" s="2" t="s">
        <v>193</v>
      </c>
      <c r="D105" s="9">
        <v>14.997279680519988</v>
      </c>
      <c r="E105" s="10">
        <v>18.061642072617346</v>
      </c>
      <c r="F105" s="10">
        <v>21.134605901449458</v>
      </c>
      <c r="G105" s="11">
        <v>23.701031756141482</v>
      </c>
      <c r="H105" s="75">
        <v>16</v>
      </c>
      <c r="I105" s="32">
        <v>6</v>
      </c>
      <c r="J105" s="33">
        <v>14</v>
      </c>
      <c r="K105" s="76">
        <v>7</v>
      </c>
      <c r="L105" s="75">
        <v>2401</v>
      </c>
      <c r="M105" s="32">
        <v>747</v>
      </c>
      <c r="N105" s="33">
        <v>1641</v>
      </c>
      <c r="O105" s="12">
        <f t="shared" si="24"/>
        <v>133.02777777777777</v>
      </c>
      <c r="P105" s="37">
        <f>VLOOKUP(C105,admin!$B$4:$F$12,5,FALSE)</f>
        <v>3106.884246713853</v>
      </c>
      <c r="Q105" s="37">
        <v>1856.3241666666665</v>
      </c>
      <c r="R105" s="13">
        <f t="shared" si="28"/>
        <v>33.25694444444444</v>
      </c>
      <c r="S105" s="14">
        <f t="shared" si="31"/>
        <v>33.25694444444444</v>
      </c>
      <c r="T105" s="14">
        <f t="shared" si="32"/>
        <v>33.25694444444444</v>
      </c>
      <c r="U105" s="59">
        <f t="shared" si="32"/>
        <v>33.25694444444444</v>
      </c>
      <c r="V105" s="75">
        <v>0</v>
      </c>
      <c r="W105" s="32">
        <f t="shared" si="27"/>
        <v>1099.4387241373242</v>
      </c>
      <c r="X105" s="32">
        <f t="shared" si="33"/>
        <v>702.8724143197322</v>
      </c>
      <c r="Y105" s="33">
        <f t="shared" si="34"/>
        <v>788.2238963900107</v>
      </c>
      <c r="Z105" s="10">
        <v>0</v>
      </c>
      <c r="AA105" s="32">
        <f t="shared" si="35"/>
        <v>2354.859785021939</v>
      </c>
      <c r="AB105" s="32">
        <f t="shared" si="36"/>
        <v>1561.7552113485094</v>
      </c>
      <c r="AC105" s="33">
        <f t="shared" si="37"/>
        <v>1714.8684673630707</v>
      </c>
    </row>
    <row r="106" spans="2:29" ht="12.75">
      <c r="B106" s="2" t="s">
        <v>70</v>
      </c>
      <c r="C106" s="2" t="s">
        <v>191</v>
      </c>
      <c r="D106" s="9">
        <v>5.714863308830908</v>
      </c>
      <c r="E106" s="10">
        <v>7.037415150324976</v>
      </c>
      <c r="F106" s="10">
        <v>8.234743838296808</v>
      </c>
      <c r="G106" s="11">
        <v>9.234708521429194</v>
      </c>
      <c r="H106" s="75">
        <v>3</v>
      </c>
      <c r="I106" s="32">
        <v>6</v>
      </c>
      <c r="J106" s="33">
        <v>2</v>
      </c>
      <c r="K106" s="76">
        <v>2</v>
      </c>
      <c r="L106" s="75">
        <v>233</v>
      </c>
      <c r="M106" s="32">
        <v>325</v>
      </c>
      <c r="N106" s="33">
        <v>162</v>
      </c>
      <c r="O106" s="12">
        <f t="shared" si="24"/>
        <v>65.45454545454545</v>
      </c>
      <c r="P106" s="37">
        <f>VLOOKUP(C106,admin!$B$4:$F$12,5,FALSE)</f>
        <v>1751.717407013815</v>
      </c>
      <c r="Q106" s="37">
        <v>434.8333333333333</v>
      </c>
      <c r="R106" s="13">
        <f t="shared" si="28"/>
        <v>16.363636363636363</v>
      </c>
      <c r="S106" s="14">
        <f t="shared" si="31"/>
        <v>16.363636363636363</v>
      </c>
      <c r="T106" s="14">
        <f aca="true" t="shared" si="38" ref="T106:U125">S106*(T$3+1)</f>
        <v>16.363636363636363</v>
      </c>
      <c r="U106" s="59">
        <f t="shared" si="38"/>
        <v>16.363636363636363</v>
      </c>
      <c r="V106" s="75">
        <v>28.05111333333333</v>
      </c>
      <c r="W106" s="32">
        <f t="shared" si="27"/>
        <v>180.6225341801266</v>
      </c>
      <c r="X106" s="32">
        <f t="shared" si="33"/>
        <v>134.75035371758412</v>
      </c>
      <c r="Y106" s="33">
        <f t="shared" si="34"/>
        <v>151.11341216884136</v>
      </c>
      <c r="Z106" s="10">
        <v>0</v>
      </c>
      <c r="AA106" s="32">
        <f t="shared" si="35"/>
        <v>386.8708029574588</v>
      </c>
      <c r="AB106" s="32">
        <f t="shared" si="36"/>
        <v>299.4100534635024</v>
      </c>
      <c r="AC106" s="33">
        <f t="shared" si="37"/>
        <v>328.76398027364996</v>
      </c>
    </row>
    <row r="107" spans="2:29" ht="12.75">
      <c r="B107" s="2" t="s">
        <v>69</v>
      </c>
      <c r="C107" s="2" t="s">
        <v>198</v>
      </c>
      <c r="D107" s="9">
        <v>32.50615553388581</v>
      </c>
      <c r="E107" s="10">
        <v>40.00563640225676</v>
      </c>
      <c r="F107" s="10">
        <v>46.812098025141175</v>
      </c>
      <c r="G107" s="11">
        <v>52.496603297882515</v>
      </c>
      <c r="H107" s="75">
        <v>24</v>
      </c>
      <c r="I107" s="32">
        <v>24</v>
      </c>
      <c r="J107" s="33">
        <v>25</v>
      </c>
      <c r="K107" s="76">
        <v>18</v>
      </c>
      <c r="L107" s="75">
        <v>1531</v>
      </c>
      <c r="M107" s="32">
        <v>1363</v>
      </c>
      <c r="N107" s="33">
        <v>1309</v>
      </c>
      <c r="O107" s="12">
        <f t="shared" si="24"/>
        <v>57.57534246575342</v>
      </c>
      <c r="P107" s="37">
        <f>VLOOKUP(C107,admin!$B$4:$F$12,5,FALSE)</f>
        <v>1153.5860541586073</v>
      </c>
      <c r="Q107" s="37">
        <v>454.74821917808225</v>
      </c>
      <c r="R107" s="13">
        <f t="shared" si="28"/>
        <v>14.393835616438356</v>
      </c>
      <c r="S107" s="14">
        <f t="shared" si="31"/>
        <v>14.393835616438356</v>
      </c>
      <c r="T107" s="14">
        <f t="shared" si="38"/>
        <v>14.393835616438356</v>
      </c>
      <c r="U107" s="59">
        <f t="shared" si="38"/>
        <v>14.393835616438356</v>
      </c>
      <c r="V107" s="75">
        <v>250.10912333333332</v>
      </c>
      <c r="W107" s="32">
        <f t="shared" si="27"/>
        <v>793.6136900488833</v>
      </c>
      <c r="X107" s="32">
        <f t="shared" si="33"/>
        <v>673.8056438344806</v>
      </c>
      <c r="Y107" s="33">
        <f t="shared" si="34"/>
        <v>755.6274782910966</v>
      </c>
      <c r="Z107" s="10">
        <v>0</v>
      </c>
      <c r="AA107" s="32">
        <f t="shared" si="35"/>
        <v>1699.8209381840495</v>
      </c>
      <c r="AB107" s="32">
        <f t="shared" si="36"/>
        <v>1497.169976023336</v>
      </c>
      <c r="AC107" s="33">
        <f t="shared" si="37"/>
        <v>1643.9513462217037</v>
      </c>
    </row>
    <row r="108" spans="2:29" ht="12.75">
      <c r="B108" s="2" t="s">
        <v>68</v>
      </c>
      <c r="C108" s="2" t="s">
        <v>196</v>
      </c>
      <c r="D108" s="9">
        <v>4.384641111225028</v>
      </c>
      <c r="E108" s="10">
        <v>5.3955272507606375</v>
      </c>
      <c r="F108" s="10">
        <v>6.313509127070888</v>
      </c>
      <c r="G108" s="11">
        <v>7.080173673980539</v>
      </c>
      <c r="H108" s="75">
        <v>6</v>
      </c>
      <c r="I108" s="32">
        <v>4</v>
      </c>
      <c r="J108" s="33">
        <v>1</v>
      </c>
      <c r="K108" s="76">
        <v>4</v>
      </c>
      <c r="L108" s="75">
        <v>500</v>
      </c>
      <c r="M108" s="32">
        <v>349</v>
      </c>
      <c r="N108" s="33">
        <v>64</v>
      </c>
      <c r="O108" s="12">
        <f t="shared" si="24"/>
        <v>83</v>
      </c>
      <c r="P108" s="37">
        <f>VLOOKUP(C108,admin!$B$4:$F$12,5,FALSE)</f>
        <v>1737.2550240384614</v>
      </c>
      <c r="Q108" s="37">
        <v>134.9890909090909</v>
      </c>
      <c r="R108" s="13">
        <f t="shared" si="28"/>
        <v>20.75</v>
      </c>
      <c r="S108" s="14">
        <f t="shared" si="31"/>
        <v>20.75</v>
      </c>
      <c r="T108" s="14">
        <f t="shared" si="38"/>
        <v>20.75</v>
      </c>
      <c r="U108" s="59">
        <f t="shared" si="38"/>
        <v>20.75</v>
      </c>
      <c r="V108" s="75">
        <v>59.72638333333333</v>
      </c>
      <c r="W108" s="32">
        <f t="shared" si="27"/>
        <v>143.21211017786922</v>
      </c>
      <c r="X108" s="32">
        <f t="shared" si="33"/>
        <v>131.00531438672093</v>
      </c>
      <c r="Y108" s="33">
        <f t="shared" si="34"/>
        <v>146.9136037350962</v>
      </c>
      <c r="Z108" s="10">
        <v>0</v>
      </c>
      <c r="AA108" s="32">
        <f t="shared" si="35"/>
        <v>306.74236915805795</v>
      </c>
      <c r="AB108" s="32">
        <f t="shared" si="36"/>
        <v>291.0887214941129</v>
      </c>
      <c r="AC108" s="33">
        <f t="shared" si="37"/>
        <v>319.62683144451637</v>
      </c>
    </row>
    <row r="109" spans="2:29" ht="12.75">
      <c r="B109" s="2" t="s">
        <v>67</v>
      </c>
      <c r="C109" s="2" t="s">
        <v>191</v>
      </c>
      <c r="D109" s="9">
        <v>18.437018981876736</v>
      </c>
      <c r="E109" s="10">
        <v>22.531973917367935</v>
      </c>
      <c r="F109" s="10">
        <v>26.365509127615105</v>
      </c>
      <c r="G109" s="11">
        <v>29.567136099641555</v>
      </c>
      <c r="H109" s="75">
        <v>9</v>
      </c>
      <c r="I109" s="32">
        <v>15</v>
      </c>
      <c r="J109" s="33">
        <v>27</v>
      </c>
      <c r="K109" s="76">
        <v>8</v>
      </c>
      <c r="L109" s="75">
        <v>666</v>
      </c>
      <c r="M109" s="32">
        <v>868</v>
      </c>
      <c r="N109" s="33">
        <v>1643</v>
      </c>
      <c r="O109" s="12">
        <f t="shared" si="24"/>
        <v>62.294117647058826</v>
      </c>
      <c r="P109" s="37">
        <f>VLOOKUP(C109,admin!$B$4:$F$12,5,FALSE)</f>
        <v>1751.717407013815</v>
      </c>
      <c r="Q109" s="37">
        <v>462.0225595238095</v>
      </c>
      <c r="R109" s="13">
        <f t="shared" si="28"/>
        <v>15.573529411764707</v>
      </c>
      <c r="S109" s="14">
        <f t="shared" si="31"/>
        <v>15.573529411764707</v>
      </c>
      <c r="T109" s="14">
        <f t="shared" si="38"/>
        <v>15.573529411764707</v>
      </c>
      <c r="U109" s="59">
        <f t="shared" si="38"/>
        <v>15.573529411764707</v>
      </c>
      <c r="V109" s="75">
        <v>130.75853666666666</v>
      </c>
      <c r="W109" s="32">
        <f t="shared" si="27"/>
        <v>507.2732792200996</v>
      </c>
      <c r="X109" s="32">
        <f t="shared" si="33"/>
        <v>410.60403185506465</v>
      </c>
      <c r="Y109" s="33">
        <f t="shared" si="34"/>
        <v>460.46466366941775</v>
      </c>
      <c r="Z109" s="10">
        <v>0</v>
      </c>
      <c r="AA109" s="32">
        <f t="shared" si="35"/>
        <v>1086.5157093579076</v>
      </c>
      <c r="AB109" s="32">
        <f t="shared" si="36"/>
        <v>912.3462145985575</v>
      </c>
      <c r="AC109" s="33">
        <f t="shared" si="37"/>
        <v>1001.7919219121424</v>
      </c>
    </row>
    <row r="110" spans="2:29" ht="12.75">
      <c r="B110" s="2" t="s">
        <v>66</v>
      </c>
      <c r="C110" s="2" t="s">
        <v>198</v>
      </c>
      <c r="D110" s="9">
        <v>17.688759387408115</v>
      </c>
      <c r="E110" s="10">
        <v>21.948467227391195</v>
      </c>
      <c r="F110" s="10">
        <v>25.682726029382078</v>
      </c>
      <c r="G110" s="11">
        <v>28.801441013145155</v>
      </c>
      <c r="H110" s="75">
        <v>13</v>
      </c>
      <c r="I110" s="32">
        <v>7</v>
      </c>
      <c r="J110" s="33">
        <v>12</v>
      </c>
      <c r="K110" s="76">
        <v>5</v>
      </c>
      <c r="L110" s="75">
        <v>957</v>
      </c>
      <c r="M110" s="32">
        <v>471</v>
      </c>
      <c r="N110" s="33">
        <v>765</v>
      </c>
      <c r="O110" s="12">
        <f t="shared" si="24"/>
        <v>68.53125</v>
      </c>
      <c r="P110" s="37">
        <f>VLOOKUP(C110,admin!$B$4:$F$12,5,FALSE)</f>
        <v>1153.5860541586073</v>
      </c>
      <c r="Q110" s="37">
        <v>652.6580701754386</v>
      </c>
      <c r="R110" s="13">
        <f t="shared" si="28"/>
        <v>17.1328125</v>
      </c>
      <c r="S110" s="14">
        <f t="shared" si="31"/>
        <v>17.1328125</v>
      </c>
      <c r="T110" s="14">
        <f t="shared" si="38"/>
        <v>17.1328125</v>
      </c>
      <c r="U110" s="59">
        <f t="shared" si="38"/>
        <v>17.1328125</v>
      </c>
      <c r="V110" s="75">
        <v>99.59061</v>
      </c>
      <c r="W110" s="32">
        <f t="shared" si="27"/>
        <v>579.5065616113664</v>
      </c>
      <c r="X110" s="32">
        <f t="shared" si="33"/>
        <v>440.0173295502726</v>
      </c>
      <c r="Y110" s="33">
        <f t="shared" si="34"/>
        <v>493.44968860802595</v>
      </c>
      <c r="Z110" s="10">
        <v>0</v>
      </c>
      <c r="AA110" s="32">
        <f t="shared" si="35"/>
        <v>1241.2303361114778</v>
      </c>
      <c r="AB110" s="32">
        <f t="shared" si="36"/>
        <v>977.7014199282406</v>
      </c>
      <c r="AC110" s="33">
        <f t="shared" si="37"/>
        <v>1073.554500313363</v>
      </c>
    </row>
    <row r="111" spans="2:29" ht="12.75">
      <c r="B111" s="2" t="s">
        <v>65</v>
      </c>
      <c r="C111" s="2" t="s">
        <v>192</v>
      </c>
      <c r="D111" s="9">
        <v>16.917318319980588</v>
      </c>
      <c r="E111" s="10">
        <v>20.88173086160878</v>
      </c>
      <c r="F111" s="10">
        <v>24.43449773425184</v>
      </c>
      <c r="G111" s="11">
        <v>27.401637364108712</v>
      </c>
      <c r="H111" s="75">
        <v>16</v>
      </c>
      <c r="I111" s="32">
        <v>36</v>
      </c>
      <c r="J111" s="33">
        <v>35</v>
      </c>
      <c r="K111" s="76">
        <v>14</v>
      </c>
      <c r="L111" s="75">
        <v>1279</v>
      </c>
      <c r="M111" s="32">
        <v>2257</v>
      </c>
      <c r="N111" s="33">
        <v>2248</v>
      </c>
      <c r="O111" s="12">
        <f t="shared" si="24"/>
        <v>66.48275862068965</v>
      </c>
      <c r="P111" s="37">
        <f>VLOOKUP(C111,admin!$B$4:$F$12,5,FALSE)</f>
        <v>2348.7972657450077</v>
      </c>
      <c r="Q111" s="37">
        <v>318.3675</v>
      </c>
      <c r="R111" s="13">
        <f t="shared" si="28"/>
        <v>16.620689655172413</v>
      </c>
      <c r="S111" s="14">
        <f t="shared" si="31"/>
        <v>16.620689655172413</v>
      </c>
      <c r="T111" s="14">
        <f t="shared" si="38"/>
        <v>16.620689655172413</v>
      </c>
      <c r="U111" s="59">
        <f t="shared" si="38"/>
        <v>16.620689655172413</v>
      </c>
      <c r="V111" s="75">
        <v>272.9224766666666</v>
      </c>
      <c r="W111" s="32">
        <f t="shared" si="27"/>
        <v>355.323789041129</v>
      </c>
      <c r="X111" s="32">
        <f t="shared" si="33"/>
        <v>406.1182037210133</v>
      </c>
      <c r="Y111" s="33">
        <f t="shared" si="34"/>
        <v>455.43411067242755</v>
      </c>
      <c r="Z111" s="10">
        <v>0</v>
      </c>
      <c r="AA111" s="32">
        <f t="shared" si="35"/>
        <v>761.0589686397674</v>
      </c>
      <c r="AB111" s="32">
        <f t="shared" si="36"/>
        <v>902.3788786740869</v>
      </c>
      <c r="AC111" s="33">
        <f t="shared" si="37"/>
        <v>990.8473961911551</v>
      </c>
    </row>
    <row r="112" spans="2:29" ht="12.75">
      <c r="B112" s="2" t="s">
        <v>64</v>
      </c>
      <c r="C112" s="2" t="s">
        <v>191</v>
      </c>
      <c r="D112" s="9">
        <v>43.10304330742679</v>
      </c>
      <c r="E112" s="10">
        <v>52.451285604979454</v>
      </c>
      <c r="F112" s="10">
        <v>61.375219696454195</v>
      </c>
      <c r="G112" s="11">
        <v>68.8281597418411</v>
      </c>
      <c r="H112" s="75">
        <v>88</v>
      </c>
      <c r="I112" s="32">
        <v>78</v>
      </c>
      <c r="J112" s="33">
        <v>73</v>
      </c>
      <c r="K112" s="76">
        <v>48</v>
      </c>
      <c r="L112" s="75">
        <v>4598</v>
      </c>
      <c r="M112" s="32">
        <v>3515</v>
      </c>
      <c r="N112" s="33">
        <v>3491</v>
      </c>
      <c r="O112" s="12">
        <f t="shared" si="24"/>
        <v>48.55230125523013</v>
      </c>
      <c r="P112" s="37">
        <f>VLOOKUP(C112,admin!$B$4:$F$12,5,FALSE)</f>
        <v>1751.717407013815</v>
      </c>
      <c r="Q112" s="37">
        <v>0</v>
      </c>
      <c r="R112" s="13">
        <f t="shared" si="28"/>
        <v>12.138075313807532</v>
      </c>
      <c r="S112" s="14">
        <f t="shared" si="31"/>
        <v>12.138075313807532</v>
      </c>
      <c r="T112" s="14">
        <f t="shared" si="38"/>
        <v>12.138075313807532</v>
      </c>
      <c r="U112" s="59">
        <f t="shared" si="38"/>
        <v>12.138075313807532</v>
      </c>
      <c r="V112" s="75">
        <v>524.3184833333332</v>
      </c>
      <c r="W112" s="32">
        <f t="shared" si="27"/>
        <v>635.52715756579</v>
      </c>
      <c r="X112" s="32">
        <f t="shared" si="33"/>
        <v>744.9770390770444</v>
      </c>
      <c r="Y112" s="33">
        <f t="shared" si="34"/>
        <v>835.4413866572429</v>
      </c>
      <c r="Z112" s="10">
        <v>0</v>
      </c>
      <c r="AA112" s="32">
        <f t="shared" si="35"/>
        <v>1361.219422951717</v>
      </c>
      <c r="AB112" s="32">
        <f t="shared" si="36"/>
        <v>1655.3100525927034</v>
      </c>
      <c r="AC112" s="33">
        <f t="shared" si="37"/>
        <v>1817.5953518664994</v>
      </c>
    </row>
    <row r="113" spans="2:29" ht="12.75">
      <c r="B113" s="2" t="s">
        <v>63</v>
      </c>
      <c r="C113" s="2" t="s">
        <v>196</v>
      </c>
      <c r="D113" s="9">
        <v>9.546735106709118</v>
      </c>
      <c r="E113" s="10">
        <v>11.752417733196113</v>
      </c>
      <c r="F113" s="10">
        <v>13.751945486555213</v>
      </c>
      <c r="G113" s="11">
        <v>15.421877190679874</v>
      </c>
      <c r="H113" s="75">
        <v>9</v>
      </c>
      <c r="I113" s="32">
        <v>10</v>
      </c>
      <c r="J113" s="33">
        <v>2</v>
      </c>
      <c r="K113" s="76">
        <v>8</v>
      </c>
      <c r="L113" s="75">
        <v>576</v>
      </c>
      <c r="M113" s="32">
        <v>550</v>
      </c>
      <c r="N113" s="33">
        <v>113</v>
      </c>
      <c r="O113" s="12">
        <f t="shared" si="24"/>
        <v>59</v>
      </c>
      <c r="P113" s="37">
        <f>VLOOKUP(C113,admin!$B$4:$F$12,5,FALSE)</f>
        <v>1737.2550240384614</v>
      </c>
      <c r="Q113" s="37">
        <v>19.795087719298245</v>
      </c>
      <c r="R113" s="13">
        <f t="shared" si="28"/>
        <v>14.75</v>
      </c>
      <c r="S113" s="14">
        <f t="shared" si="31"/>
        <v>14.75</v>
      </c>
      <c r="T113" s="14">
        <f t="shared" si="38"/>
        <v>14.75</v>
      </c>
      <c r="U113" s="59">
        <f t="shared" si="38"/>
        <v>14.75</v>
      </c>
      <c r="V113" s="75">
        <v>111.57844333333331</v>
      </c>
      <c r="W113" s="32">
        <f t="shared" si="27"/>
        <v>202.58406105526888</v>
      </c>
      <c r="X113" s="32">
        <f t="shared" si="33"/>
        <v>202.84119592668938</v>
      </c>
      <c r="Y113" s="33">
        <f t="shared" si="34"/>
        <v>227.47268856252813</v>
      </c>
      <c r="Z113" s="10">
        <v>0</v>
      </c>
      <c r="AA113" s="32">
        <f t="shared" si="35"/>
        <v>433.909637701551</v>
      </c>
      <c r="AB113" s="32">
        <f t="shared" si="36"/>
        <v>450.70526081361646</v>
      </c>
      <c r="AC113" s="33">
        <f t="shared" si="37"/>
        <v>494.8920510894617</v>
      </c>
    </row>
    <row r="114" spans="2:29" ht="12.75">
      <c r="B114" s="2" t="s">
        <v>62</v>
      </c>
      <c r="C114" s="2" t="s">
        <v>191</v>
      </c>
      <c r="D114" s="9">
        <v>6.596851694128487</v>
      </c>
      <c r="E114" s="10">
        <v>8.081987976487106</v>
      </c>
      <c r="F114" s="10">
        <v>9.457037743111231</v>
      </c>
      <c r="G114" s="11">
        <v>10.605428504968513</v>
      </c>
      <c r="H114" s="75">
        <v>6</v>
      </c>
      <c r="I114" s="32">
        <v>2</v>
      </c>
      <c r="J114" s="33">
        <v>4</v>
      </c>
      <c r="K114" s="76">
        <v>1</v>
      </c>
      <c r="L114" s="75">
        <v>568</v>
      </c>
      <c r="M114" s="32">
        <v>152</v>
      </c>
      <c r="N114" s="33">
        <v>313</v>
      </c>
      <c r="O114" s="12">
        <f t="shared" si="24"/>
        <v>86.08333333333333</v>
      </c>
      <c r="P114" s="37">
        <f>VLOOKUP(C114,admin!$B$4:$F$12,5,FALSE)</f>
        <v>1751.717407013815</v>
      </c>
      <c r="Q114" s="37">
        <v>0</v>
      </c>
      <c r="R114" s="13">
        <f t="shared" si="28"/>
        <v>21.520833333333332</v>
      </c>
      <c r="S114" s="14">
        <f t="shared" si="31"/>
        <v>21.520833333333332</v>
      </c>
      <c r="T114" s="14">
        <f t="shared" si="38"/>
        <v>21.520833333333332</v>
      </c>
      <c r="U114" s="59">
        <f t="shared" si="38"/>
        <v>21.520833333333332</v>
      </c>
      <c r="V114" s="75">
        <v>24</v>
      </c>
      <c r="W114" s="32">
        <f t="shared" si="27"/>
        <v>291.9008620780397</v>
      </c>
      <c r="X114" s="32">
        <f t="shared" si="33"/>
        <v>203.5233330965396</v>
      </c>
      <c r="Y114" s="33">
        <f t="shared" si="34"/>
        <v>228.23765928400985</v>
      </c>
      <c r="Z114" s="10">
        <v>0</v>
      </c>
      <c r="AA114" s="32">
        <f t="shared" si="35"/>
        <v>625.2150176538207</v>
      </c>
      <c r="AB114" s="32">
        <f t="shared" si="36"/>
        <v>452.22094311692496</v>
      </c>
      <c r="AC114" s="33">
        <f t="shared" si="37"/>
        <v>496.55632969701594</v>
      </c>
    </row>
    <row r="115" spans="2:29" ht="12.75">
      <c r="B115" s="2" t="s">
        <v>61</v>
      </c>
      <c r="C115" s="2" t="s">
        <v>191</v>
      </c>
      <c r="D115" s="9">
        <v>1.8994357376203859</v>
      </c>
      <c r="E115" s="10">
        <v>2.3396204863062997</v>
      </c>
      <c r="F115" s="10">
        <v>2.7376778223285725</v>
      </c>
      <c r="G115" s="11">
        <v>3.070120602563199</v>
      </c>
      <c r="H115" s="75">
        <v>1</v>
      </c>
      <c r="I115" s="32">
        <v>2</v>
      </c>
      <c r="J115" s="33">
        <v>1</v>
      </c>
      <c r="K115" s="76">
        <v>1</v>
      </c>
      <c r="L115" s="75">
        <v>101</v>
      </c>
      <c r="M115" s="32">
        <v>157</v>
      </c>
      <c r="N115" s="33">
        <v>76</v>
      </c>
      <c r="O115" s="12">
        <f t="shared" si="24"/>
        <v>83.5</v>
      </c>
      <c r="P115" s="37">
        <f>VLOOKUP(C115,admin!$B$4:$F$12,5,FALSE)</f>
        <v>1751.717407013815</v>
      </c>
      <c r="Q115" s="37">
        <v>0</v>
      </c>
      <c r="R115" s="13">
        <f t="shared" si="28"/>
        <v>20.875</v>
      </c>
      <c r="S115" s="14">
        <f t="shared" si="31"/>
        <v>20.875</v>
      </c>
      <c r="T115" s="14">
        <f t="shared" si="38"/>
        <v>20.875</v>
      </c>
      <c r="U115" s="59">
        <f t="shared" si="38"/>
        <v>20.875</v>
      </c>
      <c r="V115" s="75">
        <v>21.3655</v>
      </c>
      <c r="W115" s="32">
        <f t="shared" si="27"/>
        <v>67.12479867446956</v>
      </c>
      <c r="X115" s="32">
        <f t="shared" si="33"/>
        <v>57.14902454110895</v>
      </c>
      <c r="Y115" s="33">
        <f t="shared" si="34"/>
        <v>64.08876757850678</v>
      </c>
      <c r="Z115" s="10">
        <v>0</v>
      </c>
      <c r="AA115" s="32">
        <f t="shared" si="35"/>
        <v>143.77289566567862</v>
      </c>
      <c r="AB115" s="32">
        <f t="shared" si="36"/>
        <v>126.9829133740341</v>
      </c>
      <c r="AC115" s="33">
        <f t="shared" si="37"/>
        <v>139.43221860678264</v>
      </c>
    </row>
    <row r="116" spans="2:29" ht="12.75">
      <c r="B116" s="2" t="s">
        <v>60</v>
      </c>
      <c r="C116" s="2" t="s">
        <v>195</v>
      </c>
      <c r="D116" s="9">
        <v>6.119288725011078</v>
      </c>
      <c r="E116" s="10">
        <v>6.791950576660414</v>
      </c>
      <c r="F116" s="10">
        <v>7.947516519412392</v>
      </c>
      <c r="G116" s="11">
        <v>8.912602500722935</v>
      </c>
      <c r="H116" s="75">
        <v>46</v>
      </c>
      <c r="I116" s="32">
        <v>22</v>
      </c>
      <c r="J116" s="33">
        <v>25</v>
      </c>
      <c r="K116" s="76">
        <v>0</v>
      </c>
      <c r="L116" s="75">
        <v>2285</v>
      </c>
      <c r="M116" s="32">
        <v>1205</v>
      </c>
      <c r="N116" s="33">
        <v>1410</v>
      </c>
      <c r="O116" s="12">
        <f t="shared" si="24"/>
        <v>52.68817204301075</v>
      </c>
      <c r="P116" s="37">
        <f>VLOOKUP(C116,admin!$B$4:$F$12,5,FALSE)</f>
        <v>1889.3153925353927</v>
      </c>
      <c r="Q116" s="37">
        <v>635.9797849462365</v>
      </c>
      <c r="R116" s="13">
        <f t="shared" si="28"/>
        <v>13.172043010752688</v>
      </c>
      <c r="S116" s="14">
        <f t="shared" si="31"/>
        <v>13.172043010752688</v>
      </c>
      <c r="T116" s="14">
        <f t="shared" si="38"/>
        <v>13.172043010752688</v>
      </c>
      <c r="U116" s="59">
        <f t="shared" si="38"/>
        <v>13.172043010752688</v>
      </c>
      <c r="V116" s="75">
        <v>0</v>
      </c>
      <c r="W116" s="32">
        <f t="shared" si="27"/>
        <v>170.0673994037374</v>
      </c>
      <c r="X116" s="32">
        <f t="shared" si="33"/>
        <v>104.68502942236752</v>
      </c>
      <c r="Y116" s="33">
        <f t="shared" si="34"/>
        <v>117.39718347726446</v>
      </c>
      <c r="Z116" s="10">
        <v>0</v>
      </c>
      <c r="AA116" s="32">
        <f t="shared" si="35"/>
        <v>364.2630287680345</v>
      </c>
      <c r="AB116" s="32">
        <f t="shared" si="36"/>
        <v>232.60607034747403</v>
      </c>
      <c r="AC116" s="33">
        <f t="shared" si="37"/>
        <v>255.410587048207</v>
      </c>
    </row>
    <row r="117" spans="2:29" ht="12.75">
      <c r="B117" s="2" t="s">
        <v>59</v>
      </c>
      <c r="C117" s="2" t="s">
        <v>190</v>
      </c>
      <c r="D117" s="9">
        <v>7.789972442638317</v>
      </c>
      <c r="E117" s="10">
        <v>9.56941648073047</v>
      </c>
      <c r="F117" s="10">
        <v>11.197533713376597</v>
      </c>
      <c r="G117" s="11">
        <v>12.557277072907347</v>
      </c>
      <c r="H117" s="75">
        <v>4</v>
      </c>
      <c r="I117" s="32">
        <v>4</v>
      </c>
      <c r="J117" s="33">
        <v>2</v>
      </c>
      <c r="K117" s="76">
        <v>2</v>
      </c>
      <c r="L117" s="75">
        <v>816</v>
      </c>
      <c r="M117" s="32">
        <v>781</v>
      </c>
      <c r="N117" s="33">
        <v>390</v>
      </c>
      <c r="O117" s="12">
        <f t="shared" si="24"/>
        <v>198.7</v>
      </c>
      <c r="P117" s="37">
        <f>VLOOKUP(C117,admin!$B$4:$F$12,5,FALSE)</f>
        <v>1633.4658111380143</v>
      </c>
      <c r="Q117" s="37">
        <v>230.3</v>
      </c>
      <c r="R117" s="13">
        <f t="shared" si="28"/>
        <v>49.675</v>
      </c>
      <c r="S117" s="14">
        <f t="shared" si="31"/>
        <v>49.675</v>
      </c>
      <c r="T117" s="14">
        <f t="shared" si="38"/>
        <v>49.675</v>
      </c>
      <c r="U117" s="59">
        <f t="shared" si="38"/>
        <v>49.675</v>
      </c>
      <c r="V117" s="75">
        <v>112.95625</v>
      </c>
      <c r="W117" s="32">
        <f t="shared" si="27"/>
        <v>749.3713947683444</v>
      </c>
      <c r="X117" s="32">
        <f t="shared" si="33"/>
        <v>556.2374872119824</v>
      </c>
      <c r="Y117" s="33">
        <f t="shared" si="34"/>
        <v>623.7827385966724</v>
      </c>
      <c r="Z117" s="10">
        <v>0</v>
      </c>
      <c r="AA117" s="32">
        <f t="shared" si="35"/>
        <v>1605.0594933977973</v>
      </c>
      <c r="AB117" s="32">
        <f t="shared" si="36"/>
        <v>1235.938097302456</v>
      </c>
      <c r="AC117" s="33">
        <f t="shared" si="37"/>
        <v>1357.1084989987764</v>
      </c>
    </row>
    <row r="118" spans="2:29" ht="12.75">
      <c r="B118" s="2" t="s">
        <v>58</v>
      </c>
      <c r="C118" s="2" t="s">
        <v>197</v>
      </c>
      <c r="D118" s="9">
        <v>4.548240482516836</v>
      </c>
      <c r="E118" s="10">
        <v>5.59230205042918</v>
      </c>
      <c r="F118" s="10">
        <v>6.543762712299235</v>
      </c>
      <c r="G118" s="11">
        <v>7.338387503985679</v>
      </c>
      <c r="H118" s="75">
        <v>2</v>
      </c>
      <c r="I118" s="32">
        <v>7</v>
      </c>
      <c r="J118" s="33">
        <v>7</v>
      </c>
      <c r="K118" s="76">
        <v>2</v>
      </c>
      <c r="L118" s="75">
        <v>245</v>
      </c>
      <c r="M118" s="32">
        <v>688</v>
      </c>
      <c r="N118" s="33">
        <v>905</v>
      </c>
      <c r="O118" s="12">
        <f t="shared" si="24"/>
        <v>114.875</v>
      </c>
      <c r="P118" s="37">
        <f>VLOOKUP(C118,admin!$B$4:$F$12,5,FALSE)</f>
        <v>1754.4216811594206</v>
      </c>
      <c r="Q118" s="37">
        <v>1186.8025</v>
      </c>
      <c r="R118" s="13">
        <f t="shared" si="28"/>
        <v>28.71875</v>
      </c>
      <c r="S118" s="14">
        <f t="shared" si="31"/>
        <v>28.71875</v>
      </c>
      <c r="T118" s="14">
        <f t="shared" si="38"/>
        <v>28.71875</v>
      </c>
      <c r="U118" s="59">
        <f t="shared" si="38"/>
        <v>28.71875</v>
      </c>
      <c r="V118" s="75">
        <v>74.77640333333333</v>
      </c>
      <c r="W118" s="32">
        <f t="shared" si="27"/>
        <v>216.44730253471005</v>
      </c>
      <c r="X118" s="32">
        <f t="shared" si="33"/>
        <v>187.92868539384364</v>
      </c>
      <c r="Y118" s="33">
        <f t="shared" si="34"/>
        <v>210.74931613008872</v>
      </c>
      <c r="Z118" s="10">
        <v>0</v>
      </c>
      <c r="AA118" s="32">
        <f t="shared" si="35"/>
        <v>463.6029613341161</v>
      </c>
      <c r="AB118" s="32">
        <f t="shared" si="36"/>
        <v>417.570241477992</v>
      </c>
      <c r="AC118" s="33">
        <f t="shared" si="37"/>
        <v>458.50850044642294</v>
      </c>
    </row>
    <row r="119" spans="2:29" ht="12.75">
      <c r="B119" s="2" t="s">
        <v>57</v>
      </c>
      <c r="C119" s="2" t="s">
        <v>190</v>
      </c>
      <c r="D119" s="9">
        <v>15.212096212290495</v>
      </c>
      <c r="E119" s="10">
        <v>18.712949488053816</v>
      </c>
      <c r="F119" s="10">
        <v>21.89672517557738</v>
      </c>
      <c r="G119" s="11">
        <v>24.555697000542114</v>
      </c>
      <c r="H119" s="75">
        <v>18</v>
      </c>
      <c r="I119" s="32">
        <v>35</v>
      </c>
      <c r="J119" s="33">
        <v>31</v>
      </c>
      <c r="K119" s="76">
        <v>6</v>
      </c>
      <c r="L119" s="75">
        <v>1322</v>
      </c>
      <c r="M119" s="32">
        <v>2087</v>
      </c>
      <c r="N119" s="33">
        <v>1697</v>
      </c>
      <c r="O119" s="12">
        <f t="shared" si="24"/>
        <v>60.785714285714285</v>
      </c>
      <c r="P119" s="37">
        <f>VLOOKUP(C119,admin!$B$4:$F$12,5,FALSE)</f>
        <v>1633.4658111380143</v>
      </c>
      <c r="Q119" s="37">
        <v>775.7662698412698</v>
      </c>
      <c r="R119" s="13">
        <f t="shared" si="28"/>
        <v>15.196428571428571</v>
      </c>
      <c r="S119" s="14">
        <f aca="true" t="shared" si="39" ref="S119:S150">R119*(S$3+1)</f>
        <v>15.196428571428571</v>
      </c>
      <c r="T119" s="14">
        <f t="shared" si="38"/>
        <v>15.196428571428571</v>
      </c>
      <c r="U119" s="59">
        <f t="shared" si="38"/>
        <v>15.196428571428571</v>
      </c>
      <c r="V119" s="75">
        <v>146.19374666666667</v>
      </c>
      <c r="W119" s="32">
        <f t="shared" si="27"/>
        <v>369.34578710106564</v>
      </c>
      <c r="X119" s="32">
        <f aca="true" t="shared" si="40" ref="X119:X150">F119*T119</f>
        <v>332.7520200788634</v>
      </c>
      <c r="Y119" s="33">
        <f aca="true" t="shared" si="41" ref="Y119:Y150">G119*U119</f>
        <v>373.15889549038104</v>
      </c>
      <c r="Z119" s="10">
        <v>0</v>
      </c>
      <c r="AA119" s="32">
        <f t="shared" si="35"/>
        <v>791.0923289463271</v>
      </c>
      <c r="AB119" s="32">
        <f t="shared" si="36"/>
        <v>739.362067506765</v>
      </c>
      <c r="AC119" s="33">
        <f t="shared" si="37"/>
        <v>811.8485447133112</v>
      </c>
    </row>
    <row r="120" spans="2:29" ht="12.75">
      <c r="B120" s="2" t="s">
        <v>56</v>
      </c>
      <c r="C120" s="2" t="s">
        <v>190</v>
      </c>
      <c r="D120" s="9">
        <v>7.314505480773373</v>
      </c>
      <c r="E120" s="10">
        <v>8.92704841389898</v>
      </c>
      <c r="F120" s="10">
        <v>10.44587470687121</v>
      </c>
      <c r="G120" s="11">
        <v>11.714342311500126</v>
      </c>
      <c r="H120" s="75">
        <v>4</v>
      </c>
      <c r="I120" s="32">
        <v>10</v>
      </c>
      <c r="J120" s="33">
        <v>5</v>
      </c>
      <c r="K120" s="76">
        <v>5</v>
      </c>
      <c r="L120" s="75">
        <v>603</v>
      </c>
      <c r="M120" s="32">
        <v>1268</v>
      </c>
      <c r="N120" s="33">
        <v>570</v>
      </c>
      <c r="O120" s="12">
        <f t="shared" si="24"/>
        <v>128.47368421052633</v>
      </c>
      <c r="P120" s="37">
        <f>VLOOKUP(C120,admin!$B$4:$F$12,5,FALSE)</f>
        <v>1633.4658111380143</v>
      </c>
      <c r="Q120" s="37">
        <v>2897.3333333333335</v>
      </c>
      <c r="R120" s="13">
        <f t="shared" si="28"/>
        <v>32.11842105263158</v>
      </c>
      <c r="S120" s="14">
        <f t="shared" si="39"/>
        <v>32.11842105263158</v>
      </c>
      <c r="T120" s="14">
        <f t="shared" si="38"/>
        <v>32.11842105263158</v>
      </c>
      <c r="U120" s="59">
        <f t="shared" si="38"/>
        <v>32.11842105263158</v>
      </c>
      <c r="V120" s="75">
        <v>171.26152</v>
      </c>
      <c r="W120" s="32">
        <f t="shared" si="27"/>
        <v>350.391546538095</v>
      </c>
      <c r="X120" s="32">
        <f t="shared" si="40"/>
        <v>335.50500209832404</v>
      </c>
      <c r="Y120" s="33">
        <f t="shared" si="41"/>
        <v>376.2461787154185</v>
      </c>
      <c r="Z120" s="10">
        <v>0</v>
      </c>
      <c r="AA120" s="32">
        <f t="shared" si="35"/>
        <v>750.4947241162864</v>
      </c>
      <c r="AB120" s="32">
        <f t="shared" si="36"/>
        <v>745.4790866528396</v>
      </c>
      <c r="AC120" s="33">
        <f t="shared" si="37"/>
        <v>818.5652716188047</v>
      </c>
    </row>
    <row r="121" spans="2:29" ht="12.75">
      <c r="B121" s="2" t="s">
        <v>55</v>
      </c>
      <c r="C121" s="2" t="s">
        <v>193</v>
      </c>
      <c r="D121" s="9">
        <v>3.835790795557453</v>
      </c>
      <c r="E121" s="10">
        <v>4.724236187442222</v>
      </c>
      <c r="F121" s="10">
        <v>5.528006235841034</v>
      </c>
      <c r="G121" s="11">
        <v>6.199285283802283</v>
      </c>
      <c r="H121" s="75">
        <v>3</v>
      </c>
      <c r="I121" s="32" t="s">
        <v>180</v>
      </c>
      <c r="J121" s="33" t="s">
        <v>180</v>
      </c>
      <c r="K121" s="76">
        <v>4</v>
      </c>
      <c r="L121" s="75">
        <v>424</v>
      </c>
      <c r="M121" s="32" t="s">
        <v>180</v>
      </c>
      <c r="N121" s="33" t="s">
        <v>180</v>
      </c>
      <c r="O121" s="12">
        <f t="shared" si="24"/>
        <v>141.33333333333334</v>
      </c>
      <c r="P121" s="37">
        <f>VLOOKUP(C121,admin!$B$4:$F$12,5,FALSE)</f>
        <v>3106.884246713853</v>
      </c>
      <c r="Q121" s="37">
        <v>0</v>
      </c>
      <c r="R121" s="13">
        <f t="shared" si="28"/>
        <v>35.333333333333336</v>
      </c>
      <c r="S121" s="14">
        <f t="shared" si="39"/>
        <v>35.333333333333336</v>
      </c>
      <c r="T121" s="14">
        <f t="shared" si="38"/>
        <v>35.333333333333336</v>
      </c>
      <c r="U121" s="59">
        <f t="shared" si="38"/>
        <v>35.333333333333336</v>
      </c>
      <c r="V121" s="75">
        <v>152.05127000000002</v>
      </c>
      <c r="W121" s="32">
        <f t="shared" si="27"/>
        <v>150.40301673265517</v>
      </c>
      <c r="X121" s="32">
        <f t="shared" si="40"/>
        <v>195.32288699971656</v>
      </c>
      <c r="Y121" s="33">
        <f t="shared" si="41"/>
        <v>219.041413361014</v>
      </c>
      <c r="Z121" s="10">
        <v>0</v>
      </c>
      <c r="AA121" s="32">
        <f t="shared" si="35"/>
        <v>322.14438865396306</v>
      </c>
      <c r="AB121" s="32">
        <f t="shared" si="36"/>
        <v>433.9998703216707</v>
      </c>
      <c r="AC121" s="33">
        <f t="shared" si="37"/>
        <v>476.5488772159526</v>
      </c>
    </row>
    <row r="122" spans="2:29" ht="12.75">
      <c r="B122" s="2" t="s">
        <v>54</v>
      </c>
      <c r="C122" s="2" t="s">
        <v>196</v>
      </c>
      <c r="D122" s="9">
        <v>9.723794769790892</v>
      </c>
      <c r="E122" s="10">
        <v>11.964512301833658</v>
      </c>
      <c r="F122" s="10">
        <v>14.000125308963954</v>
      </c>
      <c r="G122" s="11">
        <v>15.700194083815775</v>
      </c>
      <c r="H122" s="75">
        <v>6</v>
      </c>
      <c r="I122" s="32">
        <v>6</v>
      </c>
      <c r="J122" s="33">
        <v>6</v>
      </c>
      <c r="K122" s="76">
        <v>2</v>
      </c>
      <c r="L122" s="75">
        <v>395</v>
      </c>
      <c r="M122" s="32">
        <v>486</v>
      </c>
      <c r="N122" s="33">
        <v>445</v>
      </c>
      <c r="O122" s="12">
        <f t="shared" si="24"/>
        <v>73.66666666666667</v>
      </c>
      <c r="P122" s="37">
        <f>VLOOKUP(C122,admin!$B$4:$F$12,5,FALSE)</f>
        <v>1737.2550240384614</v>
      </c>
      <c r="Q122" s="37">
        <v>417.6446296296296</v>
      </c>
      <c r="R122" s="13">
        <f t="shared" si="28"/>
        <v>18.416666666666668</v>
      </c>
      <c r="S122" s="14">
        <f t="shared" si="39"/>
        <v>18.416666666666668</v>
      </c>
      <c r="T122" s="14">
        <f t="shared" si="38"/>
        <v>18.416666666666668</v>
      </c>
      <c r="U122" s="59">
        <f t="shared" si="38"/>
        <v>18.416666666666668</v>
      </c>
      <c r="V122" s="75">
        <v>42.27818333333333</v>
      </c>
      <c r="W122" s="32">
        <f t="shared" si="27"/>
        <v>357.1481385690855</v>
      </c>
      <c r="X122" s="32">
        <f t="shared" si="40"/>
        <v>257.8356411067528</v>
      </c>
      <c r="Y122" s="33">
        <f t="shared" si="41"/>
        <v>289.1452410436072</v>
      </c>
      <c r="Z122" s="10">
        <v>0</v>
      </c>
      <c r="AA122" s="32">
        <f t="shared" si="35"/>
        <v>764.9664964017894</v>
      </c>
      <c r="AB122" s="32">
        <f t="shared" si="36"/>
        <v>572.9007825119743</v>
      </c>
      <c r="AC122" s="33">
        <f t="shared" si="37"/>
        <v>629.0675258955017</v>
      </c>
    </row>
    <row r="123" spans="2:29" ht="12.75">
      <c r="B123" s="2" t="s">
        <v>53</v>
      </c>
      <c r="C123" s="2" t="s">
        <v>194</v>
      </c>
      <c r="D123" s="9">
        <v>2.649222230501776</v>
      </c>
      <c r="E123" s="10">
        <v>3.256404832149161</v>
      </c>
      <c r="F123" s="10">
        <v>3.8104416257582803</v>
      </c>
      <c r="G123" s="11">
        <v>4.273152686079972</v>
      </c>
      <c r="H123" s="75">
        <v>2</v>
      </c>
      <c r="I123" s="32" t="s">
        <v>178</v>
      </c>
      <c r="J123" s="33">
        <v>2</v>
      </c>
      <c r="K123" s="76">
        <v>1</v>
      </c>
      <c r="L123" s="75">
        <v>221</v>
      </c>
      <c r="M123" s="32" t="s">
        <v>178</v>
      </c>
      <c r="N123" s="33">
        <v>212</v>
      </c>
      <c r="O123" s="12">
        <f t="shared" si="24"/>
        <v>108.25</v>
      </c>
      <c r="P123" s="37">
        <f>VLOOKUP(C123,admin!$B$4:$F$12,5,FALSE)</f>
        <v>2445.3081560891933</v>
      </c>
      <c r="Q123" s="37">
        <v>0</v>
      </c>
      <c r="R123" s="13">
        <f t="shared" si="28"/>
        <v>27.0625</v>
      </c>
      <c r="S123" s="14">
        <f t="shared" si="39"/>
        <v>27.0625</v>
      </c>
      <c r="T123" s="14">
        <f t="shared" si="38"/>
        <v>27.0625</v>
      </c>
      <c r="U123" s="59">
        <f t="shared" si="38"/>
        <v>27.0625</v>
      </c>
      <c r="V123" s="75">
        <v>15.060566666666668</v>
      </c>
      <c r="W123" s="32">
        <f t="shared" si="27"/>
        <v>144.76046571632432</v>
      </c>
      <c r="X123" s="32">
        <f t="shared" si="40"/>
        <v>103.12007649708346</v>
      </c>
      <c r="Y123" s="33">
        <f t="shared" si="41"/>
        <v>115.64219456703924</v>
      </c>
      <c r="Z123" s="10">
        <v>0</v>
      </c>
      <c r="AA123" s="32">
        <f t="shared" si="35"/>
        <v>310.05875242742553</v>
      </c>
      <c r="AB123" s="32">
        <f t="shared" si="36"/>
        <v>229.1288057162494</v>
      </c>
      <c r="AC123" s="33">
        <f t="shared" si="37"/>
        <v>251.5924141198034</v>
      </c>
    </row>
    <row r="124" spans="2:29" ht="12.75">
      <c r="B124" s="2" t="s">
        <v>52</v>
      </c>
      <c r="C124" s="2" t="s">
        <v>195</v>
      </c>
      <c r="D124" s="9">
        <v>42.94646507503635</v>
      </c>
      <c r="E124" s="10">
        <v>52.77614967209824</v>
      </c>
      <c r="F124" s="10">
        <v>61.75535534538872</v>
      </c>
      <c r="G124" s="11">
        <v>69.25445617381861</v>
      </c>
      <c r="H124" s="75">
        <v>55</v>
      </c>
      <c r="I124" s="32">
        <v>34</v>
      </c>
      <c r="J124" s="33">
        <v>52</v>
      </c>
      <c r="K124" s="76">
        <v>28</v>
      </c>
      <c r="L124" s="75">
        <v>2544</v>
      </c>
      <c r="M124" s="32">
        <v>1355</v>
      </c>
      <c r="N124" s="33">
        <v>2297</v>
      </c>
      <c r="O124" s="12">
        <f t="shared" si="24"/>
        <v>43.94326241134752</v>
      </c>
      <c r="P124" s="37">
        <f>VLOOKUP(C124,admin!$B$4:$F$12,5,FALSE)</f>
        <v>1889.3153925353927</v>
      </c>
      <c r="Q124" s="37">
        <v>836.9577699530518</v>
      </c>
      <c r="R124" s="13">
        <f t="shared" si="28"/>
        <v>10.98581560283688</v>
      </c>
      <c r="S124" s="14">
        <f t="shared" si="39"/>
        <v>10.98581560283688</v>
      </c>
      <c r="T124" s="14">
        <f t="shared" si="38"/>
        <v>10.98581560283688</v>
      </c>
      <c r="U124" s="59">
        <f t="shared" si="38"/>
        <v>10.98581560283688</v>
      </c>
      <c r="V124" s="75">
        <v>301.98179999999996</v>
      </c>
      <c r="W124" s="32">
        <f t="shared" si="27"/>
        <v>749.6091946334147</v>
      </c>
      <c r="X124" s="32">
        <f t="shared" si="40"/>
        <v>678.4329463121073</v>
      </c>
      <c r="Y124" s="33">
        <f t="shared" si="41"/>
        <v>760.8166852003194</v>
      </c>
      <c r="Z124" s="10">
        <v>0</v>
      </c>
      <c r="AA124" s="32">
        <f t="shared" si="35"/>
        <v>1605.5688308686754</v>
      </c>
      <c r="AB124" s="32">
        <f t="shared" si="36"/>
        <v>1507.4516624456348</v>
      </c>
      <c r="AC124" s="33">
        <f t="shared" si="37"/>
        <v>1655.2410411167766</v>
      </c>
    </row>
    <row r="125" spans="2:29" ht="12.75">
      <c r="B125" s="2" t="s">
        <v>51</v>
      </c>
      <c r="C125" s="2" t="s">
        <v>194</v>
      </c>
      <c r="D125" s="9">
        <v>34.8178735636657</v>
      </c>
      <c r="E125" s="10">
        <v>42.78411811250978</v>
      </c>
      <c r="F125" s="10">
        <v>50.06330385208032</v>
      </c>
      <c r="G125" s="11">
        <v>56.14261084159319</v>
      </c>
      <c r="H125" s="75">
        <v>24</v>
      </c>
      <c r="I125" s="32">
        <v>23</v>
      </c>
      <c r="J125" s="33">
        <v>21</v>
      </c>
      <c r="K125" s="76">
        <v>10</v>
      </c>
      <c r="L125" s="75">
        <v>1454</v>
      </c>
      <c r="M125" s="32">
        <v>1294</v>
      </c>
      <c r="N125" s="33">
        <v>1274</v>
      </c>
      <c r="O125" s="12">
        <f t="shared" si="24"/>
        <v>59.14705882352941</v>
      </c>
      <c r="P125" s="37">
        <f>VLOOKUP(C125,admin!$B$4:$F$12,5,FALSE)</f>
        <v>2445.3081560891933</v>
      </c>
      <c r="Q125" s="37">
        <v>1663.223823529412</v>
      </c>
      <c r="R125" s="13">
        <f t="shared" si="28"/>
        <v>14.786764705882353</v>
      </c>
      <c r="S125" s="14">
        <f t="shared" si="39"/>
        <v>14.786764705882353</v>
      </c>
      <c r="T125" s="14">
        <f t="shared" si="38"/>
        <v>14.786764705882353</v>
      </c>
      <c r="U125" s="59">
        <f t="shared" si="38"/>
        <v>14.786764705882353</v>
      </c>
      <c r="V125" s="75">
        <v>136.82426</v>
      </c>
      <c r="W125" s="32">
        <f t="shared" si="27"/>
        <v>1010.6581316234477</v>
      </c>
      <c r="X125" s="32">
        <f t="shared" si="40"/>
        <v>740.2742944598053</v>
      </c>
      <c r="Y125" s="33">
        <f t="shared" si="41"/>
        <v>830.1675764885581</v>
      </c>
      <c r="Z125" s="10">
        <v>0</v>
      </c>
      <c r="AA125" s="32">
        <f t="shared" si="35"/>
        <v>2164.702896410078</v>
      </c>
      <c r="AB125" s="32">
        <f t="shared" si="36"/>
        <v>1644.8607366656831</v>
      </c>
      <c r="AC125" s="33">
        <f t="shared" si="37"/>
        <v>1806.1215932015357</v>
      </c>
    </row>
    <row r="126" spans="2:29" ht="12.75">
      <c r="B126" s="2" t="s">
        <v>50</v>
      </c>
      <c r="C126" s="2" t="s">
        <v>196</v>
      </c>
      <c r="D126" s="9">
        <v>6.3097625389141365</v>
      </c>
      <c r="E126" s="10">
        <v>7.760282581457713</v>
      </c>
      <c r="F126" s="10">
        <v>9.080598175048685</v>
      </c>
      <c r="G126" s="11">
        <v>10.183276977822855</v>
      </c>
      <c r="H126" s="75" t="s">
        <v>178</v>
      </c>
      <c r="I126" s="32">
        <v>5</v>
      </c>
      <c r="J126" s="33">
        <v>5</v>
      </c>
      <c r="K126" s="76">
        <v>2</v>
      </c>
      <c r="L126" s="75" t="s">
        <v>178</v>
      </c>
      <c r="M126" s="32">
        <v>393</v>
      </c>
      <c r="N126" s="33">
        <v>385</v>
      </c>
      <c r="O126" s="12">
        <f t="shared" si="24"/>
        <v>77.8</v>
      </c>
      <c r="P126" s="37">
        <f>VLOOKUP(C126,admin!$B$4:$F$12,5,FALSE)</f>
        <v>1737.2550240384614</v>
      </c>
      <c r="Q126" s="37">
        <v>1210.1466666666665</v>
      </c>
      <c r="R126" s="13">
        <f t="shared" si="28"/>
        <v>19.45</v>
      </c>
      <c r="S126" s="14">
        <f t="shared" si="39"/>
        <v>19.45</v>
      </c>
      <c r="T126" s="14">
        <f aca="true" t="shared" si="42" ref="T126:U145">S126*(T$3+1)</f>
        <v>19.45</v>
      </c>
      <c r="U126" s="59">
        <f t="shared" si="42"/>
        <v>19.45</v>
      </c>
      <c r="V126" s="75">
        <v>44.45077</v>
      </c>
      <c r="W126" s="32">
        <f t="shared" si="27"/>
        <v>229.21160759123248</v>
      </c>
      <c r="X126" s="32">
        <f t="shared" si="40"/>
        <v>176.61763450469692</v>
      </c>
      <c r="Y126" s="33">
        <f t="shared" si="41"/>
        <v>198.06473721865453</v>
      </c>
      <c r="Z126" s="10">
        <v>0</v>
      </c>
      <c r="AA126" s="32">
        <f t="shared" si="35"/>
        <v>490.9425010478387</v>
      </c>
      <c r="AB126" s="32">
        <f t="shared" si="36"/>
        <v>392.4375256222274</v>
      </c>
      <c r="AC126" s="33">
        <f t="shared" si="37"/>
        <v>430.91179284009326</v>
      </c>
    </row>
    <row r="127" spans="2:29" ht="12.75">
      <c r="B127" s="2" t="s">
        <v>49</v>
      </c>
      <c r="C127" s="2" t="s">
        <v>190</v>
      </c>
      <c r="D127" s="9">
        <v>2.9949096318326416</v>
      </c>
      <c r="E127" s="10">
        <v>3.6823489889085383</v>
      </c>
      <c r="F127" s="10">
        <v>4.30885488480423</v>
      </c>
      <c r="G127" s="11">
        <v>4.832089461878563</v>
      </c>
      <c r="H127" s="75">
        <v>2</v>
      </c>
      <c r="I127" s="32">
        <v>2</v>
      </c>
      <c r="J127" s="33">
        <v>2</v>
      </c>
      <c r="K127" s="76">
        <v>2</v>
      </c>
      <c r="L127" s="75">
        <v>209</v>
      </c>
      <c r="M127" s="32">
        <v>289</v>
      </c>
      <c r="N127" s="33">
        <v>336</v>
      </c>
      <c r="O127" s="12">
        <f t="shared" si="24"/>
        <v>139</v>
      </c>
      <c r="P127" s="37">
        <f>VLOOKUP(C127,admin!$B$4:$F$12,5,FALSE)</f>
        <v>1633.4658111380143</v>
      </c>
      <c r="Q127" s="37">
        <v>93.49055555555555</v>
      </c>
      <c r="R127" s="13">
        <f t="shared" si="28"/>
        <v>34.75</v>
      </c>
      <c r="S127" s="14">
        <f t="shared" si="39"/>
        <v>34.75</v>
      </c>
      <c r="T127" s="14">
        <f t="shared" si="42"/>
        <v>34.75</v>
      </c>
      <c r="U127" s="59">
        <f t="shared" si="42"/>
        <v>34.75</v>
      </c>
      <c r="V127" s="75">
        <v>84.18638333333332</v>
      </c>
      <c r="W127" s="32">
        <f t="shared" si="27"/>
        <v>147.8483537374227</v>
      </c>
      <c r="X127" s="32">
        <f t="shared" si="40"/>
        <v>149.732707246947</v>
      </c>
      <c r="Y127" s="33">
        <f t="shared" si="41"/>
        <v>167.91510880028005</v>
      </c>
      <c r="Z127" s="10">
        <v>0</v>
      </c>
      <c r="AA127" s="32">
        <f t="shared" si="35"/>
        <v>316.67262108776515</v>
      </c>
      <c r="AB127" s="32">
        <f t="shared" si="36"/>
        <v>332.7002612253114</v>
      </c>
      <c r="AC127" s="33">
        <f t="shared" si="37"/>
        <v>365.3179338944599</v>
      </c>
    </row>
    <row r="128" spans="2:29" ht="12.75">
      <c r="B128" s="2" t="s">
        <v>48</v>
      </c>
      <c r="C128" s="2" t="s">
        <v>195</v>
      </c>
      <c r="D128" s="9">
        <v>32.800385106758306</v>
      </c>
      <c r="E128" s="10">
        <v>40.259142738255655</v>
      </c>
      <c r="F128" s="10">
        <v>47.10873531223368</v>
      </c>
      <c r="G128" s="11">
        <v>52.829261961792255</v>
      </c>
      <c r="H128" s="75">
        <v>34</v>
      </c>
      <c r="I128" s="32">
        <v>4</v>
      </c>
      <c r="J128" s="33" t="s">
        <v>180</v>
      </c>
      <c r="K128" s="76">
        <v>4</v>
      </c>
      <c r="L128" s="75">
        <v>1790</v>
      </c>
      <c r="M128" s="32">
        <v>201</v>
      </c>
      <c r="N128" s="33" t="s">
        <v>180</v>
      </c>
      <c r="O128" s="12">
        <f t="shared" si="24"/>
        <v>52.39473684210526</v>
      </c>
      <c r="P128" s="37">
        <f>VLOOKUP(C128,admin!$B$4:$F$12,5,FALSE)</f>
        <v>1889.3153925353927</v>
      </c>
      <c r="Q128" s="37">
        <v>953.24</v>
      </c>
      <c r="R128" s="13">
        <f t="shared" si="28"/>
        <v>13.098684210526315</v>
      </c>
      <c r="S128" s="14">
        <f t="shared" si="39"/>
        <v>13.098684210526315</v>
      </c>
      <c r="T128" s="14">
        <f t="shared" si="42"/>
        <v>13.098684210526315</v>
      </c>
      <c r="U128" s="59">
        <f t="shared" si="42"/>
        <v>13.098684210526315</v>
      </c>
      <c r="V128" s="75">
        <v>41.0419</v>
      </c>
      <c r="W128" s="32">
        <f t="shared" si="27"/>
        <v>915.9417838119921</v>
      </c>
      <c r="X128" s="32">
        <f t="shared" si="40"/>
        <v>617.0624474122187</v>
      </c>
      <c r="Y128" s="33">
        <f t="shared" si="41"/>
        <v>691.9938195126866</v>
      </c>
      <c r="Z128" s="10">
        <v>0</v>
      </c>
      <c r="AA128" s="32">
        <f t="shared" si="35"/>
        <v>1961.8323647937218</v>
      </c>
      <c r="AB128" s="32">
        <f t="shared" si="36"/>
        <v>1371.0887969706505</v>
      </c>
      <c r="AC128" s="33">
        <f t="shared" si="37"/>
        <v>1505.5092672618916</v>
      </c>
    </row>
    <row r="129" spans="2:29" ht="12.75">
      <c r="B129" s="2" t="s">
        <v>47</v>
      </c>
      <c r="C129" s="2" t="s">
        <v>196</v>
      </c>
      <c r="D129" s="9">
        <v>48.79925277863773</v>
      </c>
      <c r="E129" s="10">
        <v>59.61443132499125</v>
      </c>
      <c r="F129" s="10">
        <v>69.75708559759623</v>
      </c>
      <c r="G129" s="11">
        <v>78.22785571086139</v>
      </c>
      <c r="H129" s="75">
        <v>91</v>
      </c>
      <c r="I129" s="32">
        <v>42</v>
      </c>
      <c r="J129" s="33">
        <v>54</v>
      </c>
      <c r="K129" s="76">
        <v>41</v>
      </c>
      <c r="L129" s="75">
        <v>5277</v>
      </c>
      <c r="M129" s="32">
        <v>2357</v>
      </c>
      <c r="N129" s="33">
        <v>3239</v>
      </c>
      <c r="O129" s="12">
        <f t="shared" si="24"/>
        <v>58.144385026737964</v>
      </c>
      <c r="P129" s="37">
        <f>VLOOKUP(C129,admin!$B$4:$F$12,5,FALSE)</f>
        <v>1737.2550240384614</v>
      </c>
      <c r="Q129" s="37">
        <v>291.4041450777202</v>
      </c>
      <c r="R129" s="13">
        <f t="shared" si="28"/>
        <v>14.536096256684491</v>
      </c>
      <c r="S129" s="14">
        <f t="shared" si="39"/>
        <v>14.536096256684491</v>
      </c>
      <c r="T129" s="14">
        <f t="shared" si="42"/>
        <v>14.536096256684491</v>
      </c>
      <c r="U129" s="59">
        <f t="shared" si="42"/>
        <v>14.536096256684491</v>
      </c>
      <c r="V129" s="75">
        <v>613.25</v>
      </c>
      <c r="W129" s="32">
        <f t="shared" si="27"/>
        <v>962.6617476721362</v>
      </c>
      <c r="X129" s="32">
        <f t="shared" si="40"/>
        <v>1013.9957108324381</v>
      </c>
      <c r="Y129" s="33">
        <f t="shared" si="41"/>
        <v>1137.1276405671067</v>
      </c>
      <c r="Z129" s="10">
        <v>0</v>
      </c>
      <c r="AA129" s="32">
        <f t="shared" si="35"/>
        <v>2061.9006647694737</v>
      </c>
      <c r="AB129" s="32">
        <f t="shared" si="36"/>
        <v>2253.059094957198</v>
      </c>
      <c r="AC129" s="33">
        <f t="shared" si="37"/>
        <v>2473.947241521631</v>
      </c>
    </row>
    <row r="130" spans="2:29" ht="12.75">
      <c r="B130" s="2" t="s">
        <v>46</v>
      </c>
      <c r="C130" s="2" t="s">
        <v>197</v>
      </c>
      <c r="D130" s="9">
        <v>4.069001636869824</v>
      </c>
      <c r="E130" s="10">
        <v>4.985550007021462</v>
      </c>
      <c r="F130" s="10">
        <v>5.833779352770562</v>
      </c>
      <c r="G130" s="11">
        <v>6.5421891632649265</v>
      </c>
      <c r="H130" s="75">
        <v>3</v>
      </c>
      <c r="I130" s="32">
        <v>6</v>
      </c>
      <c r="J130" s="33">
        <v>6</v>
      </c>
      <c r="K130" s="76">
        <v>0</v>
      </c>
      <c r="L130" s="75">
        <v>229.55</v>
      </c>
      <c r="M130" s="32">
        <v>434</v>
      </c>
      <c r="N130" s="33">
        <v>478</v>
      </c>
      <c r="O130" s="12">
        <f t="shared" si="24"/>
        <v>76.10333333333332</v>
      </c>
      <c r="P130" s="37">
        <f>VLOOKUP(C130,admin!$B$4:$F$12,5,FALSE)</f>
        <v>1754.4216811594206</v>
      </c>
      <c r="Q130" s="37">
        <v>155.01960784313727</v>
      </c>
      <c r="R130" s="13">
        <f t="shared" si="28"/>
        <v>19.02583333333333</v>
      </c>
      <c r="S130" s="14">
        <f t="shared" si="39"/>
        <v>19.02583333333333</v>
      </c>
      <c r="T130" s="14">
        <f t="shared" si="42"/>
        <v>19.02583333333333</v>
      </c>
      <c r="U130" s="59">
        <f t="shared" si="42"/>
        <v>19.02583333333333</v>
      </c>
      <c r="V130" s="75">
        <v>51.09985666666667</v>
      </c>
      <c r="W130" s="32">
        <f t="shared" si="27"/>
        <v>121.17053381806828</v>
      </c>
      <c r="X130" s="32">
        <f t="shared" si="40"/>
        <v>110.99251366925391</v>
      </c>
      <c r="Y130" s="33">
        <f t="shared" si="41"/>
        <v>124.47060065541794</v>
      </c>
      <c r="Z130" s="10">
        <v>0</v>
      </c>
      <c r="AA130" s="32">
        <f t="shared" si="35"/>
        <v>259.5320784627646</v>
      </c>
      <c r="AB130" s="32">
        <f t="shared" si="36"/>
        <v>246.62105541785468</v>
      </c>
      <c r="AC130" s="33">
        <f t="shared" si="37"/>
        <v>270.7995902627426</v>
      </c>
    </row>
    <row r="131" spans="2:29" ht="12.75">
      <c r="B131" s="2" t="s">
        <v>45</v>
      </c>
      <c r="C131" s="2" t="s">
        <v>194</v>
      </c>
      <c r="D131" s="9">
        <v>5.281793158486256</v>
      </c>
      <c r="E131" s="10">
        <v>6.494365584065884</v>
      </c>
      <c r="F131" s="10">
        <v>7.599301140357451</v>
      </c>
      <c r="G131" s="11">
        <v>8.522102493510024</v>
      </c>
      <c r="H131" s="75" t="s">
        <v>178</v>
      </c>
      <c r="I131" s="32">
        <v>1</v>
      </c>
      <c r="J131" s="33">
        <v>3</v>
      </c>
      <c r="K131" s="76">
        <v>1</v>
      </c>
      <c r="L131" s="75" t="s">
        <v>178</v>
      </c>
      <c r="M131" s="32">
        <v>76</v>
      </c>
      <c r="N131" s="33">
        <v>196</v>
      </c>
      <c r="O131" s="12">
        <f t="shared" si="24"/>
        <v>68</v>
      </c>
      <c r="P131" s="37">
        <f>VLOOKUP(C131,admin!$B$4:$F$12,5,FALSE)</f>
        <v>2445.3081560891933</v>
      </c>
      <c r="Q131" s="37">
        <v>635.25</v>
      </c>
      <c r="R131" s="13">
        <f t="shared" si="28"/>
        <v>17</v>
      </c>
      <c r="S131" s="14">
        <f t="shared" si="39"/>
        <v>17</v>
      </c>
      <c r="T131" s="14">
        <f t="shared" si="42"/>
        <v>17</v>
      </c>
      <c r="U131" s="59">
        <f t="shared" si="42"/>
        <v>17</v>
      </c>
      <c r="V131" s="75">
        <v>10.714519999999998</v>
      </c>
      <c r="W131" s="32">
        <f t="shared" si="27"/>
        <v>189.4801786233864</v>
      </c>
      <c r="X131" s="32">
        <f t="shared" si="40"/>
        <v>129.18811938607666</v>
      </c>
      <c r="Y131" s="33">
        <f t="shared" si="41"/>
        <v>144.87574238967042</v>
      </c>
      <c r="Z131" s="10">
        <v>0</v>
      </c>
      <c r="AA131" s="32">
        <f t="shared" si="35"/>
        <v>405.8427658613689</v>
      </c>
      <c r="AB131" s="32">
        <f t="shared" si="36"/>
        <v>287.05098476626114</v>
      </c>
      <c r="AC131" s="33">
        <f t="shared" si="37"/>
        <v>315.1932381747183</v>
      </c>
    </row>
    <row r="132" spans="2:29" ht="12.75">
      <c r="B132" s="2" t="s">
        <v>44</v>
      </c>
      <c r="C132" s="2" t="s">
        <v>194</v>
      </c>
      <c r="D132" s="9">
        <v>69.60743991305199</v>
      </c>
      <c r="E132" s="10">
        <v>85.25673620331617</v>
      </c>
      <c r="F132" s="10">
        <v>99.76210982680678</v>
      </c>
      <c r="G132" s="11">
        <v>111.87646195487663</v>
      </c>
      <c r="H132" s="75">
        <v>106</v>
      </c>
      <c r="I132" s="32">
        <v>76</v>
      </c>
      <c r="J132" s="33">
        <v>88</v>
      </c>
      <c r="K132" s="76">
        <v>47</v>
      </c>
      <c r="L132" s="75">
        <v>5329</v>
      </c>
      <c r="M132" s="32">
        <v>4424</v>
      </c>
      <c r="N132" s="33">
        <v>4206</v>
      </c>
      <c r="O132" s="12">
        <f t="shared" si="24"/>
        <v>51.7</v>
      </c>
      <c r="P132" s="37">
        <f>VLOOKUP(C132,admin!$B$4:$F$12,5,FALSE)</f>
        <v>2445.3081560891933</v>
      </c>
      <c r="Q132" s="37">
        <v>1221.3812098765434</v>
      </c>
      <c r="R132" s="13">
        <f t="shared" si="28"/>
        <v>12.925</v>
      </c>
      <c r="S132" s="14">
        <f t="shared" si="39"/>
        <v>12.925</v>
      </c>
      <c r="T132" s="14">
        <f t="shared" si="42"/>
        <v>12.925</v>
      </c>
      <c r="U132" s="59">
        <f t="shared" si="42"/>
        <v>12.925</v>
      </c>
      <c r="V132" s="75">
        <v>236.53610333333336</v>
      </c>
      <c r="W132" s="32">
        <f t="shared" si="27"/>
        <v>1765.0833729707251</v>
      </c>
      <c r="X132" s="32">
        <f t="shared" si="40"/>
        <v>1289.4252695114776</v>
      </c>
      <c r="Y132" s="33">
        <f t="shared" si="41"/>
        <v>1446.0032707667806</v>
      </c>
      <c r="Z132" s="10">
        <v>0</v>
      </c>
      <c r="AA132" s="32">
        <f t="shared" si="35"/>
        <v>3780.5870950025537</v>
      </c>
      <c r="AB132" s="32">
        <f t="shared" si="36"/>
        <v>2865.052879124599</v>
      </c>
      <c r="AC132" s="33">
        <f t="shared" si="37"/>
        <v>3145.9404162936794</v>
      </c>
    </row>
    <row r="133" spans="2:29" ht="12.75">
      <c r="B133" s="2" t="s">
        <v>43</v>
      </c>
      <c r="C133" s="2" t="s">
        <v>190</v>
      </c>
      <c r="D133" s="9">
        <v>3.4519641137990686</v>
      </c>
      <c r="E133" s="10">
        <v>4.245255840716213</v>
      </c>
      <c r="F133" s="10">
        <v>4.967533338532266</v>
      </c>
      <c r="G133" s="11">
        <v>5.570752819108407</v>
      </c>
      <c r="H133" s="75">
        <v>2</v>
      </c>
      <c r="I133" s="32">
        <v>3</v>
      </c>
      <c r="J133" s="33">
        <v>5</v>
      </c>
      <c r="K133" s="76">
        <v>1</v>
      </c>
      <c r="L133" s="75">
        <v>119</v>
      </c>
      <c r="M133" s="32">
        <v>279</v>
      </c>
      <c r="N133" s="33">
        <v>305</v>
      </c>
      <c r="O133" s="12">
        <f t="shared" si="24"/>
        <v>70.3</v>
      </c>
      <c r="P133" s="37">
        <f>VLOOKUP(C133,admin!$B$4:$F$12,5,FALSE)</f>
        <v>1633.4658111380143</v>
      </c>
      <c r="Q133" s="37">
        <v>675.75</v>
      </c>
      <c r="R133" s="13">
        <f t="shared" si="28"/>
        <v>17.575</v>
      </c>
      <c r="S133" s="14">
        <f t="shared" si="39"/>
        <v>17.575</v>
      </c>
      <c r="T133" s="14">
        <f t="shared" si="42"/>
        <v>17.575</v>
      </c>
      <c r="U133" s="59">
        <f t="shared" si="42"/>
        <v>17.575</v>
      </c>
      <c r="V133" s="75">
        <v>17.809953333333336</v>
      </c>
      <c r="W133" s="32">
        <f t="shared" si="27"/>
        <v>117.46868736727274</v>
      </c>
      <c r="X133" s="32">
        <f t="shared" si="40"/>
        <v>87.30439842470457</v>
      </c>
      <c r="Y133" s="33">
        <f t="shared" si="41"/>
        <v>97.90598079583025</v>
      </c>
      <c r="Z133" s="10">
        <v>0</v>
      </c>
      <c r="AA133" s="32">
        <f t="shared" si="35"/>
        <v>251.60318788803554</v>
      </c>
      <c r="AB133" s="32">
        <f t="shared" si="36"/>
        <v>193.9869831787211</v>
      </c>
      <c r="AC133" s="33">
        <f t="shared" si="37"/>
        <v>213.00531486290956</v>
      </c>
    </row>
    <row r="134" spans="2:29" ht="12.75">
      <c r="B134" s="2" t="s">
        <v>42</v>
      </c>
      <c r="C134" s="2" t="s">
        <v>196</v>
      </c>
      <c r="D134" s="9">
        <v>6.839331894858716</v>
      </c>
      <c r="E134" s="10">
        <v>8.404495056291369</v>
      </c>
      <c r="F134" s="10">
        <v>9.83441539264532</v>
      </c>
      <c r="G134" s="11">
        <v>11.028632027067408</v>
      </c>
      <c r="H134" s="75">
        <v>1</v>
      </c>
      <c r="I134" s="32">
        <v>2</v>
      </c>
      <c r="J134" s="33">
        <v>7</v>
      </c>
      <c r="K134" s="76">
        <v>4</v>
      </c>
      <c r="L134" s="75">
        <v>87</v>
      </c>
      <c r="M134" s="32">
        <v>124</v>
      </c>
      <c r="N134" s="33">
        <v>720</v>
      </c>
      <c r="O134" s="12">
        <f t="shared" si="24"/>
        <v>93.1</v>
      </c>
      <c r="P134" s="37">
        <f>VLOOKUP(C134,admin!$B$4:$F$12,5,FALSE)</f>
        <v>1737.2550240384614</v>
      </c>
      <c r="Q134" s="37">
        <v>564.4848148148149</v>
      </c>
      <c r="R134" s="13">
        <f t="shared" si="28"/>
        <v>23.275</v>
      </c>
      <c r="S134" s="14">
        <f t="shared" si="39"/>
        <v>23.275</v>
      </c>
      <c r="T134" s="14">
        <f t="shared" si="42"/>
        <v>23.275</v>
      </c>
      <c r="U134" s="59">
        <f t="shared" si="42"/>
        <v>23.275</v>
      </c>
      <c r="V134" s="75">
        <v>81.72316333333335</v>
      </c>
      <c r="W134" s="32">
        <f t="shared" si="27"/>
        <v>273.0769089546849</v>
      </c>
      <c r="X134" s="32">
        <f t="shared" si="40"/>
        <v>228.89601826381983</v>
      </c>
      <c r="Y134" s="33">
        <f t="shared" si="41"/>
        <v>256.6914104299939</v>
      </c>
      <c r="Z134" s="10">
        <v>0</v>
      </c>
      <c r="AA134" s="32">
        <f aca="true" t="shared" si="43" ref="AA134:AA165">W134/W$178*AA$3</f>
        <v>584.8964721704348</v>
      </c>
      <c r="AB134" s="32">
        <f aca="true" t="shared" si="44" ref="AB134:AB165">X134/X$178*AB$3</f>
        <v>508.598064310757</v>
      </c>
      <c r="AC134" s="33">
        <f aca="true" t="shared" si="45" ref="AC134:AC165">Y134/Y$178*AC$3</f>
        <v>558.4606196353415</v>
      </c>
    </row>
    <row r="135" spans="2:29" ht="12.75">
      <c r="B135" s="2" t="s">
        <v>41</v>
      </c>
      <c r="C135" s="2" t="s">
        <v>190</v>
      </c>
      <c r="D135" s="9">
        <v>6.502572249059066</v>
      </c>
      <c r="E135" s="10">
        <v>7.956700694749986</v>
      </c>
      <c r="F135" s="10">
        <v>9.31043438814871</v>
      </c>
      <c r="G135" s="11">
        <v>10.441022753201679</v>
      </c>
      <c r="H135" s="75">
        <v>16</v>
      </c>
      <c r="I135" s="32">
        <v>7</v>
      </c>
      <c r="J135" s="33" t="s">
        <v>180</v>
      </c>
      <c r="K135" s="76">
        <v>8</v>
      </c>
      <c r="L135" s="75">
        <v>2239</v>
      </c>
      <c r="M135" s="32">
        <v>814</v>
      </c>
      <c r="N135" s="33" t="s">
        <v>180</v>
      </c>
      <c r="O135" s="12">
        <f aca="true" t="shared" si="46" ref="O135:O176">IF(SUM(H135:J135)=0,"N/A",SUM(L135:N135)/SUM(H135:J135))</f>
        <v>132.7391304347826</v>
      </c>
      <c r="P135" s="37">
        <f>VLOOKUP(C135,admin!$B$4:$F$12,5,FALSE)</f>
        <v>1633.4658111380143</v>
      </c>
      <c r="Q135" s="37">
        <v>207.69810606060608</v>
      </c>
      <c r="R135" s="13">
        <f aca="true" t="shared" si="47" ref="R135:R176">O135*0.25*(1+$R$3)</f>
        <v>33.18478260869565</v>
      </c>
      <c r="S135" s="14">
        <f t="shared" si="39"/>
        <v>33.18478260869565</v>
      </c>
      <c r="T135" s="14">
        <f t="shared" si="42"/>
        <v>33.18478260869565</v>
      </c>
      <c r="U135" s="59">
        <f t="shared" si="42"/>
        <v>33.18478260869565</v>
      </c>
      <c r="V135" s="75">
        <v>229.20399</v>
      </c>
      <c r="W135" s="32">
        <f aca="true" t="shared" si="48" ref="W135:W176">SUM(D135*R135+E135*S135)-V135</f>
        <v>250.62383932009814</v>
      </c>
      <c r="X135" s="32">
        <f t="shared" si="40"/>
        <v>308.96474116323924</v>
      </c>
      <c r="Y135" s="33">
        <f t="shared" si="41"/>
        <v>346.48307027744266</v>
      </c>
      <c r="Z135" s="10">
        <v>0</v>
      </c>
      <c r="AA135" s="32">
        <f t="shared" si="43"/>
        <v>536.8048145164141</v>
      </c>
      <c r="AB135" s="32">
        <f t="shared" si="44"/>
        <v>686.5076574411322</v>
      </c>
      <c r="AC135" s="33">
        <f t="shared" si="45"/>
        <v>753.812329739283</v>
      </c>
    </row>
    <row r="136" spans="2:29" ht="12.75">
      <c r="B136" s="2" t="s">
        <v>40</v>
      </c>
      <c r="C136" s="2" t="s">
        <v>196</v>
      </c>
      <c r="D136" s="9">
        <v>16.77720789364848</v>
      </c>
      <c r="E136" s="10">
        <v>20.503796429782525</v>
      </c>
      <c r="F136" s="10">
        <v>23.992262457906413</v>
      </c>
      <c r="G136" s="11">
        <v>26.905700398109733</v>
      </c>
      <c r="H136" s="75">
        <v>11</v>
      </c>
      <c r="I136" s="32">
        <v>12</v>
      </c>
      <c r="J136" s="33">
        <v>7</v>
      </c>
      <c r="K136" s="76">
        <v>5</v>
      </c>
      <c r="L136" s="75">
        <v>1008</v>
      </c>
      <c r="M136" s="32">
        <v>1017</v>
      </c>
      <c r="N136" s="33">
        <v>638</v>
      </c>
      <c r="O136" s="12">
        <f t="shared" si="46"/>
        <v>88.76666666666667</v>
      </c>
      <c r="P136" s="37">
        <f>VLOOKUP(C136,admin!$B$4:$F$12,5,FALSE)</f>
        <v>1737.2550240384614</v>
      </c>
      <c r="Q136" s="37">
        <v>1454.9202222222223</v>
      </c>
      <c r="R136" s="13">
        <f t="shared" si="47"/>
        <v>22.191666666666666</v>
      </c>
      <c r="S136" s="14">
        <f t="shared" si="39"/>
        <v>22.191666666666666</v>
      </c>
      <c r="T136" s="14">
        <f t="shared" si="42"/>
        <v>22.191666666666666</v>
      </c>
      <c r="U136" s="59">
        <f t="shared" si="42"/>
        <v>22.191666666666666</v>
      </c>
      <c r="V136" s="75">
        <v>103.37761666666665</v>
      </c>
      <c r="W136" s="32">
        <f t="shared" si="48"/>
        <v>723.950004277473</v>
      </c>
      <c r="X136" s="32">
        <f t="shared" si="40"/>
        <v>532.4282910450398</v>
      </c>
      <c r="Y136" s="33">
        <f t="shared" si="41"/>
        <v>597.0823346680518</v>
      </c>
      <c r="Z136" s="10">
        <v>0</v>
      </c>
      <c r="AA136" s="32">
        <f t="shared" si="43"/>
        <v>1550.6100649466896</v>
      </c>
      <c r="AB136" s="32">
        <f t="shared" si="44"/>
        <v>1183.0349879554635</v>
      </c>
      <c r="AC136" s="33">
        <f t="shared" si="45"/>
        <v>1299.018810304039</v>
      </c>
    </row>
    <row r="137" spans="2:29" ht="12.75">
      <c r="B137" s="2" t="s">
        <v>39</v>
      </c>
      <c r="C137" s="2" t="s">
        <v>192</v>
      </c>
      <c r="D137" s="9">
        <v>5.903056474863349</v>
      </c>
      <c r="E137" s="10">
        <v>7.204197147255028</v>
      </c>
      <c r="F137" s="10">
        <v>8.429901718316884</v>
      </c>
      <c r="G137" s="11">
        <v>9.453564890617505</v>
      </c>
      <c r="H137" s="75">
        <v>3</v>
      </c>
      <c r="I137" s="32">
        <v>6</v>
      </c>
      <c r="J137" s="33">
        <v>6</v>
      </c>
      <c r="K137" s="76">
        <v>1</v>
      </c>
      <c r="L137" s="75">
        <v>344</v>
      </c>
      <c r="M137" s="32">
        <v>887</v>
      </c>
      <c r="N137" s="33">
        <v>845</v>
      </c>
      <c r="O137" s="12">
        <f t="shared" si="46"/>
        <v>138.4</v>
      </c>
      <c r="P137" s="37">
        <f>VLOOKUP(C137,admin!$B$4:$F$12,5,FALSE)</f>
        <v>2348.7972657450077</v>
      </c>
      <c r="Q137" s="37">
        <v>14778.061875</v>
      </c>
      <c r="R137" s="13">
        <f t="shared" si="47"/>
        <v>34.6</v>
      </c>
      <c r="S137" s="14">
        <f t="shared" si="39"/>
        <v>34.6</v>
      </c>
      <c r="T137" s="14">
        <f t="shared" si="42"/>
        <v>34.6</v>
      </c>
      <c r="U137" s="59">
        <f t="shared" si="42"/>
        <v>34.6</v>
      </c>
      <c r="V137" s="75">
        <v>102.72348</v>
      </c>
      <c r="W137" s="32">
        <f t="shared" si="48"/>
        <v>350.7874953252959</v>
      </c>
      <c r="X137" s="32">
        <f t="shared" si="40"/>
        <v>291.6745994537642</v>
      </c>
      <c r="Y137" s="33">
        <f t="shared" si="41"/>
        <v>327.0933452153657</v>
      </c>
      <c r="Z137" s="10">
        <v>0</v>
      </c>
      <c r="AA137" s="32">
        <f t="shared" si="43"/>
        <v>751.3427967331929</v>
      </c>
      <c r="AB137" s="32">
        <f t="shared" si="44"/>
        <v>648.0896339569392</v>
      </c>
      <c r="AC137" s="33">
        <f t="shared" si="45"/>
        <v>711.6278333644829</v>
      </c>
    </row>
    <row r="138" spans="2:29" ht="12.75">
      <c r="B138" s="2" t="s">
        <v>38</v>
      </c>
      <c r="C138" s="2" t="s">
        <v>191</v>
      </c>
      <c r="D138" s="9">
        <v>4.60108957995683</v>
      </c>
      <c r="E138" s="10">
        <v>5.65145440229103</v>
      </c>
      <c r="F138" s="10">
        <v>6.612979101358311</v>
      </c>
      <c r="G138" s="11">
        <v>7.416009005081288</v>
      </c>
      <c r="H138" s="75">
        <v>6</v>
      </c>
      <c r="I138" s="32">
        <v>6</v>
      </c>
      <c r="J138" s="33">
        <v>8</v>
      </c>
      <c r="K138" s="76">
        <v>2</v>
      </c>
      <c r="L138" s="75">
        <v>393</v>
      </c>
      <c r="M138" s="32">
        <v>369</v>
      </c>
      <c r="N138" s="33">
        <v>548</v>
      </c>
      <c r="O138" s="12">
        <f t="shared" si="46"/>
        <v>65.5</v>
      </c>
      <c r="P138" s="37">
        <f>VLOOKUP(C138,admin!$B$4:$F$12,5,FALSE)</f>
        <v>1751.717407013815</v>
      </c>
      <c r="Q138" s="37">
        <v>154.358</v>
      </c>
      <c r="R138" s="13">
        <f t="shared" si="47"/>
        <v>16.375</v>
      </c>
      <c r="S138" s="14">
        <f t="shared" si="39"/>
        <v>16.375</v>
      </c>
      <c r="T138" s="14">
        <f t="shared" si="42"/>
        <v>16.375</v>
      </c>
      <c r="U138" s="59">
        <f t="shared" si="42"/>
        <v>16.375</v>
      </c>
      <c r="V138" s="75">
        <v>36.609366666666666</v>
      </c>
      <c r="W138" s="32">
        <f t="shared" si="48"/>
        <v>131.27604104264205</v>
      </c>
      <c r="X138" s="32">
        <f t="shared" si="40"/>
        <v>108.28753278474235</v>
      </c>
      <c r="Y138" s="33">
        <f t="shared" si="41"/>
        <v>121.4371474582061</v>
      </c>
      <c r="Z138" s="10">
        <v>0</v>
      </c>
      <c r="AA138" s="32">
        <f t="shared" si="43"/>
        <v>281.1768068573096</v>
      </c>
      <c r="AB138" s="32">
        <f t="shared" si="44"/>
        <v>240.61069292970282</v>
      </c>
      <c r="AC138" s="33">
        <f t="shared" si="45"/>
        <v>264.19997655026214</v>
      </c>
    </row>
    <row r="139" spans="2:29" ht="12.75">
      <c r="B139" s="2" t="s">
        <v>37</v>
      </c>
      <c r="C139" s="2" t="s">
        <v>191</v>
      </c>
      <c r="D139" s="9">
        <v>5.871393670726724</v>
      </c>
      <c r="E139" s="10">
        <v>7.215530587823314</v>
      </c>
      <c r="F139" s="10">
        <v>8.44316340288328</v>
      </c>
      <c r="G139" s="11">
        <v>9.468436973329327</v>
      </c>
      <c r="H139" s="75">
        <v>2</v>
      </c>
      <c r="I139" s="32">
        <v>6</v>
      </c>
      <c r="J139" s="33">
        <v>4</v>
      </c>
      <c r="K139" s="76">
        <v>3</v>
      </c>
      <c r="L139" s="75">
        <v>186</v>
      </c>
      <c r="M139" s="32">
        <v>426</v>
      </c>
      <c r="N139" s="33">
        <v>304</v>
      </c>
      <c r="O139" s="12">
        <f t="shared" si="46"/>
        <v>76.33333333333333</v>
      </c>
      <c r="P139" s="37">
        <f>VLOOKUP(C139,admin!$B$4:$F$12,5,FALSE)</f>
        <v>1751.717407013815</v>
      </c>
      <c r="Q139" s="37">
        <v>0</v>
      </c>
      <c r="R139" s="13">
        <f t="shared" si="47"/>
        <v>19.083333333333332</v>
      </c>
      <c r="S139" s="14">
        <f t="shared" si="39"/>
        <v>19.083333333333332</v>
      </c>
      <c r="T139" s="14">
        <f t="shared" si="42"/>
        <v>19.083333333333332</v>
      </c>
      <c r="U139" s="59">
        <f t="shared" si="42"/>
        <v>19.083333333333332</v>
      </c>
      <c r="V139" s="75">
        <v>48.86965666666667</v>
      </c>
      <c r="W139" s="32">
        <f t="shared" si="48"/>
        <v>200.87248126732987</v>
      </c>
      <c r="X139" s="32">
        <f t="shared" si="40"/>
        <v>161.1237016050226</v>
      </c>
      <c r="Y139" s="33">
        <f t="shared" si="41"/>
        <v>180.6893389077013</v>
      </c>
      <c r="Z139" s="10">
        <v>0</v>
      </c>
      <c r="AA139" s="32">
        <f t="shared" si="43"/>
        <v>430.2436485718371</v>
      </c>
      <c r="AB139" s="32">
        <f t="shared" si="44"/>
        <v>358.0106083647476</v>
      </c>
      <c r="AC139" s="33">
        <f t="shared" si="45"/>
        <v>393.10968761619375</v>
      </c>
    </row>
    <row r="140" spans="2:29" ht="12.75">
      <c r="B140" s="2" t="s">
        <v>36</v>
      </c>
      <c r="C140" s="2" t="s">
        <v>191</v>
      </c>
      <c r="D140" s="9">
        <v>9.450445344478226</v>
      </c>
      <c r="E140" s="10">
        <v>11.624722582020464</v>
      </c>
      <c r="F140" s="10">
        <v>13.602524593107496</v>
      </c>
      <c r="G140" s="11">
        <v>15.254311759975888</v>
      </c>
      <c r="H140" s="75">
        <v>4</v>
      </c>
      <c r="I140" s="32">
        <v>4</v>
      </c>
      <c r="J140" s="33">
        <v>5</v>
      </c>
      <c r="K140" s="76">
        <v>4</v>
      </c>
      <c r="L140" s="75">
        <v>289</v>
      </c>
      <c r="M140" s="32">
        <v>251</v>
      </c>
      <c r="N140" s="33">
        <v>385</v>
      </c>
      <c r="O140" s="12">
        <f t="shared" si="46"/>
        <v>71.15384615384616</v>
      </c>
      <c r="P140" s="37">
        <f>VLOOKUP(C140,admin!$B$4:$F$12,5,FALSE)</f>
        <v>1751.717407013815</v>
      </c>
      <c r="Q140" s="37">
        <v>1290.9195833333333</v>
      </c>
      <c r="R140" s="13">
        <f t="shared" si="47"/>
        <v>17.78846153846154</v>
      </c>
      <c r="S140" s="14">
        <f t="shared" si="39"/>
        <v>17.78846153846154</v>
      </c>
      <c r="T140" s="14">
        <f t="shared" si="42"/>
        <v>17.78846153846154</v>
      </c>
      <c r="U140" s="59">
        <f t="shared" si="42"/>
        <v>17.78846153846154</v>
      </c>
      <c r="V140" s="75">
        <v>85.45290000000001</v>
      </c>
      <c r="W140" s="32">
        <f t="shared" si="48"/>
        <v>289.44191407714015</v>
      </c>
      <c r="X140" s="32">
        <f t="shared" si="40"/>
        <v>241.9679855504699</v>
      </c>
      <c r="Y140" s="33">
        <f t="shared" si="41"/>
        <v>271.35073803803266</v>
      </c>
      <c r="Z140" s="10">
        <v>0</v>
      </c>
      <c r="AA140" s="32">
        <f t="shared" si="43"/>
        <v>619.9482595947738</v>
      </c>
      <c r="AB140" s="32">
        <f t="shared" si="44"/>
        <v>537.6434680235513</v>
      </c>
      <c r="AC140" s="33">
        <f t="shared" si="45"/>
        <v>590.3536119474293</v>
      </c>
    </row>
    <row r="141" spans="2:29" ht="12.75">
      <c r="B141" s="2" t="s">
        <v>35</v>
      </c>
      <c r="C141" s="2" t="s">
        <v>195</v>
      </c>
      <c r="D141" s="9">
        <v>9.926309283044588</v>
      </c>
      <c r="E141" s="10">
        <v>12.241865593201666</v>
      </c>
      <c r="F141" s="10">
        <v>14.324666814379984</v>
      </c>
      <c r="G141" s="11">
        <v>16.064145442167046</v>
      </c>
      <c r="H141" s="75">
        <v>3</v>
      </c>
      <c r="I141" s="32">
        <v>6</v>
      </c>
      <c r="J141" s="33">
        <v>4</v>
      </c>
      <c r="K141" s="76">
        <v>1</v>
      </c>
      <c r="L141" s="75">
        <v>267</v>
      </c>
      <c r="M141" s="32">
        <v>524</v>
      </c>
      <c r="N141" s="33">
        <v>291</v>
      </c>
      <c r="O141" s="12">
        <f t="shared" si="46"/>
        <v>83.23076923076923</v>
      </c>
      <c r="P141" s="37">
        <f>VLOOKUP(C141,admin!$B$4:$F$12,5,FALSE)</f>
        <v>1889.3153925353927</v>
      </c>
      <c r="Q141" s="37">
        <v>1182.2307692307693</v>
      </c>
      <c r="R141" s="13">
        <f t="shared" si="47"/>
        <v>20.807692307692307</v>
      </c>
      <c r="S141" s="14">
        <f t="shared" si="39"/>
        <v>20.807692307692307</v>
      </c>
      <c r="T141" s="14">
        <f t="shared" si="42"/>
        <v>20.807692307692307</v>
      </c>
      <c r="U141" s="59">
        <f t="shared" si="42"/>
        <v>20.807692307692307</v>
      </c>
      <c r="V141" s="75">
        <v>22.21375</v>
      </c>
      <c r="W141" s="32">
        <f t="shared" si="48"/>
        <v>439.05481184804705</v>
      </c>
      <c r="X141" s="32">
        <f t="shared" si="40"/>
        <v>298.06325948382965</v>
      </c>
      <c r="Y141" s="33">
        <f t="shared" si="41"/>
        <v>334.25779554662967</v>
      </c>
      <c r="Z141" s="10">
        <v>0</v>
      </c>
      <c r="AA141" s="32">
        <f t="shared" si="43"/>
        <v>940.4003125800398</v>
      </c>
      <c r="AB141" s="32">
        <f t="shared" si="44"/>
        <v>662.2849884654033</v>
      </c>
      <c r="AC141" s="33">
        <f t="shared" si="45"/>
        <v>727.2148892953454</v>
      </c>
    </row>
    <row r="142" spans="2:29" ht="12.75">
      <c r="B142" s="2" t="s">
        <v>34</v>
      </c>
      <c r="C142" s="2" t="s">
        <v>198</v>
      </c>
      <c r="D142" s="9">
        <v>37.732285594509904</v>
      </c>
      <c r="E142" s="10">
        <v>46.654344333062134</v>
      </c>
      <c r="F142" s="10">
        <v>54.59200094351687</v>
      </c>
      <c r="G142" s="11">
        <v>61.22123847622167</v>
      </c>
      <c r="H142" s="75">
        <v>34</v>
      </c>
      <c r="I142" s="32">
        <v>36</v>
      </c>
      <c r="J142" s="33">
        <v>14</v>
      </c>
      <c r="K142" s="76">
        <v>22</v>
      </c>
      <c r="L142" s="75">
        <v>1714</v>
      </c>
      <c r="M142" s="32">
        <v>1947</v>
      </c>
      <c r="N142" s="33">
        <v>787</v>
      </c>
      <c r="O142" s="12">
        <f t="shared" si="46"/>
        <v>52.95238095238095</v>
      </c>
      <c r="P142" s="37">
        <f>VLOOKUP(C142,admin!$B$4:$F$12,5,FALSE)</f>
        <v>1153.5860541586073</v>
      </c>
      <c r="Q142" s="37">
        <v>336.4502777777778</v>
      </c>
      <c r="R142" s="13">
        <f t="shared" si="47"/>
        <v>13.238095238095237</v>
      </c>
      <c r="S142" s="14">
        <f t="shared" si="39"/>
        <v>13.238095238095237</v>
      </c>
      <c r="T142" s="14">
        <f t="shared" si="42"/>
        <v>13.238095238095237</v>
      </c>
      <c r="U142" s="59">
        <f t="shared" si="42"/>
        <v>13.238095238095237</v>
      </c>
      <c r="V142" s="75">
        <v>272.8251666666667</v>
      </c>
      <c r="W142" s="32">
        <f t="shared" si="48"/>
        <v>844.2930771364297</v>
      </c>
      <c r="X142" s="32">
        <f t="shared" si="40"/>
        <v>722.6941077284614</v>
      </c>
      <c r="Y142" s="33">
        <f t="shared" si="41"/>
        <v>810.4525855423631</v>
      </c>
      <c r="Z142" s="10">
        <v>0</v>
      </c>
      <c r="AA142" s="32">
        <f t="shared" si="43"/>
        <v>1808.369825868232</v>
      </c>
      <c r="AB142" s="32">
        <f t="shared" si="44"/>
        <v>1605.7982444056488</v>
      </c>
      <c r="AC142" s="33">
        <f t="shared" si="45"/>
        <v>1763.2294448375765</v>
      </c>
    </row>
    <row r="143" spans="2:29" ht="12.75">
      <c r="B143" s="2" t="s">
        <v>33</v>
      </c>
      <c r="C143" s="2" t="s">
        <v>190</v>
      </c>
      <c r="D143" s="9">
        <v>17.089317196347736</v>
      </c>
      <c r="E143" s="10">
        <v>20.92895081690037</v>
      </c>
      <c r="F143" s="10">
        <v>24.489751577825945</v>
      </c>
      <c r="G143" s="11">
        <v>27.463600814352603</v>
      </c>
      <c r="H143" s="75">
        <v>31</v>
      </c>
      <c r="I143" s="32">
        <v>29</v>
      </c>
      <c r="J143" s="33">
        <v>34</v>
      </c>
      <c r="K143" s="76">
        <v>8</v>
      </c>
      <c r="L143" s="75">
        <v>2165</v>
      </c>
      <c r="M143" s="32">
        <v>2018</v>
      </c>
      <c r="N143" s="33">
        <v>1835</v>
      </c>
      <c r="O143" s="12">
        <f t="shared" si="46"/>
        <v>64.02127659574468</v>
      </c>
      <c r="P143" s="37">
        <f>VLOOKUP(C143,admin!$B$4:$F$12,5,FALSE)</f>
        <v>1633.4658111380143</v>
      </c>
      <c r="Q143" s="37">
        <v>447.17393617021276</v>
      </c>
      <c r="R143" s="13">
        <f t="shared" si="47"/>
        <v>16.00531914893617</v>
      </c>
      <c r="S143" s="14">
        <f t="shared" si="39"/>
        <v>16.00531914893617</v>
      </c>
      <c r="T143" s="14">
        <f t="shared" si="42"/>
        <v>16.00531914893617</v>
      </c>
      <c r="U143" s="59">
        <f t="shared" si="42"/>
        <v>16.00531914893617</v>
      </c>
      <c r="V143" s="75">
        <v>127.82167333333334</v>
      </c>
      <c r="W143" s="32">
        <f t="shared" si="48"/>
        <v>480.67283970849405</v>
      </c>
      <c r="X143" s="32">
        <f t="shared" si="40"/>
        <v>391.9662898812674</v>
      </c>
      <c r="Y143" s="33">
        <f t="shared" si="41"/>
        <v>439.5636960126967</v>
      </c>
      <c r="Z143" s="10">
        <v>0</v>
      </c>
      <c r="AA143" s="32">
        <f t="shared" si="43"/>
        <v>1029.5409058562943</v>
      </c>
      <c r="AB143" s="32">
        <f t="shared" si="44"/>
        <v>870.9338756557663</v>
      </c>
      <c r="AC143" s="33">
        <f t="shared" si="45"/>
        <v>956.3195497396655</v>
      </c>
    </row>
    <row r="144" spans="2:29" ht="12.75">
      <c r="B144" s="2" t="s">
        <v>32</v>
      </c>
      <c r="C144" s="2" t="s">
        <v>192</v>
      </c>
      <c r="D144" s="9">
        <v>6.608091907737803</v>
      </c>
      <c r="E144" s="10">
        <v>8.122998603752688</v>
      </c>
      <c r="F144" s="10">
        <v>9.505025818699513</v>
      </c>
      <c r="G144" s="11">
        <v>10.659243887603871</v>
      </c>
      <c r="H144" s="75">
        <v>2</v>
      </c>
      <c r="I144" s="32">
        <v>5</v>
      </c>
      <c r="J144" s="33">
        <v>5</v>
      </c>
      <c r="K144" s="76">
        <v>2</v>
      </c>
      <c r="L144" s="75">
        <v>172</v>
      </c>
      <c r="M144" s="32">
        <v>405</v>
      </c>
      <c r="N144" s="33">
        <v>551</v>
      </c>
      <c r="O144" s="12">
        <f t="shared" si="46"/>
        <v>94</v>
      </c>
      <c r="P144" s="37">
        <f>VLOOKUP(C144,admin!$B$4:$F$12,5,FALSE)</f>
        <v>2348.7972657450077</v>
      </c>
      <c r="Q144" s="37">
        <v>1484.4888888888888</v>
      </c>
      <c r="R144" s="13">
        <f t="shared" si="47"/>
        <v>23.5</v>
      </c>
      <c r="S144" s="14">
        <f t="shared" si="39"/>
        <v>23.5</v>
      </c>
      <c r="T144" s="14">
        <f t="shared" si="42"/>
        <v>23.5</v>
      </c>
      <c r="U144" s="59">
        <f t="shared" si="42"/>
        <v>23.5</v>
      </c>
      <c r="V144" s="75">
        <v>34.099599999999995</v>
      </c>
      <c r="W144" s="32">
        <f t="shared" si="48"/>
        <v>312.0810270200265</v>
      </c>
      <c r="X144" s="32">
        <f t="shared" si="40"/>
        <v>223.36810673943856</v>
      </c>
      <c r="Y144" s="33">
        <f t="shared" si="41"/>
        <v>250.492231358691</v>
      </c>
      <c r="Z144" s="10">
        <v>0</v>
      </c>
      <c r="AA144" s="32">
        <f t="shared" si="43"/>
        <v>668.438398669695</v>
      </c>
      <c r="AB144" s="32">
        <f t="shared" si="44"/>
        <v>496.31525955815977</v>
      </c>
      <c r="AC144" s="33">
        <f t="shared" si="45"/>
        <v>544.9736183383719</v>
      </c>
    </row>
    <row r="145" spans="2:29" ht="12.75">
      <c r="B145" s="2" t="s">
        <v>31</v>
      </c>
      <c r="C145" s="2" t="s">
        <v>193</v>
      </c>
      <c r="D145" s="9">
        <v>32.165530276027184</v>
      </c>
      <c r="E145" s="10">
        <v>39.69415228089225</v>
      </c>
      <c r="F145" s="10">
        <v>46.44761875337115</v>
      </c>
      <c r="G145" s="11">
        <v>52.087864434477254</v>
      </c>
      <c r="H145" s="75">
        <v>43</v>
      </c>
      <c r="I145" s="32">
        <v>23</v>
      </c>
      <c r="J145" s="33">
        <v>23</v>
      </c>
      <c r="K145" s="76">
        <v>14</v>
      </c>
      <c r="L145" s="75">
        <v>6639</v>
      </c>
      <c r="M145" s="32">
        <v>2678</v>
      </c>
      <c r="N145" s="33">
        <v>3108</v>
      </c>
      <c r="O145" s="12">
        <f t="shared" si="46"/>
        <v>139.6067415730337</v>
      </c>
      <c r="P145" s="37">
        <f>VLOOKUP(C145,admin!$B$4:$F$12,5,FALSE)</f>
        <v>3106.884246713853</v>
      </c>
      <c r="Q145" s="37">
        <v>1074.8809782608694</v>
      </c>
      <c r="R145" s="13">
        <f t="shared" si="47"/>
        <v>34.901685393258425</v>
      </c>
      <c r="S145" s="14">
        <f t="shared" si="39"/>
        <v>34.901685393258425</v>
      </c>
      <c r="T145" s="14">
        <f t="shared" si="42"/>
        <v>34.901685393258425</v>
      </c>
      <c r="U145" s="59">
        <f t="shared" si="42"/>
        <v>34.901685393258425</v>
      </c>
      <c r="V145" s="75">
        <v>98.11667666666668</v>
      </c>
      <c r="W145" s="32">
        <f t="shared" si="48"/>
        <v>2409.9073563943557</v>
      </c>
      <c r="X145" s="32">
        <f t="shared" si="40"/>
        <v>1621.1001769961701</v>
      </c>
      <c r="Y145" s="33">
        <f t="shared" si="41"/>
        <v>1817.9542572988198</v>
      </c>
      <c r="Z145" s="10">
        <v>0</v>
      </c>
      <c r="AA145" s="32">
        <f t="shared" si="43"/>
        <v>5161.719152337928</v>
      </c>
      <c r="AB145" s="32">
        <f t="shared" si="44"/>
        <v>3602.0216442725227</v>
      </c>
      <c r="AC145" s="33">
        <f t="shared" si="45"/>
        <v>3955.1610211619886</v>
      </c>
    </row>
    <row r="146" spans="2:29" ht="12.75">
      <c r="B146" s="2" t="s">
        <v>30</v>
      </c>
      <c r="C146" s="2" t="s">
        <v>192</v>
      </c>
      <c r="D146" s="9">
        <v>5.55008648129726</v>
      </c>
      <c r="E146" s="10">
        <v>6.730529973853984</v>
      </c>
      <c r="F146" s="10">
        <v>7.875645964712864</v>
      </c>
      <c r="G146" s="11">
        <v>8.832004532291066</v>
      </c>
      <c r="H146" s="75">
        <v>7</v>
      </c>
      <c r="I146" s="32">
        <v>7</v>
      </c>
      <c r="J146" s="33">
        <v>9</v>
      </c>
      <c r="K146" s="76">
        <v>4</v>
      </c>
      <c r="L146" s="75">
        <v>1357</v>
      </c>
      <c r="M146" s="32">
        <v>1132</v>
      </c>
      <c r="N146" s="33">
        <v>1484</v>
      </c>
      <c r="O146" s="12">
        <f t="shared" si="46"/>
        <v>172.7391304347826</v>
      </c>
      <c r="P146" s="37">
        <f>VLOOKUP(C146,admin!$B$4:$F$12,5,FALSE)</f>
        <v>2348.7972657450077</v>
      </c>
      <c r="Q146" s="37">
        <v>209.49101449275366</v>
      </c>
      <c r="R146" s="13">
        <f t="shared" si="47"/>
        <v>43.18478260869565</v>
      </c>
      <c r="S146" s="14">
        <f t="shared" si="39"/>
        <v>43.18478260869565</v>
      </c>
      <c r="T146" s="14">
        <f aca="true" t="shared" si="49" ref="T146:U165">S146*(T$3+1)</f>
        <v>43.18478260869565</v>
      </c>
      <c r="U146" s="59">
        <f t="shared" si="49"/>
        <v>43.18478260869565</v>
      </c>
      <c r="V146" s="75">
        <v>188.56009666666668</v>
      </c>
      <c r="W146" s="32">
        <f t="shared" si="48"/>
        <v>341.77565524981037</v>
      </c>
      <c r="X146" s="32">
        <f t="shared" si="40"/>
        <v>340.10805888917616</v>
      </c>
      <c r="Y146" s="33">
        <f t="shared" si="41"/>
        <v>381.40819572600435</v>
      </c>
      <c r="Z146" s="10">
        <v>0</v>
      </c>
      <c r="AA146" s="32">
        <f t="shared" si="43"/>
        <v>732.0405661341558</v>
      </c>
      <c r="AB146" s="32">
        <f t="shared" si="44"/>
        <v>755.7069001006104</v>
      </c>
      <c r="AC146" s="33">
        <f t="shared" si="45"/>
        <v>829.7958118751806</v>
      </c>
    </row>
    <row r="147" spans="2:29" ht="12.75">
      <c r="B147" s="2" t="s">
        <v>29</v>
      </c>
      <c r="C147" s="2" t="s">
        <v>192</v>
      </c>
      <c r="D147" s="9">
        <v>8.935219263268932</v>
      </c>
      <c r="E147" s="10">
        <v>10.96886961257534</v>
      </c>
      <c r="F147" s="10">
        <v>12.835086395473597</v>
      </c>
      <c r="G147" s="11">
        <v>14.393681702438379</v>
      </c>
      <c r="H147" s="75">
        <v>9</v>
      </c>
      <c r="I147" s="32">
        <v>12</v>
      </c>
      <c r="J147" s="33">
        <v>13</v>
      </c>
      <c r="K147" s="76">
        <v>3</v>
      </c>
      <c r="L147" s="75">
        <v>812</v>
      </c>
      <c r="M147" s="32">
        <v>1114</v>
      </c>
      <c r="N147" s="33">
        <v>1310</v>
      </c>
      <c r="O147" s="12">
        <f t="shared" si="46"/>
        <v>95.17647058823529</v>
      </c>
      <c r="P147" s="37">
        <f>VLOOKUP(C147,admin!$B$4:$F$12,5,FALSE)</f>
        <v>2348.7972657450077</v>
      </c>
      <c r="Q147" s="37">
        <v>344.7080392156863</v>
      </c>
      <c r="R147" s="13">
        <f t="shared" si="47"/>
        <v>23.794117647058822</v>
      </c>
      <c r="S147" s="14">
        <f t="shared" si="39"/>
        <v>23.794117647058822</v>
      </c>
      <c r="T147" s="14">
        <f t="shared" si="49"/>
        <v>23.794117647058822</v>
      </c>
      <c r="U147" s="59">
        <f t="shared" si="49"/>
        <v>23.794117647058822</v>
      </c>
      <c r="V147" s="75">
        <v>70.99893</v>
      </c>
      <c r="W147" s="32">
        <f t="shared" si="48"/>
        <v>402.60130236935345</v>
      </c>
      <c r="X147" s="32">
        <f t="shared" si="40"/>
        <v>305.39955570406295</v>
      </c>
      <c r="Y147" s="33">
        <f t="shared" si="41"/>
        <v>342.4849558021367</v>
      </c>
      <c r="Z147" s="10">
        <v>0</v>
      </c>
      <c r="AA147" s="32">
        <f t="shared" si="43"/>
        <v>862.3214696125535</v>
      </c>
      <c r="AB147" s="32">
        <f t="shared" si="44"/>
        <v>678.5859537907173</v>
      </c>
      <c r="AC147" s="33">
        <f t="shared" si="45"/>
        <v>745.1139884760823</v>
      </c>
    </row>
    <row r="148" spans="2:29" ht="12.75">
      <c r="B148" s="2" t="s">
        <v>28</v>
      </c>
      <c r="C148" s="2" t="s">
        <v>195</v>
      </c>
      <c r="D148" s="9">
        <v>35.796124518238514</v>
      </c>
      <c r="E148" s="10">
        <v>44.13421029105851</v>
      </c>
      <c r="F148" s="10">
        <v>51.64309742840834</v>
      </c>
      <c r="G148" s="11">
        <v>57.91424253869197</v>
      </c>
      <c r="H148" s="75">
        <v>8</v>
      </c>
      <c r="I148" s="32">
        <v>9</v>
      </c>
      <c r="J148" s="33">
        <v>14</v>
      </c>
      <c r="K148" s="76">
        <v>6</v>
      </c>
      <c r="L148" s="75">
        <v>528</v>
      </c>
      <c r="M148" s="32">
        <v>546</v>
      </c>
      <c r="N148" s="33">
        <v>989</v>
      </c>
      <c r="O148" s="12">
        <f t="shared" si="46"/>
        <v>66.54838709677419</v>
      </c>
      <c r="P148" s="37">
        <f>VLOOKUP(C148,admin!$B$4:$F$12,5,FALSE)</f>
        <v>1889.3153925353927</v>
      </c>
      <c r="Q148" s="37">
        <v>2269.064516129032</v>
      </c>
      <c r="R148" s="13">
        <f t="shared" si="47"/>
        <v>16.637096774193548</v>
      </c>
      <c r="S148" s="14">
        <f t="shared" si="39"/>
        <v>16.637096774193548</v>
      </c>
      <c r="T148" s="14">
        <f t="shared" si="49"/>
        <v>16.637096774193548</v>
      </c>
      <c r="U148" s="59">
        <f t="shared" si="49"/>
        <v>16.637096774193548</v>
      </c>
      <c r="V148" s="75">
        <v>77.543</v>
      </c>
      <c r="W148" s="32">
        <f t="shared" si="48"/>
        <v>1252.2657154159656</v>
      </c>
      <c r="X148" s="32">
        <f t="shared" si="40"/>
        <v>859.1912096355355</v>
      </c>
      <c r="Y148" s="33">
        <f t="shared" si="41"/>
        <v>963.5248577203349</v>
      </c>
      <c r="Z148" s="10">
        <v>0</v>
      </c>
      <c r="AA148" s="32">
        <f t="shared" si="43"/>
        <v>2682.196022983137</v>
      </c>
      <c r="AB148" s="32">
        <f t="shared" si="44"/>
        <v>1909.0895045181412</v>
      </c>
      <c r="AC148" s="33">
        <f t="shared" si="45"/>
        <v>2096.255142216</v>
      </c>
    </row>
    <row r="149" spans="2:29" ht="12.75">
      <c r="B149" s="2" t="s">
        <v>27</v>
      </c>
      <c r="C149" s="2" t="s">
        <v>196</v>
      </c>
      <c r="D149" s="9">
        <v>31.061093804445434</v>
      </c>
      <c r="E149" s="10">
        <v>38.02439355302767</v>
      </c>
      <c r="F149" s="10">
        <v>44.49377133894226</v>
      </c>
      <c r="G149" s="11">
        <v>49.89675664510238</v>
      </c>
      <c r="H149" s="75">
        <v>70</v>
      </c>
      <c r="I149" s="32">
        <v>42</v>
      </c>
      <c r="J149" s="33">
        <v>63</v>
      </c>
      <c r="K149" s="76">
        <v>44</v>
      </c>
      <c r="L149" s="75">
        <v>3370</v>
      </c>
      <c r="M149" s="32">
        <v>1819</v>
      </c>
      <c r="N149" s="33">
        <v>2464</v>
      </c>
      <c r="O149" s="12">
        <f t="shared" si="46"/>
        <v>43.73142857142857</v>
      </c>
      <c r="P149" s="37">
        <f>VLOOKUP(C149,admin!$B$4:$F$12,5,FALSE)</f>
        <v>1737.2550240384614</v>
      </c>
      <c r="Q149" s="37">
        <v>667.8237523809523</v>
      </c>
      <c r="R149" s="13">
        <f t="shared" si="47"/>
        <v>10.932857142857143</v>
      </c>
      <c r="S149" s="14">
        <f t="shared" si="39"/>
        <v>10.932857142857143</v>
      </c>
      <c r="T149" s="14">
        <f t="shared" si="49"/>
        <v>10.932857142857143</v>
      </c>
      <c r="U149" s="59">
        <f t="shared" si="49"/>
        <v>10.932857142857143</v>
      </c>
      <c r="V149" s="75">
        <v>409.7425</v>
      </c>
      <c r="W149" s="32">
        <f t="shared" si="48"/>
        <v>345.5592639239167</v>
      </c>
      <c r="X149" s="32">
        <f t="shared" si="40"/>
        <v>486.44404579560734</v>
      </c>
      <c r="Y149" s="33">
        <f t="shared" si="41"/>
        <v>545.5141122928121</v>
      </c>
      <c r="Z149" s="10">
        <v>0</v>
      </c>
      <c r="AA149" s="32">
        <f t="shared" si="43"/>
        <v>740.1445811313575</v>
      </c>
      <c r="AB149" s="32">
        <f t="shared" si="44"/>
        <v>1080.8597806274938</v>
      </c>
      <c r="AC149" s="33">
        <f t="shared" si="45"/>
        <v>1186.8264257870528</v>
      </c>
    </row>
    <row r="150" spans="2:29" ht="12.75">
      <c r="B150" s="2" t="s">
        <v>26</v>
      </c>
      <c r="C150" s="2" t="s">
        <v>197</v>
      </c>
      <c r="D150" s="9">
        <v>5.147781273394055</v>
      </c>
      <c r="E150" s="10">
        <v>6.32331400282649</v>
      </c>
      <c r="F150" s="10">
        <v>7.399147259343769</v>
      </c>
      <c r="G150" s="11">
        <v>8.29764344695194</v>
      </c>
      <c r="H150" s="75">
        <v>1</v>
      </c>
      <c r="I150" s="32">
        <v>5</v>
      </c>
      <c r="J150" s="33">
        <v>13</v>
      </c>
      <c r="K150" s="76">
        <v>4</v>
      </c>
      <c r="L150" s="75">
        <v>130</v>
      </c>
      <c r="M150" s="32">
        <v>399</v>
      </c>
      <c r="N150" s="33">
        <v>1202</v>
      </c>
      <c r="O150" s="12">
        <f t="shared" si="46"/>
        <v>91.10526315789474</v>
      </c>
      <c r="P150" s="37">
        <f>VLOOKUP(C150,admin!$B$4:$F$12,5,FALSE)</f>
        <v>1754.4216811594206</v>
      </c>
      <c r="Q150" s="37">
        <v>6.578947368421052</v>
      </c>
      <c r="R150" s="13">
        <f t="shared" si="47"/>
        <v>22.776315789473685</v>
      </c>
      <c r="S150" s="14">
        <f t="shared" si="39"/>
        <v>22.776315789473685</v>
      </c>
      <c r="T150" s="14">
        <f t="shared" si="49"/>
        <v>22.776315789473685</v>
      </c>
      <c r="U150" s="59">
        <f t="shared" si="49"/>
        <v>22.776315789473685</v>
      </c>
      <c r="V150" s="75">
        <v>75.83123333333334</v>
      </c>
      <c r="W150" s="32">
        <f t="shared" si="48"/>
        <v>185.43805512900565</v>
      </c>
      <c r="X150" s="32">
        <f t="shared" si="40"/>
        <v>168.52531455163242</v>
      </c>
      <c r="Y150" s="33">
        <f t="shared" si="41"/>
        <v>188.9897474562343</v>
      </c>
      <c r="Z150" s="10">
        <v>0</v>
      </c>
      <c r="AA150" s="32">
        <f t="shared" si="43"/>
        <v>397.18504455863933</v>
      </c>
      <c r="AB150" s="32">
        <f t="shared" si="44"/>
        <v>374.4567049197536</v>
      </c>
      <c r="AC150" s="33">
        <f t="shared" si="45"/>
        <v>411.16814657855326</v>
      </c>
    </row>
    <row r="151" spans="2:29" ht="12.75">
      <c r="B151" s="2" t="s">
        <v>25</v>
      </c>
      <c r="C151" s="2" t="s">
        <v>193</v>
      </c>
      <c r="D151" s="9">
        <v>5.290872808069602</v>
      </c>
      <c r="E151" s="10">
        <v>6.4796928477576525</v>
      </c>
      <c r="F151" s="10">
        <v>7.582132020400162</v>
      </c>
      <c r="G151" s="11">
        <v>8.502848486161595</v>
      </c>
      <c r="H151" s="75">
        <v>2</v>
      </c>
      <c r="I151" s="32">
        <v>2</v>
      </c>
      <c r="J151" s="33">
        <v>4</v>
      </c>
      <c r="K151" s="76">
        <v>2</v>
      </c>
      <c r="L151" s="75">
        <v>385</v>
      </c>
      <c r="M151" s="32">
        <v>341</v>
      </c>
      <c r="N151" s="33">
        <v>521</v>
      </c>
      <c r="O151" s="12">
        <f t="shared" si="46"/>
        <v>155.875</v>
      </c>
      <c r="P151" s="37">
        <f>VLOOKUP(C151,admin!$B$4:$F$12,5,FALSE)</f>
        <v>3106.884246713853</v>
      </c>
      <c r="Q151" s="37">
        <v>353.2703333333333</v>
      </c>
      <c r="R151" s="13">
        <f t="shared" si="47"/>
        <v>38.96875</v>
      </c>
      <c r="S151" s="14">
        <f aca="true" t="shared" si="50" ref="S151:S176">R151*(S$3+1)</f>
        <v>38.96875</v>
      </c>
      <c r="T151" s="14">
        <f t="shared" si="49"/>
        <v>38.96875</v>
      </c>
      <c r="U151" s="59">
        <f t="shared" si="49"/>
        <v>38.96875</v>
      </c>
      <c r="V151" s="75">
        <v>105.24263666666666</v>
      </c>
      <c r="W151" s="32">
        <f t="shared" si="48"/>
        <v>353.4415937338517</v>
      </c>
      <c r="X151" s="32">
        <f aca="true" t="shared" si="51" ref="X151:X176">F151*T151</f>
        <v>295.4662071699688</v>
      </c>
      <c r="Y151" s="33">
        <f aca="true" t="shared" si="52" ref="Y151:Y176">G151*U151</f>
        <v>331.34537694510965</v>
      </c>
      <c r="Z151" s="10">
        <v>0</v>
      </c>
      <c r="AA151" s="32">
        <f t="shared" si="43"/>
        <v>757.0275424771661</v>
      </c>
      <c r="AB151" s="32">
        <f t="shared" si="44"/>
        <v>656.5144390702583</v>
      </c>
      <c r="AC151" s="33">
        <f t="shared" si="45"/>
        <v>720.8785997634214</v>
      </c>
    </row>
    <row r="152" spans="2:29" ht="12.75">
      <c r="B152" s="2" t="s">
        <v>24</v>
      </c>
      <c r="C152" s="2" t="s">
        <v>197</v>
      </c>
      <c r="D152" s="9">
        <v>10.32706551116918</v>
      </c>
      <c r="E152" s="10">
        <v>12.687845926683675</v>
      </c>
      <c r="F152" s="10">
        <v>14.846525156497677</v>
      </c>
      <c r="G152" s="11">
        <v>16.64937429367312</v>
      </c>
      <c r="H152" s="75">
        <v>12</v>
      </c>
      <c r="I152" s="32">
        <v>16</v>
      </c>
      <c r="J152" s="33">
        <v>4</v>
      </c>
      <c r="K152" s="76">
        <v>12</v>
      </c>
      <c r="L152" s="75">
        <v>831</v>
      </c>
      <c r="M152" s="32">
        <v>997</v>
      </c>
      <c r="N152" s="33">
        <v>287</v>
      </c>
      <c r="O152" s="12">
        <f t="shared" si="46"/>
        <v>66.09375</v>
      </c>
      <c r="P152" s="37">
        <f>VLOOKUP(C152,admin!$B$4:$F$12,5,FALSE)</f>
        <v>1754.4216811594206</v>
      </c>
      <c r="Q152" s="37">
        <v>753.2147916666667</v>
      </c>
      <c r="R152" s="13">
        <f t="shared" si="47"/>
        <v>16.5234375</v>
      </c>
      <c r="S152" s="14">
        <f t="shared" si="50"/>
        <v>16.5234375</v>
      </c>
      <c r="T152" s="14">
        <f t="shared" si="49"/>
        <v>16.5234375</v>
      </c>
      <c r="U152" s="59">
        <f t="shared" si="49"/>
        <v>16.5234375</v>
      </c>
      <c r="V152" s="75">
        <v>192.69700333333333</v>
      </c>
      <c r="W152" s="32">
        <f t="shared" si="48"/>
        <v>187.5884473780634</v>
      </c>
      <c r="X152" s="32">
        <f t="shared" si="51"/>
        <v>245.31563051556708</v>
      </c>
      <c r="Y152" s="33">
        <f t="shared" si="52"/>
        <v>275.10489555561446</v>
      </c>
      <c r="Z152" s="10">
        <v>0</v>
      </c>
      <c r="AA152" s="32">
        <f t="shared" si="43"/>
        <v>401.7909149160823</v>
      </c>
      <c r="AB152" s="32">
        <f t="shared" si="44"/>
        <v>545.0818051434469</v>
      </c>
      <c r="AC152" s="33">
        <f t="shared" si="45"/>
        <v>598.5211978045696</v>
      </c>
    </row>
    <row r="153" spans="2:29" ht="12.75">
      <c r="B153" s="2" t="s">
        <v>23</v>
      </c>
      <c r="C153" s="2" t="s">
        <v>196</v>
      </c>
      <c r="D153" s="9">
        <v>7.307735185375046</v>
      </c>
      <c r="E153" s="10">
        <v>8.983295187526528</v>
      </c>
      <c r="F153" s="10">
        <v>10.511691169685989</v>
      </c>
      <c r="G153" s="11">
        <v>11.7881510251579</v>
      </c>
      <c r="H153" s="75">
        <v>5</v>
      </c>
      <c r="I153" s="32">
        <v>4</v>
      </c>
      <c r="J153" s="33">
        <v>8</v>
      </c>
      <c r="K153" s="76">
        <v>6</v>
      </c>
      <c r="L153" s="75">
        <v>282</v>
      </c>
      <c r="M153" s="32">
        <v>201</v>
      </c>
      <c r="N153" s="33">
        <v>432</v>
      </c>
      <c r="O153" s="12">
        <f t="shared" si="46"/>
        <v>53.8235294117647</v>
      </c>
      <c r="P153" s="37">
        <f>VLOOKUP(C153,admin!$B$4:$F$12,5,FALSE)</f>
        <v>1737.2550240384614</v>
      </c>
      <c r="Q153" s="37">
        <v>217.98784313725488</v>
      </c>
      <c r="R153" s="13">
        <f t="shared" si="47"/>
        <v>13.455882352941176</v>
      </c>
      <c r="S153" s="14">
        <f t="shared" si="50"/>
        <v>13.455882352941176</v>
      </c>
      <c r="T153" s="14">
        <f t="shared" si="49"/>
        <v>13.455882352941176</v>
      </c>
      <c r="U153" s="59">
        <f t="shared" si="49"/>
        <v>13.455882352941176</v>
      </c>
      <c r="V153" s="75">
        <v>86.22758333333333</v>
      </c>
      <c r="W153" s="32">
        <f t="shared" si="48"/>
        <v>132.98260477262164</v>
      </c>
      <c r="X153" s="32">
        <f t="shared" si="51"/>
        <v>141.4440797097453</v>
      </c>
      <c r="Y153" s="33">
        <f t="shared" si="52"/>
        <v>158.6199733532276</v>
      </c>
      <c r="Z153" s="10">
        <v>0</v>
      </c>
      <c r="AA153" s="32">
        <f t="shared" si="43"/>
        <v>284.83205222030995</v>
      </c>
      <c r="AB153" s="32">
        <f t="shared" si="44"/>
        <v>314.2832526937132</v>
      </c>
      <c r="AC153" s="33">
        <f t="shared" si="45"/>
        <v>345.0953362911363</v>
      </c>
    </row>
    <row r="154" spans="2:29" ht="12.75">
      <c r="B154" s="2" t="s">
        <v>22</v>
      </c>
      <c r="C154" s="2" t="s">
        <v>190</v>
      </c>
      <c r="D154" s="9">
        <v>2.681185831710949</v>
      </c>
      <c r="E154" s="10">
        <v>3.2947333058655346</v>
      </c>
      <c r="F154" s="10">
        <v>3.855291212719574</v>
      </c>
      <c r="G154" s="11">
        <v>4.323448465891346</v>
      </c>
      <c r="H154" s="75">
        <v>4</v>
      </c>
      <c r="I154" s="32">
        <v>1</v>
      </c>
      <c r="J154" s="33">
        <v>2</v>
      </c>
      <c r="K154" s="76">
        <v>1</v>
      </c>
      <c r="L154" s="75">
        <v>498</v>
      </c>
      <c r="M154" s="32">
        <v>157</v>
      </c>
      <c r="N154" s="33">
        <v>224</v>
      </c>
      <c r="O154" s="12">
        <f t="shared" si="46"/>
        <v>125.57142857142857</v>
      </c>
      <c r="P154" s="37">
        <f>VLOOKUP(C154,admin!$B$4:$F$12,5,FALSE)</f>
        <v>1633.4658111380143</v>
      </c>
      <c r="Q154" s="37">
        <v>32.473333333333336</v>
      </c>
      <c r="R154" s="13">
        <f t="shared" si="47"/>
        <v>31.392857142857142</v>
      </c>
      <c r="S154" s="14">
        <f t="shared" si="50"/>
        <v>31.392857142857142</v>
      </c>
      <c r="T154" s="14">
        <f t="shared" si="49"/>
        <v>31.392857142857142</v>
      </c>
      <c r="U154" s="59">
        <f t="shared" si="49"/>
        <v>31.392857142857142</v>
      </c>
      <c r="V154" s="75">
        <v>46.675316666666674</v>
      </c>
      <c r="W154" s="32">
        <f t="shared" si="48"/>
        <v>140.92585911653794</v>
      </c>
      <c r="X154" s="32">
        <f t="shared" si="51"/>
        <v>121.02860628501806</v>
      </c>
      <c r="Y154" s="33">
        <f t="shared" si="52"/>
        <v>135.7254000542319</v>
      </c>
      <c r="Z154" s="10">
        <v>0</v>
      </c>
      <c r="AA154" s="32">
        <f t="shared" si="43"/>
        <v>301.8455062728461</v>
      </c>
      <c r="AB154" s="32">
        <f t="shared" si="44"/>
        <v>268.9208634981245</v>
      </c>
      <c r="AC154" s="33">
        <f t="shared" si="45"/>
        <v>295.28565403715663</v>
      </c>
    </row>
    <row r="155" spans="2:29" ht="12.75">
      <c r="B155" s="2" t="s">
        <v>21</v>
      </c>
      <c r="C155" s="2" t="s">
        <v>197</v>
      </c>
      <c r="D155" s="9">
        <v>5.990485570587651</v>
      </c>
      <c r="E155" s="10">
        <v>7.291935147047803</v>
      </c>
      <c r="F155" s="10">
        <v>8.53256724788205</v>
      </c>
      <c r="G155" s="11">
        <v>9.568697341529125</v>
      </c>
      <c r="H155" s="75">
        <v>6</v>
      </c>
      <c r="I155" s="32">
        <v>7</v>
      </c>
      <c r="J155" s="33">
        <v>11</v>
      </c>
      <c r="K155" s="76">
        <v>3</v>
      </c>
      <c r="L155" s="75">
        <v>346</v>
      </c>
      <c r="M155" s="32">
        <v>486</v>
      </c>
      <c r="N155" s="33">
        <v>801</v>
      </c>
      <c r="O155" s="12">
        <f t="shared" si="46"/>
        <v>68.04166666666667</v>
      </c>
      <c r="P155" s="37">
        <f>VLOOKUP(C155,admin!$B$4:$F$12,5,FALSE)</f>
        <v>1754.4216811594206</v>
      </c>
      <c r="Q155" s="37">
        <v>483.2922222222223</v>
      </c>
      <c r="R155" s="13">
        <f t="shared" si="47"/>
        <v>17.010416666666668</v>
      </c>
      <c r="S155" s="14">
        <f t="shared" si="50"/>
        <v>17.010416666666668</v>
      </c>
      <c r="T155" s="14">
        <f t="shared" si="49"/>
        <v>17.010416666666668</v>
      </c>
      <c r="U155" s="59">
        <f t="shared" si="49"/>
        <v>17.010416666666668</v>
      </c>
      <c r="V155" s="75">
        <v>153.2846366666667</v>
      </c>
      <c r="W155" s="32">
        <f t="shared" si="48"/>
        <v>72.65487408227807</v>
      </c>
      <c r="X155" s="32">
        <f t="shared" si="51"/>
        <v>145.14252412282696</v>
      </c>
      <c r="Y155" s="33">
        <f t="shared" si="52"/>
        <v>162.76752873663608</v>
      </c>
      <c r="Z155" s="10">
        <v>0</v>
      </c>
      <c r="AA155" s="32">
        <f t="shared" si="43"/>
        <v>155.61762325266187</v>
      </c>
      <c r="AB155" s="32">
        <f t="shared" si="44"/>
        <v>322.50105256512137</v>
      </c>
      <c r="AC155" s="33">
        <f t="shared" si="45"/>
        <v>354.1188028166042</v>
      </c>
    </row>
    <row r="156" spans="2:29" ht="12.75">
      <c r="B156" s="2" t="s">
        <v>20</v>
      </c>
      <c r="C156" s="2" t="s">
        <v>192</v>
      </c>
      <c r="D156" s="9">
        <v>3.4959729840515967</v>
      </c>
      <c r="E156" s="10">
        <v>4.29447816662766</v>
      </c>
      <c r="F156" s="10">
        <v>5.025130231190674</v>
      </c>
      <c r="G156" s="11">
        <v>5.635343840503245</v>
      </c>
      <c r="H156" s="75" t="s">
        <v>178</v>
      </c>
      <c r="I156" s="32">
        <v>4</v>
      </c>
      <c r="J156" s="33">
        <v>2</v>
      </c>
      <c r="K156" s="76">
        <v>3</v>
      </c>
      <c r="L156" s="75" t="s">
        <v>178</v>
      </c>
      <c r="M156" s="32">
        <v>236</v>
      </c>
      <c r="N156" s="33">
        <v>201</v>
      </c>
      <c r="O156" s="12">
        <f t="shared" si="46"/>
        <v>72.83333333333333</v>
      </c>
      <c r="P156" s="37">
        <f>VLOOKUP(C156,admin!$B$4:$F$12,5,FALSE)</f>
        <v>2348.7972657450077</v>
      </c>
      <c r="Q156" s="37">
        <v>5837.333333333333</v>
      </c>
      <c r="R156" s="13">
        <f t="shared" si="47"/>
        <v>18.208333333333332</v>
      </c>
      <c r="S156" s="14">
        <f t="shared" si="50"/>
        <v>18.208333333333332</v>
      </c>
      <c r="T156" s="14">
        <f t="shared" si="49"/>
        <v>18.208333333333332</v>
      </c>
      <c r="U156" s="59">
        <f t="shared" si="49"/>
        <v>18.208333333333332</v>
      </c>
      <c r="V156" s="75">
        <v>45.76885333333333</v>
      </c>
      <c r="W156" s="32">
        <f t="shared" si="48"/>
        <v>96.08227803528479</v>
      </c>
      <c r="X156" s="32">
        <f t="shared" si="51"/>
        <v>91.49924629293018</v>
      </c>
      <c r="Y156" s="33">
        <f t="shared" si="52"/>
        <v>102.61021909582992</v>
      </c>
      <c r="Z156" s="10">
        <v>0</v>
      </c>
      <c r="AA156" s="32">
        <f t="shared" si="43"/>
        <v>205.79618275327192</v>
      </c>
      <c r="AB156" s="32">
        <f t="shared" si="44"/>
        <v>203.3077722515945</v>
      </c>
      <c r="AC156" s="33">
        <f t="shared" si="45"/>
        <v>223.23990678606472</v>
      </c>
    </row>
    <row r="157" spans="2:29" ht="12.75">
      <c r="B157" s="2" t="s">
        <v>19</v>
      </c>
      <c r="C157" s="2" t="s">
        <v>190</v>
      </c>
      <c r="D157" s="9">
        <v>3.1272148766123964</v>
      </c>
      <c r="E157" s="10">
        <v>3.7811045769449723</v>
      </c>
      <c r="F157" s="10">
        <v>4.424412508265289</v>
      </c>
      <c r="G157" s="11">
        <v>4.961679524550465</v>
      </c>
      <c r="H157" s="75">
        <v>2</v>
      </c>
      <c r="I157" s="32">
        <v>6</v>
      </c>
      <c r="J157" s="33">
        <v>7</v>
      </c>
      <c r="K157" s="76">
        <v>0</v>
      </c>
      <c r="L157" s="75">
        <v>149</v>
      </c>
      <c r="M157" s="32">
        <v>404</v>
      </c>
      <c r="N157" s="33">
        <v>370</v>
      </c>
      <c r="O157" s="12">
        <f t="shared" si="46"/>
        <v>61.53333333333333</v>
      </c>
      <c r="P157" s="37">
        <f>VLOOKUP(C157,admin!$B$4:$F$12,5,FALSE)</f>
        <v>1633.4658111380143</v>
      </c>
      <c r="Q157" s="37">
        <v>567.1597777777777</v>
      </c>
      <c r="R157" s="13">
        <f t="shared" si="47"/>
        <v>15.383333333333333</v>
      </c>
      <c r="S157" s="14">
        <f t="shared" si="50"/>
        <v>15.383333333333333</v>
      </c>
      <c r="T157" s="14">
        <f t="shared" si="49"/>
        <v>15.383333333333333</v>
      </c>
      <c r="U157" s="59">
        <f t="shared" si="49"/>
        <v>15.383333333333333</v>
      </c>
      <c r="V157" s="75">
        <v>48.765233333333335</v>
      </c>
      <c r="W157" s="32">
        <f t="shared" si="48"/>
        <v>57.50774759389085</v>
      </c>
      <c r="X157" s="32">
        <f t="shared" si="51"/>
        <v>68.06221241881435</v>
      </c>
      <c r="Y157" s="33">
        <f t="shared" si="52"/>
        <v>76.32717001933464</v>
      </c>
      <c r="Z157" s="10">
        <v>0</v>
      </c>
      <c r="AA157" s="32">
        <f t="shared" si="43"/>
        <v>123.17437903809082</v>
      </c>
      <c r="AB157" s="32">
        <f t="shared" si="44"/>
        <v>151.23159306781238</v>
      </c>
      <c r="AC157" s="33">
        <f t="shared" si="45"/>
        <v>166.05821983916667</v>
      </c>
    </row>
    <row r="158" spans="2:29" ht="12.75">
      <c r="B158" s="2" t="s">
        <v>18</v>
      </c>
      <c r="C158" s="2" t="s">
        <v>192</v>
      </c>
      <c r="D158" s="9">
        <v>11.115248866889857</v>
      </c>
      <c r="E158" s="10">
        <v>13.659756955398993</v>
      </c>
      <c r="F158" s="10">
        <v>15.983794762471767</v>
      </c>
      <c r="G158" s="11">
        <v>17.92474527395896</v>
      </c>
      <c r="H158" s="75">
        <v>5</v>
      </c>
      <c r="I158" s="32">
        <v>7</v>
      </c>
      <c r="J158" s="33" t="s">
        <v>178</v>
      </c>
      <c r="K158" s="76">
        <v>11</v>
      </c>
      <c r="L158" s="75">
        <v>467</v>
      </c>
      <c r="M158" s="32">
        <v>647</v>
      </c>
      <c r="N158" s="33" t="s">
        <v>178</v>
      </c>
      <c r="O158" s="12">
        <f t="shared" si="46"/>
        <v>92.83333333333333</v>
      </c>
      <c r="P158" s="37">
        <f>VLOOKUP(C158,admin!$B$4:$F$12,5,FALSE)</f>
        <v>2348.7972657450077</v>
      </c>
      <c r="Q158" s="37">
        <v>0</v>
      </c>
      <c r="R158" s="13">
        <f t="shared" si="47"/>
        <v>23.208333333333332</v>
      </c>
      <c r="S158" s="14">
        <f t="shared" si="50"/>
        <v>23.208333333333332</v>
      </c>
      <c r="T158" s="14">
        <f t="shared" si="49"/>
        <v>23.208333333333332</v>
      </c>
      <c r="U158" s="59">
        <f t="shared" si="49"/>
        <v>23.208333333333332</v>
      </c>
      <c r="V158" s="75">
        <v>241.85427333333334</v>
      </c>
      <c r="W158" s="32">
        <f t="shared" si="48"/>
        <v>333.13232012562025</v>
      </c>
      <c r="X158" s="32">
        <f t="shared" si="51"/>
        <v>370.95723677903226</v>
      </c>
      <c r="Y158" s="33">
        <f t="shared" si="52"/>
        <v>416.0034632331308</v>
      </c>
      <c r="Z158" s="10">
        <v>0</v>
      </c>
      <c r="AA158" s="32">
        <f t="shared" si="43"/>
        <v>713.5276268992806</v>
      </c>
      <c r="AB158" s="32">
        <f t="shared" si="44"/>
        <v>824.2525754660738</v>
      </c>
      <c r="AC158" s="33">
        <f t="shared" si="45"/>
        <v>905.0616514921602</v>
      </c>
    </row>
    <row r="159" spans="2:29" ht="12.75">
      <c r="B159" s="2" t="s">
        <v>17</v>
      </c>
      <c r="C159" s="2" t="s">
        <v>193</v>
      </c>
      <c r="D159" s="9">
        <v>10.337795535997099</v>
      </c>
      <c r="E159" s="10">
        <v>12.710075283334819</v>
      </c>
      <c r="F159" s="10">
        <v>14.872536561793819</v>
      </c>
      <c r="G159" s="11">
        <v>16.67854432626424</v>
      </c>
      <c r="H159" s="75">
        <v>43</v>
      </c>
      <c r="I159" s="32">
        <v>7</v>
      </c>
      <c r="J159" s="33">
        <v>25</v>
      </c>
      <c r="K159" s="76">
        <v>5</v>
      </c>
      <c r="L159" s="75">
        <v>7256</v>
      </c>
      <c r="M159" s="32">
        <v>1178</v>
      </c>
      <c r="N159" s="33">
        <v>4106</v>
      </c>
      <c r="O159" s="12">
        <f t="shared" si="46"/>
        <v>167.2</v>
      </c>
      <c r="P159" s="37">
        <f>VLOOKUP(C159,admin!$B$4:$F$12,5,FALSE)</f>
        <v>3106.884246713853</v>
      </c>
      <c r="Q159" s="37">
        <v>462.21111111111117</v>
      </c>
      <c r="R159" s="13">
        <f t="shared" si="47"/>
        <v>41.8</v>
      </c>
      <c r="S159" s="14">
        <f t="shared" si="50"/>
        <v>41.8</v>
      </c>
      <c r="T159" s="14">
        <f t="shared" si="49"/>
        <v>41.8</v>
      </c>
      <c r="U159" s="59">
        <f t="shared" si="49"/>
        <v>41.8</v>
      </c>
      <c r="V159" s="75">
        <v>0</v>
      </c>
      <c r="W159" s="32">
        <f t="shared" si="48"/>
        <v>963.4010002480741</v>
      </c>
      <c r="X159" s="32">
        <f t="shared" si="51"/>
        <v>621.6720282829816</v>
      </c>
      <c r="Y159" s="33">
        <f t="shared" si="52"/>
        <v>697.1631528378452</v>
      </c>
      <c r="Z159" s="10">
        <v>0</v>
      </c>
      <c r="AA159" s="32">
        <f t="shared" si="43"/>
        <v>2063.4840510226873</v>
      </c>
      <c r="AB159" s="32">
        <f t="shared" si="44"/>
        <v>1381.331106670646</v>
      </c>
      <c r="AC159" s="33">
        <f t="shared" si="45"/>
        <v>1516.755724971691</v>
      </c>
    </row>
    <row r="160" spans="2:29" ht="12.75">
      <c r="B160" s="2" t="s">
        <v>16</v>
      </c>
      <c r="C160" s="2" t="s">
        <v>192</v>
      </c>
      <c r="D160" s="9">
        <v>3.0927140811574954</v>
      </c>
      <c r="E160" s="10">
        <v>3.807034667360038</v>
      </c>
      <c r="F160" s="10">
        <v>4.454754281162129</v>
      </c>
      <c r="G160" s="11">
        <v>4.995705771660013</v>
      </c>
      <c r="H160" s="75">
        <v>2</v>
      </c>
      <c r="I160" s="32">
        <v>4</v>
      </c>
      <c r="J160" s="33">
        <v>5</v>
      </c>
      <c r="K160" s="76">
        <v>3</v>
      </c>
      <c r="L160" s="75">
        <v>305.5</v>
      </c>
      <c r="M160" s="32">
        <v>550</v>
      </c>
      <c r="N160" s="33">
        <v>710</v>
      </c>
      <c r="O160" s="12">
        <f t="shared" si="46"/>
        <v>142.3181818181818</v>
      </c>
      <c r="P160" s="37">
        <f>VLOOKUP(C160,admin!$B$4:$F$12,5,FALSE)</f>
        <v>2348.7972657450077</v>
      </c>
      <c r="Q160" s="37">
        <v>0</v>
      </c>
      <c r="R160" s="13">
        <f t="shared" si="47"/>
        <v>35.57954545454545</v>
      </c>
      <c r="S160" s="14">
        <f t="shared" si="50"/>
        <v>35.57954545454545</v>
      </c>
      <c r="T160" s="14">
        <f t="shared" si="49"/>
        <v>35.57954545454545</v>
      </c>
      <c r="U160" s="59">
        <f t="shared" si="49"/>
        <v>35.57954545454545</v>
      </c>
      <c r="V160" s="75">
        <v>101.30175</v>
      </c>
      <c r="W160" s="32">
        <f t="shared" si="48"/>
        <v>144.1881742228227</v>
      </c>
      <c r="X160" s="32">
        <f t="shared" si="51"/>
        <v>158.49813243543892</v>
      </c>
      <c r="Y160" s="33">
        <f t="shared" si="52"/>
        <v>177.74494058031252</v>
      </c>
      <c r="Z160" s="10">
        <v>0</v>
      </c>
      <c r="AA160" s="32">
        <f t="shared" si="43"/>
        <v>308.83297586182886</v>
      </c>
      <c r="AB160" s="32">
        <f t="shared" si="44"/>
        <v>352.1766956235257</v>
      </c>
      <c r="AC160" s="33">
        <f t="shared" si="45"/>
        <v>386.70382264544025</v>
      </c>
    </row>
    <row r="161" spans="2:29" ht="12.75">
      <c r="B161" s="2" t="s">
        <v>15</v>
      </c>
      <c r="C161" s="2" t="s">
        <v>193</v>
      </c>
      <c r="D161" s="9">
        <v>8.576766074312967</v>
      </c>
      <c r="E161" s="10">
        <v>10.645536308807209</v>
      </c>
      <c r="F161" s="10">
        <v>12.456741950241058</v>
      </c>
      <c r="G161" s="11">
        <v>13.969393984321943</v>
      </c>
      <c r="H161" s="75">
        <v>6</v>
      </c>
      <c r="I161" s="32">
        <v>1</v>
      </c>
      <c r="J161" s="33">
        <v>10</v>
      </c>
      <c r="K161" s="76">
        <v>2</v>
      </c>
      <c r="L161" s="75">
        <v>890</v>
      </c>
      <c r="M161" s="32">
        <v>260</v>
      </c>
      <c r="N161" s="33">
        <v>1441</v>
      </c>
      <c r="O161" s="12">
        <f t="shared" si="46"/>
        <v>152.41176470588235</v>
      </c>
      <c r="P161" s="37">
        <f>VLOOKUP(C161,admin!$B$4:$F$12,5,FALSE)</f>
        <v>3106.884246713853</v>
      </c>
      <c r="Q161" s="37">
        <v>0</v>
      </c>
      <c r="R161" s="13">
        <f t="shared" si="47"/>
        <v>38.10294117647059</v>
      </c>
      <c r="S161" s="14">
        <f t="shared" si="50"/>
        <v>38.10294117647059</v>
      </c>
      <c r="T161" s="14">
        <f t="shared" si="49"/>
        <v>38.10294117647059</v>
      </c>
      <c r="U161" s="59">
        <f t="shared" si="49"/>
        <v>38.10294117647059</v>
      </c>
      <c r="V161" s="75">
        <v>87.72097333333333</v>
      </c>
      <c r="W161" s="32">
        <f t="shared" si="48"/>
        <v>644.7052836470251</v>
      </c>
      <c r="X161" s="32">
        <f t="shared" si="51"/>
        <v>474.6385057805085</v>
      </c>
      <c r="Y161" s="33">
        <f t="shared" si="52"/>
        <v>532.2749972555611</v>
      </c>
      <c r="Z161" s="10">
        <v>0</v>
      </c>
      <c r="AA161" s="32">
        <f t="shared" si="43"/>
        <v>1380.8778173088197</v>
      </c>
      <c r="AB161" s="32">
        <f t="shared" si="44"/>
        <v>1054.628329135393</v>
      </c>
      <c r="AC161" s="33">
        <f t="shared" si="45"/>
        <v>1158.0232633643539</v>
      </c>
    </row>
    <row r="162" spans="2:29" ht="12.75">
      <c r="B162" s="2" t="s">
        <v>14</v>
      </c>
      <c r="C162" s="2" t="s">
        <v>193</v>
      </c>
      <c r="D162" s="9">
        <v>14.065765531234321</v>
      </c>
      <c r="E162" s="10">
        <v>17.458638899111598</v>
      </c>
      <c r="F162" s="10">
        <v>20.429009235424925</v>
      </c>
      <c r="G162" s="11">
        <v>22.90975279563207</v>
      </c>
      <c r="H162" s="75">
        <v>3</v>
      </c>
      <c r="I162" s="32">
        <v>11</v>
      </c>
      <c r="J162" s="33">
        <v>5</v>
      </c>
      <c r="K162" s="76">
        <v>2</v>
      </c>
      <c r="L162" s="75">
        <v>630</v>
      </c>
      <c r="M162" s="32">
        <v>1942</v>
      </c>
      <c r="N162" s="33">
        <v>565</v>
      </c>
      <c r="O162" s="12">
        <f t="shared" si="46"/>
        <v>165.10526315789474</v>
      </c>
      <c r="P162" s="37">
        <f>VLOOKUP(C162,admin!$B$4:$F$12,5,FALSE)</f>
        <v>3106.884246713853</v>
      </c>
      <c r="Q162" s="37">
        <v>741.5296296296297</v>
      </c>
      <c r="R162" s="13">
        <f t="shared" si="47"/>
        <v>41.276315789473685</v>
      </c>
      <c r="S162" s="14">
        <f t="shared" si="50"/>
        <v>41.276315789473685</v>
      </c>
      <c r="T162" s="14">
        <f t="shared" si="49"/>
        <v>41.276315789473685</v>
      </c>
      <c r="U162" s="59">
        <f t="shared" si="49"/>
        <v>41.276315789473685</v>
      </c>
      <c r="V162" s="75">
        <v>96.38690666666666</v>
      </c>
      <c r="W162" s="32">
        <f t="shared" si="48"/>
        <v>1204.8243656753748</v>
      </c>
      <c r="X162" s="32">
        <f t="shared" si="51"/>
        <v>843.2342364674736</v>
      </c>
      <c r="Y162" s="33">
        <f t="shared" si="52"/>
        <v>945.6301910512869</v>
      </c>
      <c r="Z162" s="10">
        <v>0</v>
      </c>
      <c r="AA162" s="32">
        <f t="shared" si="43"/>
        <v>2580.582604973927</v>
      </c>
      <c r="AB162" s="32">
        <f t="shared" si="44"/>
        <v>1873.6337297646414</v>
      </c>
      <c r="AC162" s="33">
        <f t="shared" si="45"/>
        <v>2057.3233111141176</v>
      </c>
    </row>
    <row r="163" spans="2:29" ht="12.75">
      <c r="B163" s="2" t="s">
        <v>13</v>
      </c>
      <c r="C163" s="2" t="s">
        <v>196</v>
      </c>
      <c r="D163" s="9">
        <v>9.047748783478664</v>
      </c>
      <c r="E163" s="10">
        <v>11.12406279620452</v>
      </c>
      <c r="F163" s="10">
        <v>13.01668376969942</v>
      </c>
      <c r="G163" s="11">
        <v>14.597330881109032</v>
      </c>
      <c r="H163" s="75" t="s">
        <v>178</v>
      </c>
      <c r="I163" s="32">
        <v>3</v>
      </c>
      <c r="J163" s="33">
        <v>8</v>
      </c>
      <c r="K163" s="76">
        <v>2</v>
      </c>
      <c r="L163" s="75">
        <v>24</v>
      </c>
      <c r="M163" s="32">
        <v>326</v>
      </c>
      <c r="N163" s="33">
        <v>812</v>
      </c>
      <c r="O163" s="12">
        <f t="shared" si="46"/>
        <v>105.63636363636364</v>
      </c>
      <c r="P163" s="37">
        <f>VLOOKUP(C163,admin!$B$4:$F$12,5,FALSE)</f>
        <v>1737.2550240384614</v>
      </c>
      <c r="Q163" s="37">
        <v>172.23090909090908</v>
      </c>
      <c r="R163" s="13">
        <f t="shared" si="47"/>
        <v>26.40909090909091</v>
      </c>
      <c r="S163" s="14">
        <f t="shared" si="50"/>
        <v>26.40909090909091</v>
      </c>
      <c r="T163" s="14">
        <f t="shared" si="49"/>
        <v>26.40909090909091</v>
      </c>
      <c r="U163" s="59">
        <f t="shared" si="49"/>
        <v>26.40909090909091</v>
      </c>
      <c r="V163" s="75">
        <v>52.945796666666666</v>
      </c>
      <c r="W163" s="32">
        <f t="shared" si="48"/>
        <v>479.7734091422393</v>
      </c>
      <c r="X163" s="32">
        <f t="shared" si="51"/>
        <v>343.7587850088801</v>
      </c>
      <c r="Y163" s="33">
        <f t="shared" si="52"/>
        <v>385.50223826928857</v>
      </c>
      <c r="Z163" s="10">
        <v>0</v>
      </c>
      <c r="AA163" s="32">
        <f t="shared" si="43"/>
        <v>1027.6144384476129</v>
      </c>
      <c r="AB163" s="32">
        <f t="shared" si="44"/>
        <v>763.8186717770844</v>
      </c>
      <c r="AC163" s="33">
        <f t="shared" si="45"/>
        <v>838.7028552846425</v>
      </c>
    </row>
    <row r="164" spans="2:29" ht="12.75">
      <c r="B164" s="2" t="s">
        <v>12</v>
      </c>
      <c r="C164" s="2" t="s">
        <v>192</v>
      </c>
      <c r="D164" s="9">
        <v>4.949204010097441</v>
      </c>
      <c r="E164" s="10">
        <v>6.073174040076178</v>
      </c>
      <c r="F164" s="10">
        <v>7.106449092052215</v>
      </c>
      <c r="G164" s="11">
        <v>7.969402239602729</v>
      </c>
      <c r="H164" s="75">
        <v>2</v>
      </c>
      <c r="I164" s="32">
        <v>4</v>
      </c>
      <c r="J164" s="33">
        <v>8</v>
      </c>
      <c r="K164" s="76">
        <v>8</v>
      </c>
      <c r="L164" s="75">
        <v>162</v>
      </c>
      <c r="M164" s="32">
        <v>194</v>
      </c>
      <c r="N164" s="33">
        <v>509</v>
      </c>
      <c r="O164" s="12">
        <f t="shared" si="46"/>
        <v>61.785714285714285</v>
      </c>
      <c r="P164" s="37">
        <f>VLOOKUP(C164,admin!$B$4:$F$12,5,FALSE)</f>
        <v>2348.7972657450077</v>
      </c>
      <c r="Q164" s="37">
        <v>823.4885714285713</v>
      </c>
      <c r="R164" s="13">
        <f t="shared" si="47"/>
        <v>15.446428571428571</v>
      </c>
      <c r="S164" s="14">
        <f t="shared" si="50"/>
        <v>15.446428571428571</v>
      </c>
      <c r="T164" s="14">
        <f t="shared" si="49"/>
        <v>15.446428571428571</v>
      </c>
      <c r="U164" s="59">
        <f t="shared" si="49"/>
        <v>15.446428571428571</v>
      </c>
      <c r="V164" s="75">
        <v>102.42105666666666</v>
      </c>
      <c r="W164" s="32">
        <f t="shared" si="48"/>
        <v>67.83531857262227</v>
      </c>
      <c r="X164" s="32">
        <f t="shared" si="51"/>
        <v>109.76925829687796</v>
      </c>
      <c r="Y164" s="33">
        <f t="shared" si="52"/>
        <v>123.09880245100643</v>
      </c>
      <c r="Z164" s="10">
        <v>0</v>
      </c>
      <c r="AA164" s="32">
        <f t="shared" si="43"/>
        <v>145.29474012857085</v>
      </c>
      <c r="AB164" s="32">
        <f t="shared" si="44"/>
        <v>243.903029480719</v>
      </c>
      <c r="AC164" s="33">
        <f t="shared" si="45"/>
        <v>267.81509119451516</v>
      </c>
    </row>
    <row r="165" spans="2:29" ht="12.75">
      <c r="B165" s="2" t="s">
        <v>11</v>
      </c>
      <c r="C165" s="2" t="s">
        <v>190</v>
      </c>
      <c r="D165" s="9">
        <v>4.951844525869685</v>
      </c>
      <c r="E165" s="10">
        <v>6.06349434984902</v>
      </c>
      <c r="F165" s="10">
        <v>7.095122522885549</v>
      </c>
      <c r="G165" s="11">
        <v>7.956700257992138</v>
      </c>
      <c r="H165" s="75">
        <v>2</v>
      </c>
      <c r="I165" s="32">
        <v>6</v>
      </c>
      <c r="J165" s="33">
        <v>3</v>
      </c>
      <c r="K165" s="76">
        <v>1</v>
      </c>
      <c r="L165" s="75">
        <v>369</v>
      </c>
      <c r="M165" s="32">
        <v>767</v>
      </c>
      <c r="N165" s="33">
        <v>426</v>
      </c>
      <c r="O165" s="12">
        <f t="shared" si="46"/>
        <v>142</v>
      </c>
      <c r="P165" s="37">
        <f>VLOOKUP(C165,admin!$B$4:$F$12,5,FALSE)</f>
        <v>1633.4658111380143</v>
      </c>
      <c r="Q165" s="37">
        <v>1554.33</v>
      </c>
      <c r="R165" s="13">
        <f t="shared" si="47"/>
        <v>35.5</v>
      </c>
      <c r="S165" s="14">
        <f t="shared" si="50"/>
        <v>35.5</v>
      </c>
      <c r="T165" s="14">
        <f t="shared" si="49"/>
        <v>35.5</v>
      </c>
      <c r="U165" s="59">
        <f t="shared" si="49"/>
        <v>35.5</v>
      </c>
      <c r="V165" s="75">
        <v>36.021676666666664</v>
      </c>
      <c r="W165" s="32">
        <f t="shared" si="48"/>
        <v>355.02285342134735</v>
      </c>
      <c r="X165" s="32">
        <f t="shared" si="51"/>
        <v>251.876849562437</v>
      </c>
      <c r="Y165" s="33">
        <f t="shared" si="52"/>
        <v>282.4628591587209</v>
      </c>
      <c r="Z165" s="10">
        <v>0</v>
      </c>
      <c r="AA165" s="32">
        <f t="shared" si="43"/>
        <v>760.414402304831</v>
      </c>
      <c r="AB165" s="32">
        <f t="shared" si="44"/>
        <v>559.6605790866037</v>
      </c>
      <c r="AC165" s="33">
        <f t="shared" si="45"/>
        <v>614.529263310781</v>
      </c>
    </row>
    <row r="166" spans="2:29" ht="12.75">
      <c r="B166" s="2" t="s">
        <v>10</v>
      </c>
      <c r="C166" s="2" t="s">
        <v>190</v>
      </c>
      <c r="D166" s="9">
        <v>3.113182502166059</v>
      </c>
      <c r="E166" s="10">
        <v>3.7640692380086875</v>
      </c>
      <c r="F166" s="10">
        <v>4.404478818218256</v>
      </c>
      <c r="G166" s="11">
        <v>4.939325238739562</v>
      </c>
      <c r="H166" s="75">
        <v>5</v>
      </c>
      <c r="I166" s="32">
        <v>5</v>
      </c>
      <c r="J166" s="33">
        <v>7</v>
      </c>
      <c r="K166" s="76">
        <v>1</v>
      </c>
      <c r="L166" s="75">
        <v>438</v>
      </c>
      <c r="M166" s="32">
        <v>523</v>
      </c>
      <c r="N166" s="33">
        <v>806</v>
      </c>
      <c r="O166" s="12">
        <f t="shared" si="46"/>
        <v>103.94117647058823</v>
      </c>
      <c r="P166" s="37">
        <f>VLOOKUP(C166,admin!$B$4:$F$12,5,FALSE)</f>
        <v>1633.4658111380143</v>
      </c>
      <c r="Q166" s="37">
        <v>0</v>
      </c>
      <c r="R166" s="13">
        <f t="shared" si="47"/>
        <v>25.985294117647058</v>
      </c>
      <c r="S166" s="14">
        <f t="shared" si="50"/>
        <v>25.985294117647058</v>
      </c>
      <c r="T166" s="14">
        <f aca="true" t="shared" si="53" ref="T166:U174">S166*(T$3+1)</f>
        <v>25.985294117647058</v>
      </c>
      <c r="U166" s="59">
        <f t="shared" si="53"/>
        <v>25.985294117647058</v>
      </c>
      <c r="V166" s="75">
        <v>23.875</v>
      </c>
      <c r="W166" s="32">
        <f t="shared" si="48"/>
        <v>154.83240918954084</v>
      </c>
      <c r="X166" s="32">
        <f t="shared" si="51"/>
        <v>114.45167752634791</v>
      </c>
      <c r="Y166" s="33">
        <f t="shared" si="52"/>
        <v>128.34981907136478</v>
      </c>
      <c r="Z166" s="10">
        <v>0</v>
      </c>
      <c r="AA166" s="32">
        <f aca="true" t="shared" si="54" ref="AA166:AA176">W166/W$178*AA$3</f>
        <v>331.6315914782805</v>
      </c>
      <c r="AB166" s="32">
        <f aca="true" t="shared" si="55" ref="AB166:AB176">X166/X$178*AB$3</f>
        <v>254.30718318537217</v>
      </c>
      <c r="AC166" s="33">
        <f aca="true" t="shared" si="56" ref="AC166:AC176">Y166/Y$178*AC$3</f>
        <v>279.239259968252</v>
      </c>
    </row>
    <row r="167" spans="2:29" ht="12.75">
      <c r="B167" s="2" t="s">
        <v>9</v>
      </c>
      <c r="C167" s="2" t="s">
        <v>192</v>
      </c>
      <c r="D167" s="9">
        <v>10.05284989119753</v>
      </c>
      <c r="E167" s="10">
        <v>12.346263762823884</v>
      </c>
      <c r="F167" s="10">
        <v>14.446827034526487</v>
      </c>
      <c r="G167" s="11">
        <v>16.201139870666463</v>
      </c>
      <c r="H167" s="75">
        <v>8</v>
      </c>
      <c r="I167" s="32">
        <v>22</v>
      </c>
      <c r="J167" s="33">
        <v>14</v>
      </c>
      <c r="K167" s="76">
        <v>7</v>
      </c>
      <c r="L167" s="75">
        <v>1017</v>
      </c>
      <c r="M167" s="32">
        <v>2826</v>
      </c>
      <c r="N167" s="33">
        <v>2100</v>
      </c>
      <c r="O167" s="12">
        <f t="shared" si="46"/>
        <v>135.0681818181818</v>
      </c>
      <c r="P167" s="37">
        <f>VLOOKUP(C167,admin!$B$4:$F$12,5,FALSE)</f>
        <v>2348.7972657450077</v>
      </c>
      <c r="Q167" s="37">
        <v>501.614393939394</v>
      </c>
      <c r="R167" s="13">
        <f t="shared" si="47"/>
        <v>33.76704545454545</v>
      </c>
      <c r="S167" s="14">
        <f t="shared" si="50"/>
        <v>33.76704545454545</v>
      </c>
      <c r="T167" s="14">
        <f t="shared" si="53"/>
        <v>33.76704545454545</v>
      </c>
      <c r="U167" s="59">
        <f t="shared" si="53"/>
        <v>33.76704545454545</v>
      </c>
      <c r="V167" s="75">
        <v>250.70875</v>
      </c>
      <c r="W167" s="32">
        <f t="shared" si="48"/>
        <v>505.6431388968708</v>
      </c>
      <c r="X167" s="32">
        <f t="shared" si="51"/>
        <v>487.82666514881197</v>
      </c>
      <c r="Y167" s="33">
        <f t="shared" si="52"/>
        <v>547.0646264282431</v>
      </c>
      <c r="Z167" s="10">
        <v>0</v>
      </c>
      <c r="AA167" s="32">
        <f t="shared" si="54"/>
        <v>1083.024153342245</v>
      </c>
      <c r="AB167" s="32">
        <f t="shared" si="55"/>
        <v>1083.931907141761</v>
      </c>
      <c r="AC167" s="33">
        <f t="shared" si="56"/>
        <v>1190.199741175268</v>
      </c>
    </row>
    <row r="168" spans="2:29" ht="12.75">
      <c r="B168" s="2" t="s">
        <v>8</v>
      </c>
      <c r="C168" s="2" t="s">
        <v>195</v>
      </c>
      <c r="D168" s="9">
        <v>19.695194174538965</v>
      </c>
      <c r="E168" s="10">
        <v>24.243223021507426</v>
      </c>
      <c r="F168" s="10">
        <v>28.367905989970577</v>
      </c>
      <c r="G168" s="11">
        <v>31.81268881277875</v>
      </c>
      <c r="H168" s="75">
        <v>27</v>
      </c>
      <c r="I168" s="32">
        <v>12</v>
      </c>
      <c r="J168" s="33">
        <v>18</v>
      </c>
      <c r="K168" s="76">
        <v>4</v>
      </c>
      <c r="L168" s="75">
        <v>1059</v>
      </c>
      <c r="M168" s="32">
        <v>512</v>
      </c>
      <c r="N168" s="33">
        <v>806</v>
      </c>
      <c r="O168" s="12">
        <f t="shared" si="46"/>
        <v>41.70175438596491</v>
      </c>
      <c r="P168" s="37">
        <f>VLOOKUP(C168,admin!$B$4:$F$12,5,FALSE)</f>
        <v>1889.3153925353927</v>
      </c>
      <c r="Q168" s="37">
        <v>627.6859064327487</v>
      </c>
      <c r="R168" s="13">
        <f t="shared" si="47"/>
        <v>10.425438596491228</v>
      </c>
      <c r="S168" s="14">
        <f t="shared" si="50"/>
        <v>10.425438596491228</v>
      </c>
      <c r="T168" s="14">
        <f t="shared" si="53"/>
        <v>10.425438596491228</v>
      </c>
      <c r="U168" s="59">
        <f t="shared" si="53"/>
        <v>10.425438596491228</v>
      </c>
      <c r="V168" s="75">
        <v>79.90409000000001</v>
      </c>
      <c r="W168" s="32">
        <f t="shared" si="48"/>
        <v>378.17318050439593</v>
      </c>
      <c r="X168" s="32">
        <f t="shared" si="51"/>
        <v>295.7478620094739</v>
      </c>
      <c r="Y168" s="33">
        <f t="shared" si="52"/>
        <v>331.6612338069083</v>
      </c>
      <c r="Z168" s="10">
        <v>0</v>
      </c>
      <c r="AA168" s="32">
        <f t="shared" si="54"/>
        <v>809.9994979187327</v>
      </c>
      <c r="AB168" s="32">
        <f t="shared" si="55"/>
        <v>657.140265186687</v>
      </c>
      <c r="AC168" s="33">
        <f t="shared" si="56"/>
        <v>721.5657813814611</v>
      </c>
    </row>
    <row r="169" spans="2:29" ht="12.75">
      <c r="B169" s="2" t="s">
        <v>7</v>
      </c>
      <c r="C169" s="2" t="s">
        <v>193</v>
      </c>
      <c r="D169" s="9">
        <v>10.063165671022483</v>
      </c>
      <c r="E169" s="10">
        <v>12.446213126219043</v>
      </c>
      <c r="F169" s="10">
        <v>14.563781539380726</v>
      </c>
      <c r="G169" s="11">
        <v>16.33229644138747</v>
      </c>
      <c r="H169" s="75">
        <v>4</v>
      </c>
      <c r="I169" s="32">
        <v>5</v>
      </c>
      <c r="J169" s="33">
        <v>14</v>
      </c>
      <c r="K169" s="76">
        <v>5</v>
      </c>
      <c r="L169" s="75">
        <v>1101</v>
      </c>
      <c r="M169" s="32">
        <v>761</v>
      </c>
      <c r="N169" s="33">
        <v>2997</v>
      </c>
      <c r="O169" s="12">
        <f t="shared" si="46"/>
        <v>211.2608695652174</v>
      </c>
      <c r="P169" s="37">
        <f>VLOOKUP(C169,admin!$B$4:$F$12,5,FALSE)</f>
        <v>3106.884246713853</v>
      </c>
      <c r="Q169" s="37">
        <v>1129.4125</v>
      </c>
      <c r="R169" s="13">
        <f t="shared" si="47"/>
        <v>52.81521739130435</v>
      </c>
      <c r="S169" s="14">
        <f t="shared" si="50"/>
        <v>52.81521739130435</v>
      </c>
      <c r="T169" s="14">
        <f t="shared" si="53"/>
        <v>52.81521739130435</v>
      </c>
      <c r="U169" s="59">
        <f t="shared" si="53"/>
        <v>52.81521739130435</v>
      </c>
      <c r="V169" s="75">
        <v>413.50395</v>
      </c>
      <c r="W169" s="32">
        <f t="shared" si="48"/>
        <v>775.3337845195281</v>
      </c>
      <c r="X169" s="32">
        <f t="shared" si="51"/>
        <v>769.1892880418582</v>
      </c>
      <c r="Y169" s="33">
        <f t="shared" si="52"/>
        <v>862.5937870511057</v>
      </c>
      <c r="Z169" s="10">
        <v>0</v>
      </c>
      <c r="AA169" s="32">
        <f t="shared" si="54"/>
        <v>1660.6676743776877</v>
      </c>
      <c r="AB169" s="32">
        <f t="shared" si="55"/>
        <v>1709.1087296056046</v>
      </c>
      <c r="AC169" s="33">
        <f t="shared" si="56"/>
        <v>1876.6684089787043</v>
      </c>
    </row>
    <row r="170" spans="2:29" ht="12.75">
      <c r="B170" s="2" t="s">
        <v>6</v>
      </c>
      <c r="C170" s="2" t="s">
        <v>195</v>
      </c>
      <c r="D170" s="9">
        <v>71.05607091080107</v>
      </c>
      <c r="E170" s="10">
        <v>87.51033884636513</v>
      </c>
      <c r="F170" s="10">
        <v>102.39913493935252</v>
      </c>
      <c r="G170" s="11">
        <v>114.8337073478415</v>
      </c>
      <c r="H170" s="75">
        <v>54</v>
      </c>
      <c r="I170" s="32">
        <v>24</v>
      </c>
      <c r="J170" s="33">
        <v>42</v>
      </c>
      <c r="K170" s="76">
        <v>14</v>
      </c>
      <c r="L170" s="75">
        <v>2873</v>
      </c>
      <c r="M170" s="32">
        <v>1286</v>
      </c>
      <c r="N170" s="33">
        <v>2380</v>
      </c>
      <c r="O170" s="12">
        <f t="shared" si="46"/>
        <v>54.49166666666667</v>
      </c>
      <c r="P170" s="37">
        <f>VLOOKUP(C170,admin!$B$4:$F$12,5,FALSE)</f>
        <v>1889.3153925353927</v>
      </c>
      <c r="Q170" s="37">
        <v>573.8039722222222</v>
      </c>
      <c r="R170" s="13">
        <f t="shared" si="47"/>
        <v>13.622916666666667</v>
      </c>
      <c r="S170" s="14">
        <f t="shared" si="50"/>
        <v>13.622916666666667</v>
      </c>
      <c r="T170" s="14">
        <f t="shared" si="53"/>
        <v>13.622916666666667</v>
      </c>
      <c r="U170" s="59">
        <f t="shared" si="53"/>
        <v>13.622916666666667</v>
      </c>
      <c r="V170" s="75">
        <v>313.35803000000004</v>
      </c>
      <c r="W170" s="32">
        <f t="shared" si="48"/>
        <v>1846.778956254395</v>
      </c>
      <c r="X170" s="32">
        <f t="shared" si="51"/>
        <v>1394.9748820175544</v>
      </c>
      <c r="Y170" s="33">
        <f t="shared" si="52"/>
        <v>1564.3700257240323</v>
      </c>
      <c r="Z170" s="10">
        <v>0</v>
      </c>
      <c r="AA170" s="32">
        <f t="shared" si="54"/>
        <v>3955.568782899328</v>
      </c>
      <c r="AB170" s="32">
        <f t="shared" si="55"/>
        <v>3099.5800195114107</v>
      </c>
      <c r="AC170" s="33">
        <f t="shared" si="56"/>
        <v>3403.4604135811587</v>
      </c>
    </row>
    <row r="171" spans="2:29" ht="12.75">
      <c r="B171" s="2" t="s">
        <v>5</v>
      </c>
      <c r="C171" s="2" t="s">
        <v>197</v>
      </c>
      <c r="D171" s="9">
        <v>5.298158704931814</v>
      </c>
      <c r="E171" s="10">
        <v>6.5121284499009215</v>
      </c>
      <c r="F171" s="10">
        <v>7.620086136959337</v>
      </c>
      <c r="G171" s="11">
        <v>8.545411462071337</v>
      </c>
      <c r="H171" s="75" t="s">
        <v>179</v>
      </c>
      <c r="I171" s="32">
        <v>4</v>
      </c>
      <c r="J171" s="33">
        <v>10</v>
      </c>
      <c r="K171" s="76">
        <v>1</v>
      </c>
      <c r="L171" s="75" t="s">
        <v>179</v>
      </c>
      <c r="M171" s="32">
        <v>560</v>
      </c>
      <c r="N171" s="33">
        <v>943</v>
      </c>
      <c r="O171" s="12">
        <f t="shared" si="46"/>
        <v>107.35714285714286</v>
      </c>
      <c r="P171" s="37">
        <f>VLOOKUP(C171,admin!$B$4:$F$12,5,FALSE)</f>
        <v>1754.4216811594206</v>
      </c>
      <c r="Q171" s="37">
        <v>413.3691111111111</v>
      </c>
      <c r="R171" s="13">
        <f t="shared" si="47"/>
        <v>26.839285714285715</v>
      </c>
      <c r="S171" s="14">
        <f t="shared" si="50"/>
        <v>26.839285714285715</v>
      </c>
      <c r="T171" s="14">
        <f t="shared" si="53"/>
        <v>26.839285714285715</v>
      </c>
      <c r="U171" s="59">
        <f t="shared" si="53"/>
        <v>26.839285714285715</v>
      </c>
      <c r="V171" s="75">
        <v>56.748506666666664</v>
      </c>
      <c r="W171" s="32">
        <f t="shared" si="48"/>
        <v>260.23116464964767</v>
      </c>
      <c r="X171" s="32">
        <f t="shared" si="51"/>
        <v>204.51766899731936</v>
      </c>
      <c r="Y171" s="33">
        <f t="shared" si="52"/>
        <v>229.35273977666466</v>
      </c>
      <c r="Z171" s="10">
        <v>0</v>
      </c>
      <c r="AA171" s="32">
        <f t="shared" si="54"/>
        <v>557.3824998057245</v>
      </c>
      <c r="AB171" s="32">
        <f t="shared" si="55"/>
        <v>454.43031887735606</v>
      </c>
      <c r="AC171" s="33">
        <f t="shared" si="56"/>
        <v>498.9823109241561</v>
      </c>
    </row>
    <row r="172" spans="2:29" ht="12.75">
      <c r="B172" s="2" t="s">
        <v>4</v>
      </c>
      <c r="C172" s="2" t="s">
        <v>190</v>
      </c>
      <c r="D172" s="9">
        <v>5.066188331358127</v>
      </c>
      <c r="E172" s="10">
        <v>6.234563717225133</v>
      </c>
      <c r="F172" s="10">
        <v>7.295297216125968</v>
      </c>
      <c r="G172" s="11">
        <v>8.181182644055541</v>
      </c>
      <c r="H172" s="75">
        <v>6</v>
      </c>
      <c r="I172" s="32">
        <v>5</v>
      </c>
      <c r="J172" s="33">
        <v>3</v>
      </c>
      <c r="K172" s="76">
        <v>3.35</v>
      </c>
      <c r="L172" s="75">
        <v>979</v>
      </c>
      <c r="M172" s="32">
        <v>615</v>
      </c>
      <c r="N172" s="33">
        <v>449</v>
      </c>
      <c r="O172" s="12">
        <f t="shared" si="46"/>
        <v>145.92857142857142</v>
      </c>
      <c r="P172" s="37">
        <f>VLOOKUP(C172,admin!$B$4:$F$12,5,FALSE)</f>
        <v>1633.4658111380143</v>
      </c>
      <c r="Q172" s="37">
        <v>528.2640476190476</v>
      </c>
      <c r="R172" s="13">
        <f t="shared" si="47"/>
        <v>36.482142857142854</v>
      </c>
      <c r="S172" s="14">
        <f t="shared" si="50"/>
        <v>36.482142857142854</v>
      </c>
      <c r="T172" s="14">
        <f t="shared" si="53"/>
        <v>36.482142857142854</v>
      </c>
      <c r="U172" s="59">
        <f t="shared" si="53"/>
        <v>36.482142857142854</v>
      </c>
      <c r="V172" s="75">
        <v>133.06241333333335</v>
      </c>
      <c r="W172" s="32">
        <f t="shared" si="48"/>
        <v>279.2132372962309</v>
      </c>
      <c r="X172" s="32">
        <f t="shared" si="51"/>
        <v>266.1480752240241</v>
      </c>
      <c r="Y172" s="33">
        <f t="shared" si="52"/>
        <v>298.46707396081194</v>
      </c>
      <c r="Z172" s="10">
        <v>0</v>
      </c>
      <c r="AA172" s="32">
        <f t="shared" si="54"/>
        <v>598.0397174663793</v>
      </c>
      <c r="AB172" s="32">
        <f t="shared" si="55"/>
        <v>591.3706883400528</v>
      </c>
      <c r="AC172" s="33">
        <f t="shared" si="56"/>
        <v>649.3482068047643</v>
      </c>
    </row>
    <row r="173" spans="2:29" ht="12.75">
      <c r="B173" s="2" t="s">
        <v>3</v>
      </c>
      <c r="C173" s="2" t="s">
        <v>190</v>
      </c>
      <c r="D173" s="9">
        <v>3.4722408948740267</v>
      </c>
      <c r="E173" s="10">
        <v>4.234306314892673</v>
      </c>
      <c r="F173" s="10">
        <v>4.95472088703102</v>
      </c>
      <c r="G173" s="11">
        <v>5.556384520909659</v>
      </c>
      <c r="H173" s="75">
        <v>5</v>
      </c>
      <c r="I173" s="32">
        <v>6</v>
      </c>
      <c r="J173" s="33">
        <v>14</v>
      </c>
      <c r="K173" s="76">
        <v>5</v>
      </c>
      <c r="L173" s="75">
        <v>791</v>
      </c>
      <c r="M173" s="32">
        <v>727</v>
      </c>
      <c r="N173" s="33">
        <v>1928</v>
      </c>
      <c r="O173" s="12">
        <f t="shared" si="46"/>
        <v>137.84</v>
      </c>
      <c r="P173" s="37">
        <f>VLOOKUP(C173,admin!$B$4:$F$12,5,FALSE)</f>
        <v>1633.4658111380143</v>
      </c>
      <c r="Q173" s="37">
        <v>1819.3692</v>
      </c>
      <c r="R173" s="13">
        <f t="shared" si="47"/>
        <v>34.46</v>
      </c>
      <c r="S173" s="14">
        <f t="shared" si="50"/>
        <v>34.46</v>
      </c>
      <c r="T173" s="14">
        <f t="shared" si="53"/>
        <v>34.46</v>
      </c>
      <c r="U173" s="59">
        <f t="shared" si="53"/>
        <v>34.46</v>
      </c>
      <c r="V173" s="75">
        <v>165.79492000000002</v>
      </c>
      <c r="W173" s="32">
        <f t="shared" si="48"/>
        <v>99.77269684856046</v>
      </c>
      <c r="X173" s="32">
        <f t="shared" si="51"/>
        <v>170.73968176708897</v>
      </c>
      <c r="Y173" s="33">
        <f t="shared" si="52"/>
        <v>191.47301059054686</v>
      </c>
      <c r="Z173" s="10">
        <v>0</v>
      </c>
      <c r="AA173" s="32">
        <f t="shared" si="54"/>
        <v>213.7005967624203</v>
      </c>
      <c r="AB173" s="32">
        <f t="shared" si="55"/>
        <v>379.3769428863063</v>
      </c>
      <c r="AC173" s="33">
        <f t="shared" si="56"/>
        <v>416.57076081633664</v>
      </c>
    </row>
    <row r="174" spans="2:29" ht="12.75">
      <c r="B174" s="2" t="s">
        <v>2</v>
      </c>
      <c r="C174" s="2" t="s">
        <v>190</v>
      </c>
      <c r="D174" s="9">
        <v>2.7774078279144074</v>
      </c>
      <c r="E174" s="10">
        <v>3.415708901210166</v>
      </c>
      <c r="F174" s="10">
        <v>3.996849301459371</v>
      </c>
      <c r="G174" s="11">
        <v>4.482196292664426</v>
      </c>
      <c r="H174" s="75" t="s">
        <v>178</v>
      </c>
      <c r="I174" s="32">
        <v>1</v>
      </c>
      <c r="J174" s="33">
        <v>4</v>
      </c>
      <c r="K174" s="76">
        <v>1</v>
      </c>
      <c r="L174" s="75" t="s">
        <v>178</v>
      </c>
      <c r="M174" s="32">
        <v>142</v>
      </c>
      <c r="N174" s="33">
        <v>398</v>
      </c>
      <c r="O174" s="12">
        <f t="shared" si="46"/>
        <v>108</v>
      </c>
      <c r="P174" s="37">
        <f>VLOOKUP(C174,admin!$B$4:$F$12,5,FALSE)</f>
        <v>1633.4658111380143</v>
      </c>
      <c r="Q174" s="37">
        <v>648.7639999999999</v>
      </c>
      <c r="R174" s="13">
        <f t="shared" si="47"/>
        <v>27</v>
      </c>
      <c r="S174" s="14">
        <f t="shared" si="50"/>
        <v>27</v>
      </c>
      <c r="T174" s="14">
        <f t="shared" si="53"/>
        <v>27</v>
      </c>
      <c r="U174" s="59">
        <f t="shared" si="53"/>
        <v>27</v>
      </c>
      <c r="V174" s="75">
        <v>17.159673333333334</v>
      </c>
      <c r="W174" s="32">
        <f t="shared" si="48"/>
        <v>150.05447835303016</v>
      </c>
      <c r="X174" s="32">
        <f t="shared" si="51"/>
        <v>107.91493113940301</v>
      </c>
      <c r="Y174" s="33">
        <f t="shared" si="52"/>
        <v>121.0192999019395</v>
      </c>
      <c r="Z174" s="10">
        <v>0</v>
      </c>
      <c r="AA174" s="32">
        <f t="shared" si="54"/>
        <v>321.3978631808316</v>
      </c>
      <c r="AB174" s="32">
        <f t="shared" si="55"/>
        <v>239.78278654226986</v>
      </c>
      <c r="AC174" s="33">
        <f t="shared" si="56"/>
        <v>263.2909028699436</v>
      </c>
    </row>
    <row r="175" spans="2:29" ht="12.75">
      <c r="B175" s="2" t="s">
        <v>1</v>
      </c>
      <c r="C175" s="2" t="s">
        <v>196</v>
      </c>
      <c r="D175" s="9">
        <v>37.88915826619895</v>
      </c>
      <c r="E175" s="10">
        <v>46.549802335364745</v>
      </c>
      <c r="F175" s="10">
        <v>54.469672424736494</v>
      </c>
      <c r="G175" s="11">
        <v>61.08405531218185</v>
      </c>
      <c r="H175" s="75">
        <v>42</v>
      </c>
      <c r="I175" s="32" t="s">
        <v>180</v>
      </c>
      <c r="J175" s="33">
        <v>51</v>
      </c>
      <c r="K175" s="76">
        <v>22</v>
      </c>
      <c r="L175" s="75">
        <v>2594</v>
      </c>
      <c r="M175" s="32" t="s">
        <v>180</v>
      </c>
      <c r="N175" s="33">
        <v>2835</v>
      </c>
      <c r="O175" s="12">
        <f t="shared" si="46"/>
        <v>58.376344086021504</v>
      </c>
      <c r="P175" s="37">
        <f>VLOOKUP(C175,admin!$B$4:$F$12,5,FALSE)</f>
        <v>1737.2550240384614</v>
      </c>
      <c r="Q175" s="37">
        <v>0</v>
      </c>
      <c r="R175" s="13">
        <f t="shared" si="47"/>
        <v>14.594086021505376</v>
      </c>
      <c r="S175" s="14">
        <f t="shared" si="50"/>
        <v>14.594086021505376</v>
      </c>
      <c r="T175" s="14">
        <f>S175*(T$3+1)</f>
        <v>14.594086021505376</v>
      </c>
      <c r="U175" s="59">
        <f>T175*(U$3+1)</f>
        <v>14.594086021505376</v>
      </c>
      <c r="V175" s="75">
        <v>284.10740999999996</v>
      </c>
      <c r="W175" s="32">
        <f t="shared" si="48"/>
        <v>948.2020445857239</v>
      </c>
      <c r="X175" s="32">
        <f t="shared" si="51"/>
        <v>794.9350849298237</v>
      </c>
      <c r="Y175" s="33">
        <f t="shared" si="52"/>
        <v>891.4659577683744</v>
      </c>
      <c r="Z175" s="10">
        <v>0</v>
      </c>
      <c r="AA175" s="32">
        <f t="shared" si="54"/>
        <v>2030.929795221225</v>
      </c>
      <c r="AB175" s="32">
        <f t="shared" si="55"/>
        <v>1766.3148905544817</v>
      </c>
      <c r="AC175" s="33">
        <f t="shared" si="56"/>
        <v>1939.4830170794326</v>
      </c>
    </row>
    <row r="176" spans="2:29" ht="13.5" thickBot="1">
      <c r="B176" s="4" t="s">
        <v>0</v>
      </c>
      <c r="C176" s="4" t="s">
        <v>190</v>
      </c>
      <c r="D176" s="15">
        <v>6.142421335769205</v>
      </c>
      <c r="E176" s="16">
        <v>7.519003584124005</v>
      </c>
      <c r="F176" s="16">
        <v>8.798268556266363</v>
      </c>
      <c r="G176" s="17">
        <v>9.866663396681972</v>
      </c>
      <c r="H176" s="77">
        <v>11</v>
      </c>
      <c r="I176" s="34">
        <v>18</v>
      </c>
      <c r="J176" s="35">
        <v>32</v>
      </c>
      <c r="K176" s="78">
        <v>10</v>
      </c>
      <c r="L176" s="77">
        <v>1630</v>
      </c>
      <c r="M176" s="34">
        <v>2208</v>
      </c>
      <c r="N176" s="35">
        <v>4212</v>
      </c>
      <c r="O176" s="18">
        <f t="shared" si="46"/>
        <v>131.9672131147541</v>
      </c>
      <c r="P176" s="38">
        <f>VLOOKUP(C176,admin!$B$4:$F$12,5,FALSE)</f>
        <v>1633.4658111380143</v>
      </c>
      <c r="Q176" s="39">
        <v>1337.4506896551725</v>
      </c>
      <c r="R176" s="19">
        <f t="shared" si="47"/>
        <v>32.99180327868852</v>
      </c>
      <c r="S176" s="20">
        <f t="shared" si="50"/>
        <v>32.99180327868852</v>
      </c>
      <c r="T176" s="20">
        <f>S176*(T$3+1)</f>
        <v>32.99180327868852</v>
      </c>
      <c r="U176" s="85">
        <f>T176*(U$3+1)</f>
        <v>32.99180327868852</v>
      </c>
      <c r="V176" s="77">
        <v>271.59788000000003</v>
      </c>
      <c r="W176" s="34">
        <f t="shared" si="48"/>
        <v>179.11716346368985</v>
      </c>
      <c r="X176" s="34">
        <f t="shared" si="51"/>
        <v>290.27074540141075</v>
      </c>
      <c r="Y176" s="35">
        <f t="shared" si="52"/>
        <v>325.5190178003683</v>
      </c>
      <c r="Z176" s="16">
        <v>0</v>
      </c>
      <c r="AA176" s="34">
        <f t="shared" si="54"/>
        <v>383.64648778294276</v>
      </c>
      <c r="AB176" s="34">
        <f t="shared" si="55"/>
        <v>644.970324765729</v>
      </c>
      <c r="AC176" s="35">
        <f t="shared" si="56"/>
        <v>708.2027095466833</v>
      </c>
    </row>
    <row r="177" spans="21:24" ht="5.25" customHeight="1" thickBot="1">
      <c r="U177" s="3"/>
      <c r="V177" s="3"/>
      <c r="W177" s="31"/>
      <c r="X177" s="3"/>
    </row>
    <row r="178" spans="2:30" ht="13.5" thickBot="1">
      <c r="B178" s="64" t="s">
        <v>202</v>
      </c>
      <c r="C178" s="65"/>
      <c r="D178" s="72">
        <f aca="true" t="shared" si="57" ref="D178:N178">SUM(D6:D176)</f>
        <v>2409.535518668429</v>
      </c>
      <c r="E178" s="72">
        <f t="shared" si="57"/>
        <v>2954.993437904639</v>
      </c>
      <c r="F178" s="72">
        <f t="shared" si="57"/>
        <v>3457.74883038825</v>
      </c>
      <c r="G178" s="72">
        <f t="shared" si="57"/>
        <v>3877.6315591563734</v>
      </c>
      <c r="H178" s="73">
        <f t="shared" si="57"/>
        <v>2690</v>
      </c>
      <c r="I178" s="73">
        <f t="shared" si="57"/>
        <v>2191</v>
      </c>
      <c r="J178" s="73">
        <f t="shared" si="57"/>
        <v>2518</v>
      </c>
      <c r="K178" s="73">
        <f t="shared" si="57"/>
        <v>1352.85</v>
      </c>
      <c r="L178" s="73">
        <f t="shared" si="57"/>
        <v>209961.79391999997</v>
      </c>
      <c r="M178" s="73">
        <f t="shared" si="57"/>
        <v>164573.96297</v>
      </c>
      <c r="N178" s="73">
        <f t="shared" si="57"/>
        <v>197438.35774</v>
      </c>
      <c r="O178" s="73"/>
      <c r="P178" s="73"/>
      <c r="Q178" s="73"/>
      <c r="R178" s="73"/>
      <c r="S178" s="73"/>
      <c r="T178" s="73"/>
      <c r="U178" s="73"/>
      <c r="V178" s="73">
        <f>SUM(V6:V176)</f>
        <v>24176.289433333335</v>
      </c>
      <c r="W178" s="73">
        <f aca="true" t="shared" si="58" ref="W178:AC178">SUM(W6:W176)</f>
        <v>82637.89437063804</v>
      </c>
      <c r="X178" s="73">
        <f t="shared" si="58"/>
        <v>68858.08903308428</v>
      </c>
      <c r="Y178" s="73">
        <f t="shared" si="58"/>
        <v>77219.6918386077</v>
      </c>
      <c r="Z178" s="73">
        <f t="shared" si="58"/>
        <v>0</v>
      </c>
      <c r="AA178" s="73">
        <f t="shared" si="58"/>
        <v>176999.99999999985</v>
      </c>
      <c r="AB178" s="73">
        <f t="shared" si="58"/>
        <v>152999.99999999983</v>
      </c>
      <c r="AC178" s="74">
        <f t="shared" si="58"/>
        <v>168000.00000000006</v>
      </c>
      <c r="AD178" s="86"/>
    </row>
    <row r="179" spans="4:7" ht="12.75">
      <c r="D179" s="54"/>
      <c r="E179" s="54"/>
      <c r="F179" s="54"/>
      <c r="G179" s="54"/>
    </row>
  </sheetData>
  <mergeCells count="7">
    <mergeCell ref="D4:G4"/>
    <mergeCell ref="H4:J4"/>
    <mergeCell ref="L4:N4"/>
    <mergeCell ref="Z4:AC4"/>
    <mergeCell ref="W4:Y4"/>
    <mergeCell ref="S2:U2"/>
    <mergeCell ref="R4:U4"/>
  </mergeCells>
  <dataValidations count="1">
    <dataValidation type="list" allowBlank="1" showInputMessage="1" showErrorMessage="1" sqref="W2">
      <formula1>$X$2:$Y$2</formula1>
    </dataValidation>
  </dataValidations>
  <printOptions/>
  <pageMargins left="0.24" right="0.23" top="0.45" bottom="1" header="0.5" footer="0.5"/>
  <pageSetup fitToHeight="1" fitToWidth="1" horizontalDpi="600" verticalDpi="600" orientation="portrait" paperSize="8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K25" sqref="K25"/>
    </sheetView>
  </sheetViews>
  <sheetFormatPr defaultColWidth="9.140625" defaultRowHeight="12.75"/>
  <cols>
    <col min="1" max="1" width="2.8515625" style="0" customWidth="1"/>
    <col min="2" max="2" width="16.7109375" style="0" customWidth="1"/>
    <col min="3" max="5" width="12.7109375" style="0" customWidth="1"/>
    <col min="6" max="6" width="14.28125" style="0" customWidth="1"/>
  </cols>
  <sheetData>
    <row r="1" ht="13.5" thickBot="1"/>
    <row r="2" spans="2:6" ht="12.75">
      <c r="B2" s="40" t="s">
        <v>200</v>
      </c>
      <c r="C2" s="41"/>
      <c r="D2" s="41"/>
      <c r="E2" s="41"/>
      <c r="F2" s="42"/>
    </row>
    <row r="3" spans="2:6" ht="12.75">
      <c r="B3" s="43"/>
      <c r="C3" s="44" t="s">
        <v>177</v>
      </c>
      <c r="D3" s="44" t="s">
        <v>176</v>
      </c>
      <c r="E3" s="44" t="s">
        <v>175</v>
      </c>
      <c r="F3" s="45" t="s">
        <v>201</v>
      </c>
    </row>
    <row r="4" spans="2:6" ht="12.75">
      <c r="B4" s="46" t="s">
        <v>192</v>
      </c>
      <c r="C4" s="47">
        <v>3651.360849673202</v>
      </c>
      <c r="D4" s="47">
        <v>2148.8656944444447</v>
      </c>
      <c r="E4" s="47">
        <v>1673.9785238095235</v>
      </c>
      <c r="F4" s="48">
        <v>2348.7972657450077</v>
      </c>
    </row>
    <row r="5" spans="2:6" ht="12.75">
      <c r="B5" s="49" t="s">
        <v>191</v>
      </c>
      <c r="C5" s="47">
        <v>1884.739966887417</v>
      </c>
      <c r="D5" s="47">
        <v>1536.3463663663663</v>
      </c>
      <c r="E5" s="47">
        <v>1854.808071895425</v>
      </c>
      <c r="F5" s="48">
        <v>1751.717407013815</v>
      </c>
    </row>
    <row r="6" spans="2:6" ht="12.75">
      <c r="B6" s="50" t="s">
        <v>193</v>
      </c>
      <c r="C6" s="47">
        <v>3005.050877659575</v>
      </c>
      <c r="D6" s="47">
        <v>3839.0751037344403</v>
      </c>
      <c r="E6" s="47">
        <v>2735.4631451612904</v>
      </c>
      <c r="F6" s="48">
        <v>3106.884246713853</v>
      </c>
    </row>
    <row r="7" spans="2:6" ht="12.75">
      <c r="B7" s="50" t="s">
        <v>198</v>
      </c>
      <c r="C7" s="47">
        <v>1197.8189162561575</v>
      </c>
      <c r="D7" s="47">
        <v>1159.0946794871795</v>
      </c>
      <c r="E7" s="47">
        <v>1091.3163291139242</v>
      </c>
      <c r="F7" s="48">
        <v>1153.5860541586073</v>
      </c>
    </row>
    <row r="8" spans="2:6" ht="12.75">
      <c r="B8" s="50" t="s">
        <v>195</v>
      </c>
      <c r="C8" s="47">
        <v>1692.9884170854273</v>
      </c>
      <c r="D8" s="47">
        <v>2599.064866666667</v>
      </c>
      <c r="E8" s="47">
        <v>1765.628558951965</v>
      </c>
      <c r="F8" s="48">
        <v>1889.3153925353927</v>
      </c>
    </row>
    <row r="9" spans="2:6" ht="12.75">
      <c r="B9" s="50" t="s">
        <v>190</v>
      </c>
      <c r="C9" s="47">
        <v>1665.7972499999996</v>
      </c>
      <c r="D9" s="47">
        <v>1568.1898630136986</v>
      </c>
      <c r="E9" s="47">
        <v>1671.904693877551</v>
      </c>
      <c r="F9" s="48">
        <v>1633.4658111380143</v>
      </c>
    </row>
    <row r="10" spans="2:6" ht="12.75">
      <c r="B10" s="50" t="s">
        <v>197</v>
      </c>
      <c r="C10" s="47">
        <v>2359.8309574468085</v>
      </c>
      <c r="D10" s="47">
        <v>1851.247456140351</v>
      </c>
      <c r="E10" s="47">
        <v>1258.4610218978103</v>
      </c>
      <c r="F10" s="48">
        <v>1754.4216811594206</v>
      </c>
    </row>
    <row r="11" spans="2:6" ht="12.75">
      <c r="B11" s="50" t="s">
        <v>196</v>
      </c>
      <c r="C11" s="47">
        <v>1711.2207036247335</v>
      </c>
      <c r="D11" s="47">
        <v>2040.6337643678162</v>
      </c>
      <c r="E11" s="47">
        <v>1520.6292575406032</v>
      </c>
      <c r="F11" s="48">
        <v>1737.2550240384614</v>
      </c>
    </row>
    <row r="12" spans="2:6" ht="12.75">
      <c r="B12" s="50" t="s">
        <v>194</v>
      </c>
      <c r="C12" s="47">
        <v>2930.3979795396417</v>
      </c>
      <c r="D12" s="47">
        <v>2323.549813829787</v>
      </c>
      <c r="E12" s="47">
        <v>2084.6841353383456</v>
      </c>
      <c r="F12" s="48">
        <v>2445.3081560891933</v>
      </c>
    </row>
    <row r="13" spans="2:6" ht="13.5" thickBot="1">
      <c r="B13" s="51" t="s">
        <v>202</v>
      </c>
      <c r="C13" s="52">
        <v>2187.6157692307684</v>
      </c>
      <c r="D13" s="52">
        <v>2123.2033028720634</v>
      </c>
      <c r="E13" s="52">
        <v>1839.3475118296533</v>
      </c>
      <c r="F13" s="53">
        <v>2049.381432975871</v>
      </c>
    </row>
    <row r="15" spans="1:9" ht="14.25">
      <c r="A15" s="55"/>
      <c r="B15" s="80"/>
      <c r="C15" s="55"/>
      <c r="D15" s="55"/>
      <c r="E15" s="55"/>
      <c r="F15" s="55"/>
      <c r="G15" s="55"/>
      <c r="H15" s="55"/>
      <c r="I15" s="55"/>
    </row>
    <row r="16" spans="1:9" ht="12.75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2.75">
      <c r="A17" s="55"/>
      <c r="B17" s="55"/>
      <c r="C17" s="57"/>
      <c r="D17" s="56"/>
      <c r="E17" s="56"/>
      <c r="F17" s="56"/>
      <c r="G17" s="56"/>
      <c r="H17" s="55"/>
      <c r="I17" s="55"/>
    </row>
    <row r="18" spans="1:9" ht="12.75">
      <c r="A18" s="55"/>
      <c r="B18" s="81"/>
      <c r="C18" s="82"/>
      <c r="D18" s="83"/>
      <c r="E18" s="83"/>
      <c r="F18" s="83"/>
      <c r="G18" s="83"/>
      <c r="H18" s="55"/>
      <c r="I18" s="55"/>
    </row>
    <row r="19" spans="1:9" ht="12.75">
      <c r="A19" s="55"/>
      <c r="B19" s="81"/>
      <c r="C19" s="82"/>
      <c r="D19" s="83"/>
      <c r="E19" s="83"/>
      <c r="F19" s="83"/>
      <c r="G19" s="83"/>
      <c r="H19" s="55"/>
      <c r="I19" s="55"/>
    </row>
    <row r="20" spans="1:9" ht="12.75">
      <c r="A20" s="55"/>
      <c r="B20" s="81"/>
      <c r="C20" s="82"/>
      <c r="D20" s="83"/>
      <c r="E20" s="83"/>
      <c r="F20" s="83"/>
      <c r="G20" s="83"/>
      <c r="H20" s="55"/>
      <c r="I20" s="55"/>
    </row>
    <row r="21" spans="1:9" ht="12.75">
      <c r="A21" s="55"/>
      <c r="B21" s="81"/>
      <c r="C21" s="82"/>
      <c r="D21" s="83"/>
      <c r="E21" s="83"/>
      <c r="F21" s="83"/>
      <c r="G21" s="83"/>
      <c r="H21" s="55"/>
      <c r="I21" s="55"/>
    </row>
    <row r="22" spans="1:9" ht="12.75">
      <c r="A22" s="55"/>
      <c r="B22" s="81"/>
      <c r="C22" s="82"/>
      <c r="D22" s="83"/>
      <c r="E22" s="83"/>
      <c r="F22" s="83"/>
      <c r="G22" s="83"/>
      <c r="H22" s="55"/>
      <c r="I22" s="55"/>
    </row>
    <row r="23" spans="1:9" ht="12.75">
      <c r="A23" s="55"/>
      <c r="B23" s="81"/>
      <c r="C23" s="82"/>
      <c r="D23" s="83"/>
      <c r="E23" s="83"/>
      <c r="F23" s="83"/>
      <c r="G23" s="83"/>
      <c r="H23" s="55"/>
      <c r="I23" s="55"/>
    </row>
    <row r="24" spans="1:9" ht="12.75">
      <c r="A24" s="55"/>
      <c r="B24" s="81"/>
      <c r="C24" s="82"/>
      <c r="D24" s="83"/>
      <c r="E24" s="83"/>
      <c r="F24" s="83"/>
      <c r="G24" s="83"/>
      <c r="H24" s="55"/>
      <c r="I24" s="55"/>
    </row>
    <row r="25" spans="1:9" ht="12.75">
      <c r="A25" s="55"/>
      <c r="B25" s="81"/>
      <c r="C25" s="82"/>
      <c r="D25" s="83"/>
      <c r="E25" s="83"/>
      <c r="F25" s="83"/>
      <c r="G25" s="83"/>
      <c r="H25" s="55"/>
      <c r="I25" s="55"/>
    </row>
    <row r="26" spans="1:9" ht="12.75">
      <c r="A26" s="55"/>
      <c r="B26" s="81"/>
      <c r="C26" s="82"/>
      <c r="D26" s="83"/>
      <c r="E26" s="83"/>
      <c r="F26" s="83"/>
      <c r="G26" s="83"/>
      <c r="H26" s="55"/>
      <c r="I26" s="55"/>
    </row>
    <row r="27" spans="1:9" ht="12.75">
      <c r="A27" s="55"/>
      <c r="B27" s="81"/>
      <c r="C27" s="82"/>
      <c r="D27" s="82"/>
      <c r="E27" s="82"/>
      <c r="F27" s="82"/>
      <c r="G27" s="82"/>
      <c r="H27" s="55"/>
      <c r="I27" s="55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79"/>
      <c r="C29" s="79"/>
      <c r="D29" s="55"/>
      <c r="E29" s="55"/>
      <c r="F29" s="55"/>
      <c r="G29" s="55"/>
      <c r="H29" s="55"/>
      <c r="I29" s="55"/>
    </row>
    <row r="30" spans="1:9" ht="12.75">
      <c r="A30" s="55"/>
      <c r="B30" s="79"/>
      <c r="C30" s="79"/>
      <c r="D30" s="55"/>
      <c r="E30" s="55"/>
      <c r="F30" s="55"/>
      <c r="G30" s="55"/>
      <c r="H30" s="55"/>
      <c r="I30" s="55"/>
    </row>
    <row r="31" spans="1:9" ht="12.75">
      <c r="A31" s="55"/>
      <c r="B31" s="79"/>
      <c r="C31" s="79"/>
      <c r="D31" s="55"/>
      <c r="E31" s="55"/>
      <c r="F31" s="55"/>
      <c r="G31" s="55"/>
      <c r="H31" s="55"/>
      <c r="I31" s="55"/>
    </row>
    <row r="32" spans="1:9" ht="12.75">
      <c r="A32" s="55"/>
      <c r="B32" s="79"/>
      <c r="C32" s="79"/>
      <c r="D32" s="55"/>
      <c r="E32" s="55"/>
      <c r="F32" s="55"/>
      <c r="G32" s="55"/>
      <c r="H32" s="55"/>
      <c r="I32" s="55"/>
    </row>
    <row r="33" spans="1:9" ht="12.75">
      <c r="A33" s="55"/>
      <c r="B33" s="79"/>
      <c r="C33" s="79"/>
      <c r="D33" s="55"/>
      <c r="E33" s="55"/>
      <c r="F33" s="55"/>
      <c r="G33" s="55"/>
      <c r="H33" s="55"/>
      <c r="I33" s="55"/>
    </row>
    <row r="34" spans="1:9" ht="12.75">
      <c r="A34" s="55"/>
      <c r="B34" s="79"/>
      <c r="C34" s="79"/>
      <c r="D34" s="55"/>
      <c r="E34" s="55"/>
      <c r="F34" s="55"/>
      <c r="G34" s="55"/>
      <c r="H34" s="55"/>
      <c r="I34" s="55"/>
    </row>
    <row r="35" spans="1:9" ht="12.75">
      <c r="A35" s="55"/>
      <c r="B35" s="79"/>
      <c r="C35" s="79"/>
      <c r="D35" s="55"/>
      <c r="E35" s="55"/>
      <c r="F35" s="55"/>
      <c r="G35" s="55"/>
      <c r="H35" s="55"/>
      <c r="I35" s="55"/>
    </row>
    <row r="36" spans="1:9" ht="12.75">
      <c r="A36" s="55"/>
      <c r="B36" s="79"/>
      <c r="C36" s="79"/>
      <c r="D36" s="55"/>
      <c r="E36" s="55"/>
      <c r="F36" s="55"/>
      <c r="G36" s="55"/>
      <c r="H36" s="55"/>
      <c r="I36" s="55"/>
    </row>
    <row r="37" spans="1:9" ht="12.75">
      <c r="A37" s="55"/>
      <c r="B37" s="79"/>
      <c r="C37" s="79"/>
      <c r="D37" s="55"/>
      <c r="E37" s="55"/>
      <c r="F37" s="55"/>
      <c r="G37" s="55"/>
      <c r="H37" s="55"/>
      <c r="I37" s="55"/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dgleave</cp:lastModifiedBy>
  <cp:lastPrinted>2011-12-14T10:59:30Z</cp:lastPrinted>
  <dcterms:created xsi:type="dcterms:W3CDTF">2011-11-21T15:45:27Z</dcterms:created>
  <dcterms:modified xsi:type="dcterms:W3CDTF">2011-12-15T12:47:40Z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