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05" windowWidth="19200" windowHeight="11760" activeTab="0"/>
  </bookViews>
  <sheets>
    <sheet name="Base Data" sheetId="1" r:id="rId1"/>
    <sheet name="Graphs" sheetId="3" r:id="rId2"/>
  </sheets>
  <definedNames/>
  <calcPr calcId="125725"/>
</workbook>
</file>

<file path=xl/comments1.xml><?xml version="1.0" encoding="utf-8"?>
<comments xmlns="http://schemas.openxmlformats.org/spreadsheetml/2006/main">
  <authors>
    <author>224851</author>
  </authors>
  <commentList>
    <comment ref="B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Registered Charity Number</t>
        </r>
      </text>
    </comment>
    <comment ref="C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Either calendar year or financial year, unless otherwise indicated</t>
        </r>
      </text>
    </comment>
    <comment ref="F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Comment in some cases net of cancelled and returned grants and/or repaid loans.</t>
        </r>
      </text>
    </comment>
    <comment ref="H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Costs of managing the grant-making process and monitoring grant usage.</t>
        </r>
      </text>
    </comment>
    <comment ref="I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Mostly accountancy and audit costs, trustees expenses and board support costs.</t>
        </r>
      </text>
    </comment>
    <comment ref="J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Miscellaneous costs not allocated to other cost columns.</t>
        </r>
      </text>
    </comment>
    <comment ref="L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Excluding cost of generating income</t>
        </r>
      </text>
    </comment>
    <comment ref="M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Total Costs as a proportion of Total Income</t>
        </r>
      </text>
    </comment>
    <comment ref="J8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Implementation of the Structural Review - £3,248,000.</t>
        </r>
      </text>
    </comment>
    <comment ref="B4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Registered Charity Number</t>
        </r>
      </text>
    </comment>
    <comment ref="C4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Either calendar year or financial year, unless otherwise indicated</t>
        </r>
      </text>
    </comment>
    <comment ref="F4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In some cases net of cancelled and returned grants and/or repaid loans.</t>
        </r>
      </text>
    </comment>
    <comment ref="H4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Costs of managing the grant-making process and monitoring grant usage.</t>
        </r>
      </text>
    </comment>
    <comment ref="I4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Mostly accountancy and audit costs, trustees expenses and board support costs.</t>
        </r>
      </text>
    </comment>
    <comment ref="J4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Miscellaneous costs not allocated to other cost columns.</t>
        </r>
      </text>
    </comment>
    <comment ref="L4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Excluding cost of generating income</t>
        </r>
      </text>
    </comment>
    <comment ref="M4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Total Costs as a proportion of Total Income</t>
        </r>
      </text>
    </comment>
    <comment ref="C4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Year to 31 May 2009</t>
        </r>
      </text>
    </comment>
    <comment ref="F45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Also paid £944,000 for the Match Giving Scheme (i.e. Lloyds TSB staff volunteering scheme).</t>
        </r>
      </text>
    </comment>
    <comment ref="C48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Year to 31 July 2009</t>
        </r>
      </text>
    </comment>
    <comment ref="F52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Total expenditure on grants was £450,334 according to the accounts.</t>
        </r>
      </text>
    </comment>
    <comment ref="J52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Cost of re-branding the fund during 2008 amounted to £20,908.</t>
        </r>
      </text>
    </comment>
    <comment ref="E55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Plus 109 continuing grants awarded in previous years and not included in 2009 accounts</t>
        </r>
      </text>
    </comment>
    <comment ref="F55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New grants.  £39,191,615 net of relinquished and returned grants</t>
        </r>
      </text>
    </comment>
    <comment ref="K55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Not clear how Wolfson manages to spend so little on management and administration.</t>
        </r>
      </text>
    </comment>
    <comment ref="F56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Figure reported in the main accounts.  Figure given in breakdown of grants is £5,038,540.</t>
        </r>
      </text>
    </comment>
    <comment ref="D57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Mostly a donation from the original 1969 settlement.</t>
        </r>
      </text>
    </comment>
    <comment ref="C58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Year to 30 November 2008</t>
        </r>
      </text>
    </comment>
    <comment ref="E59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Grants to institutions only.  No figure given for no of grants to individuals (total: £340).</t>
        </r>
      </text>
    </comment>
    <comment ref="F6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£3,049,449 net of returned and cancelled grants.</t>
        </r>
      </text>
    </comment>
    <comment ref="C63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Year to 31 July 2009</t>
        </r>
      </text>
    </comment>
    <comment ref="E65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Plus 4 grants awarded and accounted for in the previous year but paid in the current year.</t>
        </r>
      </text>
    </comment>
    <comment ref="F65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Plus £87,500 for 4 grants awarded in the previous year and paid in the current year.</t>
        </r>
      </text>
    </comment>
    <comment ref="H65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Assumed to be included under Governance.</t>
        </r>
      </text>
    </comment>
    <comment ref="J65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£7,060 for charges associated with woodland managed by the Foundation.</t>
        </r>
      </text>
    </comment>
    <comment ref="D66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Includes £1 million initial donation from a family trust.</t>
        </r>
      </text>
    </comment>
  </commentList>
</comments>
</file>

<file path=xl/sharedStrings.xml><?xml version="1.0" encoding="utf-8"?>
<sst xmlns="http://schemas.openxmlformats.org/spreadsheetml/2006/main" count="127" uniqueCount="56">
  <si>
    <t xml:space="preserve"> </t>
  </si>
  <si>
    <t>Grants Awarded</t>
  </si>
  <si>
    <t>Costs of Grant-Making</t>
  </si>
  <si>
    <t>Name of Distributor / Charity</t>
  </si>
  <si>
    <t>RCN</t>
  </si>
  <si>
    <t xml:space="preserve">Year </t>
  </si>
  <si>
    <t xml:space="preserve">Total Income </t>
  </si>
  <si>
    <t>No.</t>
  </si>
  <si>
    <t>Value</t>
  </si>
  <si>
    <t>Average Value of Grant</t>
  </si>
  <si>
    <t>Grant-making and support</t>
  </si>
  <si>
    <t>Governance</t>
  </si>
  <si>
    <t>Other</t>
  </si>
  <si>
    <t>Total</t>
  </si>
  <si>
    <t>Cost per grant</t>
  </si>
  <si>
    <t>% of Income</t>
  </si>
  <si>
    <t>Big Lottery Fund</t>
  </si>
  <si>
    <t>2008-9</t>
  </si>
  <si>
    <t>Arts Council England</t>
  </si>
  <si>
    <t>UK Sport</t>
  </si>
  <si>
    <t>Heritage Lottery Fund</t>
  </si>
  <si>
    <t>Sport England</t>
  </si>
  <si>
    <t>The Wolfson Foundation</t>
  </si>
  <si>
    <t>Lloyds TSB Foundation for England and Wales</t>
  </si>
  <si>
    <r>
      <t>Esm</t>
    </r>
    <r>
      <rPr>
        <sz val="12"/>
        <color theme="1"/>
        <rFont val="Calibri"/>
        <family val="2"/>
      </rPr>
      <t>é</t>
    </r>
    <r>
      <rPr>
        <sz val="12"/>
        <color theme="1"/>
        <rFont val="Bliss"/>
        <family val="2"/>
      </rPr>
      <t>e Fairbairn Foundation</t>
    </r>
  </si>
  <si>
    <t>Community Foundation for Greater Manchester</t>
  </si>
  <si>
    <t>The Mercers' Charitable Foundation</t>
  </si>
  <si>
    <t>The Schroder Foundation</t>
  </si>
  <si>
    <t>The Joseph Rowntree Charitable Trust</t>
  </si>
  <si>
    <t>IBM United Kingdom Trust</t>
  </si>
  <si>
    <t>The Clore-Duffield Foundation</t>
  </si>
  <si>
    <t>The Badenoch Trust</t>
  </si>
  <si>
    <t>The Manoukian Charitable Foundation</t>
  </si>
  <si>
    <t>J Paul Getty JR General Charitable Trust</t>
  </si>
  <si>
    <t>The John Ellerman Foundation</t>
  </si>
  <si>
    <t>The Wolfson Family Charitable Trust</t>
  </si>
  <si>
    <t>The Drapers' Charitable Fund</t>
  </si>
  <si>
    <t>The Sir James Knott Trust</t>
  </si>
  <si>
    <t>The Sir John Fisher Foundation</t>
  </si>
  <si>
    <t>The Shears Foundation</t>
  </si>
  <si>
    <t>2009-10</t>
  </si>
  <si>
    <t>COSTS OF UK AND ENGLAND NATIONAL LOTTERY DISTRIBUTORS AND SELECTED GRANT-MAKING CHARITIES</t>
  </si>
  <si>
    <t>The Football Foundation</t>
  </si>
  <si>
    <t>Sports Aid Trust</t>
  </si>
  <si>
    <t>The Fidelio Charitable Trust</t>
  </si>
  <si>
    <t>The Richard Carne Trust</t>
  </si>
  <si>
    <t>BBC Performing Arts Fund</t>
  </si>
  <si>
    <t>With additional 'front-line' activities:</t>
  </si>
  <si>
    <t>Without additional 'front-line' activities:</t>
  </si>
  <si>
    <t>Sport (Combined)</t>
  </si>
  <si>
    <t>With revised shares / with Forum definitions:</t>
  </si>
  <si>
    <t>With revised shares / without Forum definitions:</t>
  </si>
  <si>
    <t>Lottery Distributors</t>
  </si>
  <si>
    <t>Charities</t>
  </si>
  <si>
    <t>Current income / without Forum definitions:</t>
  </si>
  <si>
    <t>Current income / with Forum definitions:</t>
  </si>
</sst>
</file>

<file path=xl/styles.xml><?xml version="1.0" encoding="utf-8"?>
<styleSheet xmlns="http://schemas.openxmlformats.org/spreadsheetml/2006/main">
  <numFmts count="1">
    <numFmt numFmtId="42" formatCode="_-&quot;£&quot;* #,##0_-;\-&quot;£&quot;* #,##0_-;_-&quot;£&quot;* &quot;-&quot;_-;_-@_-"/>
  </numFmts>
  <fonts count="13">
    <font>
      <sz val="12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theme="1"/>
      <name val="Bliss"/>
      <family val="2"/>
    </font>
    <font>
      <b/>
      <sz val="12"/>
      <color theme="1"/>
      <name val="Bliss"/>
      <family val="2"/>
    </font>
    <font>
      <b/>
      <sz val="11"/>
      <color theme="1"/>
      <name val="Bliss"/>
      <family val="2"/>
    </font>
    <font>
      <b/>
      <sz val="8"/>
      <name val="Tahoma"/>
      <family val="2"/>
    </font>
    <font>
      <sz val="8"/>
      <name val="Tahoma"/>
      <family val="2"/>
    </font>
    <font>
      <i/>
      <sz val="12"/>
      <color theme="1"/>
      <name val="Bliss"/>
      <family val="2"/>
    </font>
    <font>
      <b/>
      <sz val="12"/>
      <color theme="1"/>
      <name val="Arial"/>
      <family val="2"/>
    </font>
    <font>
      <b/>
      <u val="single"/>
      <sz val="12"/>
      <color theme="1"/>
      <name val="Bliss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/>
    <xf numFmtId="0" fontId="3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3" fontId="3" fillId="0" borderId="4" xfId="0" applyNumberFormat="1" applyFont="1" applyBorder="1"/>
    <xf numFmtId="42" fontId="3" fillId="0" borderId="4" xfId="0" applyNumberFormat="1" applyFont="1" applyBorder="1"/>
    <xf numFmtId="10" fontId="3" fillId="0" borderId="4" xfId="0" applyNumberFormat="1" applyFont="1" applyBorder="1"/>
    <xf numFmtId="0" fontId="3" fillId="0" borderId="5" xfId="0" applyFont="1" applyBorder="1" applyAlignment="1">
      <alignment horizontal="left"/>
    </xf>
    <xf numFmtId="42" fontId="3" fillId="0" borderId="5" xfId="0" applyNumberFormat="1" applyFont="1" applyBorder="1"/>
    <xf numFmtId="3" fontId="3" fillId="0" borderId="5" xfId="0" applyNumberFormat="1" applyFont="1" applyBorder="1"/>
    <xf numFmtId="10" fontId="3" fillId="0" borderId="5" xfId="0" applyNumberFormat="1" applyFont="1" applyBorder="1"/>
    <xf numFmtId="0" fontId="8" fillId="0" borderId="3" xfId="0" applyFont="1" applyBorder="1"/>
    <xf numFmtId="0" fontId="3" fillId="0" borderId="6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0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Distributor costs </a:t>
            </a:r>
            <a:r>
              <a:rPr lang="en-US" cap="none" u="sng" baseline="0">
                <a:latin typeface="Calibri"/>
                <a:ea typeface="Calibri"/>
                <a:cs typeface="Calibri"/>
              </a:rPr>
              <a:t>including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front-line costs compared to charities</a:t>
            </a:r>
          </a:p>
        </c:rich>
      </c:tx>
      <c:layout>
        <c:manualLayout>
          <c:xMode val="edge"/>
          <c:yMode val="edge"/>
          <c:x val="0.111"/>
          <c:y val="0.013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225"/>
          <c:y val="0.09"/>
          <c:w val="0.845"/>
          <c:h val="0.73725"/>
        </c:manualLayout>
      </c:layout>
      <c:scatterChart>
        <c:scatterStyle val="lineMarker"/>
        <c:varyColors val="0"/>
        <c:ser>
          <c:idx val="0"/>
          <c:order val="0"/>
          <c:tx>
            <c:v>Charities with additional front-line costs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'Base Data'!$G$44:$G$52</c:f>
              <c:numCache/>
            </c:numRef>
          </c:xVal>
          <c:yVal>
            <c:numRef>
              <c:f>'Base Data'!$M$44:$M$52</c:f>
              <c:numCache/>
            </c:numRef>
          </c:yVal>
          <c:smooth val="0"/>
        </c:ser>
        <c:ser>
          <c:idx val="1"/>
          <c:order val="1"/>
          <c:tx>
            <c:v>Lottery Distributors before Forum definition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0.120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Big Lottery Fund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Heritage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Lottery Fund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575"/>
                  <c:y val="0.00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Arts Council England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75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Sport (Combined)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('Base Data'!$G$8:$G$10,'Base Data'!$G$13)</c:f>
              <c:numCache/>
            </c:numRef>
          </c:xVal>
          <c:yVal>
            <c:numRef>
              <c:f>('Base Data'!$M$8:$M$10,'Base Data'!$M$13)</c:f>
              <c:numCache/>
            </c:numRef>
          </c:yVal>
          <c:smooth val="0"/>
        </c:ser>
        <c:ser>
          <c:idx val="3"/>
          <c:order val="2"/>
          <c:tx>
            <c:v>Lottery Distributors before Forum definition and with shares change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004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Big Lottery Fund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Heritage Lottery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Fund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42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Arts Council England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7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Sport (Combined)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('Base Data'!$G$8:$G$10,'Base Data'!$G$13)</c:f>
              <c:numCache/>
            </c:numRef>
          </c:xVal>
          <c:yVal>
            <c:numRef>
              <c:f>('Base Data'!$M$24:$M$26,'Base Data'!$M$29)</c:f>
              <c:numCache/>
            </c:numRef>
          </c:yVal>
          <c:smooth val="0"/>
        </c:ser>
        <c:axId val="51161320"/>
        <c:axId val="57798697"/>
      </c:scatterChart>
      <c:valAx>
        <c:axId val="5116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Average Value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-&quot;£&quot;* #,##0_-;\-&quot;£&quot;* #,##0_-;_-&quot;£&quot;* &quot;-&quot;_-;_-@_-" sourceLinked="1"/>
        <c:majorTickMark val="out"/>
        <c:minorTickMark val="none"/>
        <c:tickLblPos val="nextTo"/>
        <c:crossAx val="57798697"/>
        <c:crosses val="autoZero"/>
        <c:crossBetween val="midCat"/>
        <c:dispUnits/>
      </c:valAx>
      <c:valAx>
        <c:axId val="57798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 of Income Spent on Administration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1"/>
        <c:majorTickMark val="out"/>
        <c:minorTickMark val="none"/>
        <c:tickLblPos val="nextTo"/>
        <c:crossAx val="51161320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697"/>
          <c:y val="0.19"/>
          <c:w val="0.303"/>
          <c:h val="0.18725"/>
        </c:manualLayout>
      </c:layout>
      <c:overlay val="1"/>
      <c:spPr>
        <a:solidFill>
          <a:schemeClr val="bg1"/>
        </a:solidFill>
        <a:ln w="12700">
          <a:noFill/>
          <a:prstDash val="solid"/>
        </a:ln>
      </c:spPr>
      <c:txPr>
        <a:bodyPr vert="horz" rot="0"/>
        <a:lstStyle/>
        <a:p>
          <a:pPr>
            <a:defRPr lang="en-US" cap="none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Distributor costs </a:t>
            </a:r>
            <a:r>
              <a:rPr lang="en-US" cap="none" u="sng" baseline="0">
                <a:latin typeface="Calibri"/>
                <a:ea typeface="Calibri"/>
                <a:cs typeface="Calibri"/>
              </a:rPr>
              <a:t>excluding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front-line costs compared to charities</a:t>
            </a:r>
          </a:p>
        </c:rich>
      </c:tx>
      <c:layout>
        <c:manualLayout>
          <c:xMode val="edge"/>
          <c:yMode val="edge"/>
          <c:x val="0.111"/>
          <c:y val="0.013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225"/>
          <c:y val="0.09"/>
          <c:w val="0.845"/>
          <c:h val="0.73725"/>
        </c:manualLayout>
      </c:layout>
      <c:scatterChart>
        <c:scatterStyle val="lineMarker"/>
        <c:varyColors val="0"/>
        <c:ser>
          <c:idx val="2"/>
          <c:order val="0"/>
          <c:tx>
            <c:v>Charities without additional front-line costs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'Base Data'!$G$55:$G$68</c:f>
              <c:numCache/>
            </c:numRef>
          </c:xVal>
          <c:yVal>
            <c:numRef>
              <c:f>'Base Data'!$M$55:$M$68</c:f>
              <c:numCache/>
            </c:numRef>
          </c:yVal>
          <c:smooth val="0"/>
        </c:ser>
        <c:ser>
          <c:idx val="3"/>
          <c:order val="1"/>
          <c:tx>
            <c:v>Lottery Distributors after Forum definition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0.00425"/>
                  <c:y val="-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Big Lottery Fund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425"/>
                  <c:y val="0.01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Heritage Lottery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Fund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75"/>
                  <c:y val="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Arts Council England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13"/>
                  <c:y val="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Sport (Combined)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('Base Data'!$G$16:$G$18,'Base Data'!$G$21)</c:f>
              <c:numCache/>
            </c:numRef>
          </c:xVal>
          <c:yVal>
            <c:numRef>
              <c:f>('Base Data'!$M$16:$M$18,'Base Data'!$M$21)</c:f>
              <c:numCache/>
            </c:numRef>
          </c:yVal>
          <c:smooth val="0"/>
        </c:ser>
        <c:ser>
          <c:idx val="4"/>
          <c:order val="2"/>
          <c:tx>
            <c:v>Lottery Distributors after Forum definition and with shares change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xVal>
            <c:numRef>
              <c:f>('Base Data'!$G$16:$G$18,'Base Data'!$G$21)</c:f>
              <c:numCache/>
            </c:numRef>
          </c:xVal>
          <c:yVal>
            <c:numRef>
              <c:f>('Base Data'!$M$32:$M$34,'Base Data'!$M$37)</c:f>
              <c:numCache/>
            </c:numRef>
          </c:yVal>
          <c:smooth val="0"/>
        </c:ser>
        <c:axId val="50426226"/>
        <c:axId val="51182851"/>
      </c:scatterChart>
      <c:valAx>
        <c:axId val="5042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Average Value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-&quot;£&quot;* #,##0_-;\-&quot;£&quot;* #,##0_-;_-&quot;£&quot;* &quot;-&quot;_-;_-@_-" sourceLinked="1"/>
        <c:majorTickMark val="out"/>
        <c:minorTickMark val="none"/>
        <c:tickLblPos val="nextTo"/>
        <c:crossAx val="51182851"/>
        <c:crosses val="autoZero"/>
        <c:crossBetween val="midCat"/>
        <c:dispUnits/>
      </c:valAx>
      <c:valAx>
        <c:axId val="51182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 of Income Spent on Administration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1"/>
        <c:majorTickMark val="out"/>
        <c:minorTickMark val="none"/>
        <c:tickLblPos val="nextTo"/>
        <c:crossAx val="50426226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69675"/>
          <c:y val="0.2655"/>
          <c:w val="0.30025"/>
          <c:h val="0.18825"/>
        </c:manualLayout>
      </c:layout>
      <c:overlay val="1"/>
      <c:spPr>
        <a:solidFill>
          <a:schemeClr val="bg1"/>
        </a:solidFill>
        <a:ln w="12700">
          <a:noFill/>
          <a:prstDash val="solid"/>
        </a:ln>
      </c:spPr>
      <c:txPr>
        <a:bodyPr vert="horz" rot="0"/>
        <a:lstStyle/>
        <a:p>
          <a:pPr>
            <a:defRPr lang="en-US" cap="none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4803149606299324" l="0.70866141732283583" r="0.51181102362204722" t="0.74803149606299324" header="0.30000000000000032" footer="0.30000000000000032"/>
    <c:pageSetup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19050</xdr:rowOff>
    </xdr:from>
    <xdr:to>
      <xdr:col>12</xdr:col>
      <xdr:colOff>438150</xdr:colOff>
      <xdr:row>30</xdr:row>
      <xdr:rowOff>152400</xdr:rowOff>
    </xdr:to>
    <xdr:graphicFrame macro="">
      <xdr:nvGraphicFramePr>
        <xdr:cNvPr id="3" name="Chart 2"/>
        <xdr:cNvGraphicFramePr/>
      </xdr:nvGraphicFramePr>
      <xdr:xfrm>
        <a:off x="285750" y="19050"/>
        <a:ext cx="83820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31</xdr:row>
      <xdr:rowOff>47625</xdr:rowOff>
    </xdr:from>
    <xdr:to>
      <xdr:col>12</xdr:col>
      <xdr:colOff>438150</xdr:colOff>
      <xdr:row>61</xdr:row>
      <xdr:rowOff>152400</xdr:rowOff>
    </xdr:to>
    <xdr:graphicFrame macro="">
      <xdr:nvGraphicFramePr>
        <xdr:cNvPr id="7" name="Chart 6"/>
        <xdr:cNvGraphicFramePr/>
      </xdr:nvGraphicFramePr>
      <xdr:xfrm>
        <a:off x="304800" y="6248400"/>
        <a:ext cx="8362950" cy="610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RowColHeaders="0" tabSelected="1" view="pageLayout" showRuler="0" zoomScale="75" zoomScalePageLayoutView="75" workbookViewId="0" topLeftCell="A1">
      <selection activeCell="A1" sqref="A1:M1"/>
    </sheetView>
  </sheetViews>
  <sheetFormatPr defaultColWidth="9.00390625" defaultRowHeight="15.75"/>
  <cols>
    <col min="1" max="1" width="40.625" style="0" customWidth="1"/>
    <col min="2" max="2" width="8.625" style="0" customWidth="1"/>
    <col min="3" max="3" width="8.625" style="26" customWidth="1"/>
    <col min="4" max="4" width="15.625" style="0" customWidth="1"/>
    <col min="5" max="5" width="7.50390625" style="0" customWidth="1"/>
    <col min="6" max="6" width="13.75390625" style="0" customWidth="1"/>
    <col min="7" max="8" width="12.50390625" style="0" customWidth="1"/>
    <col min="9" max="10" width="11.25390625" style="0" customWidth="1"/>
    <col min="11" max="11" width="12.50390625" style="0" customWidth="1"/>
    <col min="12" max="13" width="8.75390625" style="0" customWidth="1"/>
  </cols>
  <sheetData>
    <row r="1" spans="1:13" ht="15.75">
      <c r="A1" s="37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>
      <c r="A2" s="19"/>
      <c r="B2" s="20"/>
      <c r="C2" s="22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1" t="s">
        <v>0</v>
      </c>
      <c r="B3" s="1"/>
      <c r="C3" s="22"/>
      <c r="D3" s="1"/>
      <c r="E3" s="33" t="s">
        <v>1</v>
      </c>
      <c r="F3" s="34"/>
      <c r="G3" s="35"/>
      <c r="H3" s="33" t="s">
        <v>2</v>
      </c>
      <c r="I3" s="34"/>
      <c r="J3" s="34"/>
      <c r="K3" s="34"/>
      <c r="L3" s="34"/>
      <c r="M3" s="35"/>
    </row>
    <row r="4" spans="1:13" s="6" customFormat="1" ht="31.5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4" t="s">
        <v>9</v>
      </c>
      <c r="H4" s="4" t="s">
        <v>10</v>
      </c>
      <c r="I4" s="3" t="s">
        <v>11</v>
      </c>
      <c r="J4" s="3" t="s">
        <v>12</v>
      </c>
      <c r="K4" s="3" t="s">
        <v>13</v>
      </c>
      <c r="L4" s="5" t="s">
        <v>14</v>
      </c>
      <c r="M4" s="5" t="s">
        <v>15</v>
      </c>
    </row>
    <row r="5" spans="1:13" s="6" customFormat="1" ht="15.75">
      <c r="A5" s="28"/>
      <c r="B5" s="29"/>
      <c r="C5" s="29"/>
      <c r="D5" s="29"/>
      <c r="E5" s="29"/>
      <c r="F5" s="29"/>
      <c r="G5" s="30"/>
      <c r="H5" s="30"/>
      <c r="I5" s="29"/>
      <c r="J5" s="29"/>
      <c r="K5" s="29"/>
      <c r="L5" s="31"/>
      <c r="M5" s="31"/>
    </row>
    <row r="6" spans="1:13" s="6" customFormat="1" ht="15.75">
      <c r="A6" s="32" t="s">
        <v>52</v>
      </c>
      <c r="B6" s="29"/>
      <c r="C6" s="29"/>
      <c r="D6" s="29"/>
      <c r="E6" s="29"/>
      <c r="F6" s="29"/>
      <c r="G6" s="30"/>
      <c r="H6" s="30"/>
      <c r="I6" s="29"/>
      <c r="J6" s="29"/>
      <c r="K6" s="29"/>
      <c r="L6" s="31"/>
      <c r="M6" s="31"/>
    </row>
    <row r="7" spans="1:13" ht="15.75">
      <c r="A7" s="17" t="s">
        <v>54</v>
      </c>
      <c r="B7" s="8"/>
      <c r="C7" s="24"/>
      <c r="D7" s="9"/>
      <c r="E7" s="10"/>
      <c r="F7" s="9"/>
      <c r="G7" s="9"/>
      <c r="H7" s="9"/>
      <c r="I7" s="9"/>
      <c r="J7" s="9"/>
      <c r="K7" s="9"/>
      <c r="L7" s="9"/>
      <c r="M7" s="9"/>
    </row>
    <row r="8" spans="1:13" ht="15.75">
      <c r="A8" s="7" t="s">
        <v>16</v>
      </c>
      <c r="B8" s="8"/>
      <c r="C8" s="24" t="s">
        <v>40</v>
      </c>
      <c r="D8" s="11">
        <v>783590000</v>
      </c>
      <c r="E8" s="10">
        <v>10208</v>
      </c>
      <c r="F8" s="11">
        <v>334985501</v>
      </c>
      <c r="G8" s="11">
        <f aca="true" t="shared" si="0" ref="G8:G13">F8/E8</f>
        <v>32815.97776253919</v>
      </c>
      <c r="H8" s="11">
        <v>70843000</v>
      </c>
      <c r="I8" s="11">
        <v>0</v>
      </c>
      <c r="J8" s="11">
        <v>0</v>
      </c>
      <c r="K8" s="11">
        <f aca="true" t="shared" si="1" ref="K8:K12">SUM(H8:J8)</f>
        <v>70843000</v>
      </c>
      <c r="L8" s="11">
        <f aca="true" t="shared" si="2" ref="L8:L13">(SUM(H8,I8,J8))/E8</f>
        <v>6939.949059561129</v>
      </c>
      <c r="M8" s="12">
        <f aca="true" t="shared" si="3" ref="M8:M13">K8/D8</f>
        <v>0.09040824921196033</v>
      </c>
    </row>
    <row r="9" spans="1:13" ht="15.75">
      <c r="A9" s="7" t="s">
        <v>20</v>
      </c>
      <c r="B9" s="8"/>
      <c r="C9" s="24" t="s">
        <v>40</v>
      </c>
      <c r="D9" s="11">
        <v>248898000</v>
      </c>
      <c r="E9" s="10">
        <v>1037</v>
      </c>
      <c r="F9" s="11">
        <v>72804935</v>
      </c>
      <c r="G9" s="11">
        <f t="shared" si="0"/>
        <v>70207.26615236259</v>
      </c>
      <c r="H9" s="11">
        <v>19442000</v>
      </c>
      <c r="I9" s="11">
        <v>0</v>
      </c>
      <c r="J9" s="11">
        <v>0</v>
      </c>
      <c r="K9" s="11">
        <f t="shared" si="1"/>
        <v>19442000</v>
      </c>
      <c r="L9" s="11">
        <f t="shared" si="2"/>
        <v>18748.31243972999</v>
      </c>
      <c r="M9" s="12">
        <f t="shared" si="3"/>
        <v>0.07811231910260429</v>
      </c>
    </row>
    <row r="10" spans="1:13" ht="15.75">
      <c r="A10" s="7" t="s">
        <v>18</v>
      </c>
      <c r="B10" s="8"/>
      <c r="C10" s="24" t="s">
        <v>40</v>
      </c>
      <c r="D10" s="11">
        <v>173278000</v>
      </c>
      <c r="E10" s="10">
        <v>3041</v>
      </c>
      <c r="F10" s="11">
        <v>114326986</v>
      </c>
      <c r="G10" s="11">
        <f t="shared" si="0"/>
        <v>37595.1943439658</v>
      </c>
      <c r="H10" s="11">
        <v>18340000</v>
      </c>
      <c r="I10" s="11">
        <v>0</v>
      </c>
      <c r="J10" s="11">
        <v>0</v>
      </c>
      <c r="K10" s="11">
        <f t="shared" si="1"/>
        <v>18340000</v>
      </c>
      <c r="L10" s="11">
        <f t="shared" si="2"/>
        <v>6030.910884577442</v>
      </c>
      <c r="M10" s="12">
        <f t="shared" si="3"/>
        <v>0.10584148016482185</v>
      </c>
    </row>
    <row r="11" spans="1:13" ht="15.75">
      <c r="A11" s="7" t="s">
        <v>21</v>
      </c>
      <c r="B11" s="8"/>
      <c r="C11" s="24" t="s">
        <v>40</v>
      </c>
      <c r="D11" s="11">
        <v>155298000</v>
      </c>
      <c r="E11" s="10">
        <v>1036</v>
      </c>
      <c r="F11" s="11">
        <v>260245969</v>
      </c>
      <c r="G11" s="11">
        <f t="shared" si="0"/>
        <v>251202.67277992278</v>
      </c>
      <c r="H11" s="11">
        <v>19120000</v>
      </c>
      <c r="I11" s="11">
        <v>0</v>
      </c>
      <c r="J11" s="11">
        <v>0</v>
      </c>
      <c r="K11" s="11">
        <f t="shared" si="1"/>
        <v>19120000</v>
      </c>
      <c r="L11" s="11">
        <f t="shared" si="2"/>
        <v>18455.598455598454</v>
      </c>
      <c r="M11" s="12">
        <f t="shared" si="3"/>
        <v>0.12311813416785793</v>
      </c>
    </row>
    <row r="12" spans="1:13" ht="15.75">
      <c r="A12" s="7" t="s">
        <v>19</v>
      </c>
      <c r="B12" s="8"/>
      <c r="C12" s="24" t="s">
        <v>40</v>
      </c>
      <c r="D12" s="11">
        <v>56582000</v>
      </c>
      <c r="E12" s="10">
        <v>1503</v>
      </c>
      <c r="F12" s="11">
        <v>51182439</v>
      </c>
      <c r="G12" s="11">
        <f t="shared" si="0"/>
        <v>34053.51896207585</v>
      </c>
      <c r="H12" s="11">
        <v>2512000</v>
      </c>
      <c r="I12" s="11">
        <v>0</v>
      </c>
      <c r="J12" s="11">
        <v>0</v>
      </c>
      <c r="K12" s="11">
        <f t="shared" si="1"/>
        <v>2512000</v>
      </c>
      <c r="L12" s="11">
        <f t="shared" si="2"/>
        <v>1671.3240186294079</v>
      </c>
      <c r="M12" s="12">
        <f t="shared" si="3"/>
        <v>0.044395744229613655</v>
      </c>
    </row>
    <row r="13" spans="1:13" ht="15.75">
      <c r="A13" s="7" t="s">
        <v>49</v>
      </c>
      <c r="B13" s="8"/>
      <c r="C13" s="24" t="s">
        <v>40</v>
      </c>
      <c r="D13" s="11">
        <f>SUM(D11,D12)</f>
        <v>211880000</v>
      </c>
      <c r="E13" s="10">
        <f>SUM(E11,E12)</f>
        <v>2539</v>
      </c>
      <c r="F13" s="11">
        <f>SUM(F11,F12)</f>
        <v>311428408</v>
      </c>
      <c r="G13" s="11">
        <f t="shared" si="0"/>
        <v>122657.89996061442</v>
      </c>
      <c r="H13" s="11">
        <f>SUM(H11,H12)</f>
        <v>21632000</v>
      </c>
      <c r="I13" s="11">
        <f>SUM(I11,I12)</f>
        <v>0</v>
      </c>
      <c r="J13" s="11">
        <f>SUM(J11,J12)</f>
        <v>0</v>
      </c>
      <c r="K13" s="11">
        <f>SUM(K11,K12)</f>
        <v>21632000</v>
      </c>
      <c r="L13" s="11">
        <f t="shared" si="2"/>
        <v>8519.889720362347</v>
      </c>
      <c r="M13" s="12">
        <f t="shared" si="3"/>
        <v>0.10209552576930338</v>
      </c>
    </row>
    <row r="14" spans="1:13" ht="15.75">
      <c r="A14" s="7"/>
      <c r="B14" s="8"/>
      <c r="C14" s="24"/>
      <c r="D14" s="11"/>
      <c r="E14" s="10"/>
      <c r="F14" s="11"/>
      <c r="G14" s="11"/>
      <c r="H14" s="11"/>
      <c r="I14" s="11"/>
      <c r="J14" s="11"/>
      <c r="K14" s="11"/>
      <c r="L14" s="11"/>
      <c r="M14" s="12"/>
    </row>
    <row r="15" spans="1:13" ht="15.75">
      <c r="A15" s="17" t="s">
        <v>55</v>
      </c>
      <c r="B15" s="8"/>
      <c r="C15" s="24"/>
      <c r="D15" s="11" t="s">
        <v>0</v>
      </c>
      <c r="E15" s="10"/>
      <c r="F15" s="11"/>
      <c r="G15" s="11"/>
      <c r="H15" s="11"/>
      <c r="I15" s="11"/>
      <c r="J15" s="11"/>
      <c r="K15" s="11"/>
      <c r="L15" s="11"/>
      <c r="M15" s="12"/>
    </row>
    <row r="16" spans="1:13" ht="15.75">
      <c r="A16" s="7" t="s">
        <v>16</v>
      </c>
      <c r="B16" s="8"/>
      <c r="C16" s="24" t="s">
        <v>40</v>
      </c>
      <c r="D16" s="11">
        <v>631934000</v>
      </c>
      <c r="E16" s="10">
        <v>10208</v>
      </c>
      <c r="F16" s="11">
        <v>334985501</v>
      </c>
      <c r="G16" s="11">
        <f aca="true" t="shared" si="4" ref="G16:G21">F16/E16</f>
        <v>32815.97776253919</v>
      </c>
      <c r="H16" s="11">
        <v>39600000</v>
      </c>
      <c r="I16" s="11">
        <v>0</v>
      </c>
      <c r="J16" s="11">
        <v>0</v>
      </c>
      <c r="K16" s="11">
        <f aca="true" t="shared" si="5" ref="K16:K20">SUM(H16:J16)</f>
        <v>39600000</v>
      </c>
      <c r="L16" s="11">
        <f aca="true" t="shared" si="6" ref="L16:L21">(SUM(H16,I16,J16))/E16</f>
        <v>3879.310344827586</v>
      </c>
      <c r="M16" s="12">
        <f aca="true" t="shared" si="7" ref="M16:M21">K16/D16</f>
        <v>0.06266477195403318</v>
      </c>
    </row>
    <row r="17" spans="1:13" ht="15.75">
      <c r="A17" s="7" t="s">
        <v>20</v>
      </c>
      <c r="B17" s="8"/>
      <c r="C17" s="24" t="s">
        <v>40</v>
      </c>
      <c r="D17" s="11">
        <v>248898000</v>
      </c>
      <c r="E17" s="10">
        <v>1037</v>
      </c>
      <c r="F17" s="11">
        <v>72804935</v>
      </c>
      <c r="G17" s="11">
        <f t="shared" si="4"/>
        <v>70207.26615236259</v>
      </c>
      <c r="H17" s="11">
        <v>15665000</v>
      </c>
      <c r="I17" s="11">
        <v>0</v>
      </c>
      <c r="J17" s="11">
        <v>0</v>
      </c>
      <c r="K17" s="11">
        <f t="shared" si="5"/>
        <v>15665000</v>
      </c>
      <c r="L17" s="11">
        <f t="shared" si="6"/>
        <v>15106.075216972034</v>
      </c>
      <c r="M17" s="12">
        <f t="shared" si="7"/>
        <v>0.06293742818343256</v>
      </c>
    </row>
    <row r="18" spans="1:13" ht="15.75">
      <c r="A18" s="7" t="s">
        <v>18</v>
      </c>
      <c r="B18" s="8"/>
      <c r="C18" s="24" t="s">
        <v>40</v>
      </c>
      <c r="D18" s="11">
        <v>173185000</v>
      </c>
      <c r="E18" s="10">
        <v>3041</v>
      </c>
      <c r="F18" s="11">
        <v>114326986</v>
      </c>
      <c r="G18" s="11">
        <f t="shared" si="4"/>
        <v>37595.1943439658</v>
      </c>
      <c r="H18" s="11">
        <v>8274000</v>
      </c>
      <c r="I18" s="11">
        <v>0</v>
      </c>
      <c r="J18" s="11">
        <v>0</v>
      </c>
      <c r="K18" s="11">
        <f t="shared" si="5"/>
        <v>8274000</v>
      </c>
      <c r="L18" s="11">
        <f t="shared" si="6"/>
        <v>2720.8155212101283</v>
      </c>
      <c r="M18" s="12">
        <f t="shared" si="7"/>
        <v>0.047775500187660594</v>
      </c>
    </row>
    <row r="19" spans="1:13" ht="15.75">
      <c r="A19" s="7" t="s">
        <v>21</v>
      </c>
      <c r="B19" s="8"/>
      <c r="C19" s="24" t="s">
        <v>40</v>
      </c>
      <c r="D19" s="11">
        <v>155298000</v>
      </c>
      <c r="E19" s="10">
        <v>1036</v>
      </c>
      <c r="F19" s="11">
        <v>260245969</v>
      </c>
      <c r="G19" s="11">
        <f t="shared" si="4"/>
        <v>251202.67277992278</v>
      </c>
      <c r="H19" s="11">
        <v>8461000</v>
      </c>
      <c r="I19" s="11">
        <v>0</v>
      </c>
      <c r="J19" s="11">
        <v>0</v>
      </c>
      <c r="K19" s="11">
        <f t="shared" si="5"/>
        <v>8461000</v>
      </c>
      <c r="L19" s="11">
        <f t="shared" si="6"/>
        <v>8166.988416988417</v>
      </c>
      <c r="M19" s="12">
        <f t="shared" si="7"/>
        <v>0.054482350062460556</v>
      </c>
    </row>
    <row r="20" spans="1:13" ht="15.75">
      <c r="A20" s="7" t="s">
        <v>19</v>
      </c>
      <c r="B20" s="8"/>
      <c r="C20" s="24" t="s">
        <v>40</v>
      </c>
      <c r="D20" s="11">
        <v>56582000</v>
      </c>
      <c r="E20" s="10">
        <v>1503</v>
      </c>
      <c r="F20" s="11">
        <v>51182439</v>
      </c>
      <c r="G20" s="11">
        <f t="shared" si="4"/>
        <v>34053.51896207585</v>
      </c>
      <c r="H20" s="11">
        <v>2512000</v>
      </c>
      <c r="I20" s="11">
        <v>0</v>
      </c>
      <c r="J20" s="11">
        <v>0</v>
      </c>
      <c r="K20" s="11">
        <f t="shared" si="5"/>
        <v>2512000</v>
      </c>
      <c r="L20" s="11">
        <f t="shared" si="6"/>
        <v>1671.3240186294079</v>
      </c>
      <c r="M20" s="12">
        <f t="shared" si="7"/>
        <v>0.044395744229613655</v>
      </c>
    </row>
    <row r="21" spans="1:13" ht="15.75">
      <c r="A21" s="7" t="s">
        <v>49</v>
      </c>
      <c r="B21" s="8"/>
      <c r="C21" s="24" t="s">
        <v>40</v>
      </c>
      <c r="D21" s="11">
        <f>SUM(D19,D20)</f>
        <v>211880000</v>
      </c>
      <c r="E21" s="10">
        <f>SUM(E19,E20)</f>
        <v>2539</v>
      </c>
      <c r="F21" s="11">
        <f>SUM(F19,F20)</f>
        <v>311428408</v>
      </c>
      <c r="G21" s="11">
        <f t="shared" si="4"/>
        <v>122657.89996061442</v>
      </c>
      <c r="H21" s="11">
        <f>SUM(H19,H20)</f>
        <v>10973000</v>
      </c>
      <c r="I21" s="11">
        <f>SUM(I19,I20)</f>
        <v>0</v>
      </c>
      <c r="J21" s="11">
        <f>SUM(J19,J20)</f>
        <v>0</v>
      </c>
      <c r="K21" s="11">
        <f>SUM(K19,K20)</f>
        <v>10973000</v>
      </c>
      <c r="L21" s="11">
        <f t="shared" si="6"/>
        <v>4321.7802284363925</v>
      </c>
      <c r="M21" s="12">
        <f t="shared" si="7"/>
        <v>0.051788748348121576</v>
      </c>
    </row>
    <row r="22" spans="1:13" ht="15.75">
      <c r="A22" s="7"/>
      <c r="B22" s="8"/>
      <c r="C22" s="24"/>
      <c r="D22" s="11"/>
      <c r="E22" s="10"/>
      <c r="F22" s="11"/>
      <c r="G22" s="11"/>
      <c r="H22" s="11"/>
      <c r="I22" s="11"/>
      <c r="J22" s="11"/>
      <c r="K22" s="11"/>
      <c r="L22" s="11"/>
      <c r="M22" s="12"/>
    </row>
    <row r="23" spans="1:13" ht="15.75">
      <c r="A23" s="17" t="s">
        <v>51</v>
      </c>
      <c r="B23" s="8"/>
      <c r="C23" s="24"/>
      <c r="D23" s="11"/>
      <c r="E23" s="10"/>
      <c r="F23" s="11"/>
      <c r="G23" s="11"/>
      <c r="H23" s="11"/>
      <c r="I23" s="11"/>
      <c r="J23" s="11"/>
      <c r="K23" s="11"/>
      <c r="L23" s="11"/>
      <c r="M23" s="12"/>
    </row>
    <row r="24" spans="1:13" ht="15.75">
      <c r="A24" s="7" t="s">
        <v>16</v>
      </c>
      <c r="B24" s="8"/>
      <c r="C24" s="24" t="s">
        <v>40</v>
      </c>
      <c r="D24" s="11">
        <v>596800000</v>
      </c>
      <c r="E24" s="10">
        <v>10208</v>
      </c>
      <c r="F24" s="11">
        <v>334985501</v>
      </c>
      <c r="G24" s="11">
        <f aca="true" t="shared" si="8" ref="G24:G29">F24/E24</f>
        <v>32815.97776253919</v>
      </c>
      <c r="H24" s="11">
        <v>70843000</v>
      </c>
      <c r="I24" s="11">
        <v>0</v>
      </c>
      <c r="J24" s="11">
        <v>0</v>
      </c>
      <c r="K24" s="11">
        <f aca="true" t="shared" si="9" ref="K24:K29">SUM(H24:J24)</f>
        <v>70843000</v>
      </c>
      <c r="L24" s="11">
        <f aca="true" t="shared" si="10" ref="L24:L29">(SUM(H24,I24,J24))/E24</f>
        <v>6939.949059561129</v>
      </c>
      <c r="M24" s="12">
        <f aca="true" t="shared" si="11" ref="M24:M29">K24/D24</f>
        <v>0.11870475871313672</v>
      </c>
    </row>
    <row r="25" spans="1:13" ht="15.75">
      <c r="A25" s="7" t="s">
        <v>20</v>
      </c>
      <c r="B25" s="8"/>
      <c r="C25" s="24" t="s">
        <v>40</v>
      </c>
      <c r="D25" s="11">
        <v>298400000</v>
      </c>
      <c r="E25" s="10">
        <v>1037</v>
      </c>
      <c r="F25" s="11">
        <v>72804935</v>
      </c>
      <c r="G25" s="11">
        <f t="shared" si="8"/>
        <v>70207.26615236259</v>
      </c>
      <c r="H25" s="11">
        <v>19442000</v>
      </c>
      <c r="I25" s="11">
        <v>0</v>
      </c>
      <c r="J25" s="11">
        <v>0</v>
      </c>
      <c r="K25" s="11">
        <f t="shared" si="9"/>
        <v>19442000</v>
      </c>
      <c r="L25" s="11">
        <f t="shared" si="10"/>
        <v>18748.31243972999</v>
      </c>
      <c r="M25" s="12">
        <f t="shared" si="11"/>
        <v>0.06515415549597856</v>
      </c>
    </row>
    <row r="26" spans="1:13" ht="15.75">
      <c r="A26" s="7" t="s">
        <v>18</v>
      </c>
      <c r="B26" s="8"/>
      <c r="C26" s="24" t="s">
        <v>40</v>
      </c>
      <c r="D26" s="11">
        <v>208220000</v>
      </c>
      <c r="E26" s="10">
        <v>3041</v>
      </c>
      <c r="F26" s="11">
        <v>114326986</v>
      </c>
      <c r="G26" s="11">
        <f t="shared" si="8"/>
        <v>37595.1943439658</v>
      </c>
      <c r="H26" s="11">
        <v>18340000</v>
      </c>
      <c r="I26" s="11">
        <v>0</v>
      </c>
      <c r="J26" s="11">
        <v>0</v>
      </c>
      <c r="K26" s="11">
        <f t="shared" si="9"/>
        <v>18340000</v>
      </c>
      <c r="L26" s="11">
        <f t="shared" si="10"/>
        <v>6030.910884577442</v>
      </c>
      <c r="M26" s="12">
        <f t="shared" si="11"/>
        <v>0.08807991547401786</v>
      </c>
    </row>
    <row r="27" spans="1:13" ht="15.75">
      <c r="A27" s="7" t="s">
        <v>21</v>
      </c>
      <c r="B27" s="8"/>
      <c r="C27" s="24" t="s">
        <v>40</v>
      </c>
      <c r="D27" s="11">
        <v>185000000</v>
      </c>
      <c r="E27" s="10">
        <v>1036</v>
      </c>
      <c r="F27" s="11">
        <v>260245969</v>
      </c>
      <c r="G27" s="11">
        <f t="shared" si="8"/>
        <v>251202.67277992278</v>
      </c>
      <c r="H27" s="11">
        <v>19120000</v>
      </c>
      <c r="I27" s="11">
        <v>0</v>
      </c>
      <c r="J27" s="11">
        <v>0</v>
      </c>
      <c r="K27" s="11">
        <f t="shared" si="9"/>
        <v>19120000</v>
      </c>
      <c r="L27" s="11">
        <f t="shared" si="10"/>
        <v>18455.598455598454</v>
      </c>
      <c r="M27" s="12">
        <f t="shared" si="11"/>
        <v>0.10335135135135134</v>
      </c>
    </row>
    <row r="28" spans="1:13" ht="15.75">
      <c r="A28" s="7" t="s">
        <v>19</v>
      </c>
      <c r="B28" s="8"/>
      <c r="C28" s="24" t="s">
        <v>40</v>
      </c>
      <c r="D28" s="11">
        <v>68000000</v>
      </c>
      <c r="E28" s="10">
        <v>1503</v>
      </c>
      <c r="F28" s="11">
        <v>51182439</v>
      </c>
      <c r="G28" s="11">
        <f t="shared" si="8"/>
        <v>34053.51896207585</v>
      </c>
      <c r="H28" s="11">
        <v>2512000</v>
      </c>
      <c r="I28" s="11">
        <v>0</v>
      </c>
      <c r="J28" s="11">
        <v>0</v>
      </c>
      <c r="K28" s="11">
        <f t="shared" si="9"/>
        <v>2512000</v>
      </c>
      <c r="L28" s="11">
        <f t="shared" si="10"/>
        <v>1671.3240186294079</v>
      </c>
      <c r="M28" s="12">
        <f t="shared" si="11"/>
        <v>0.036941176470588234</v>
      </c>
    </row>
    <row r="29" spans="1:13" ht="15.75">
      <c r="A29" s="7" t="s">
        <v>49</v>
      </c>
      <c r="B29" s="8"/>
      <c r="C29" s="24" t="s">
        <v>40</v>
      </c>
      <c r="D29" s="11">
        <f>SUM(D27,D28)</f>
        <v>253000000</v>
      </c>
      <c r="E29" s="10">
        <f>SUM(E27,E28)</f>
        <v>2539</v>
      </c>
      <c r="F29" s="11">
        <f>SUM(F27,F28)</f>
        <v>311428408</v>
      </c>
      <c r="G29" s="11">
        <f t="shared" si="8"/>
        <v>122657.89996061442</v>
      </c>
      <c r="H29" s="11">
        <f>SUM(H27,H28)</f>
        <v>21632000</v>
      </c>
      <c r="I29" s="11">
        <f>SUM(I27,I28)</f>
        <v>0</v>
      </c>
      <c r="J29" s="11">
        <f>SUM(J27,J28)</f>
        <v>0</v>
      </c>
      <c r="K29" s="11">
        <f t="shared" si="9"/>
        <v>21632000</v>
      </c>
      <c r="L29" s="11">
        <f t="shared" si="10"/>
        <v>8519.889720362347</v>
      </c>
      <c r="M29" s="12">
        <f t="shared" si="11"/>
        <v>0.08550197628458497</v>
      </c>
    </row>
    <row r="30" spans="1:13" ht="15.75">
      <c r="A30" s="7"/>
      <c r="B30" s="8"/>
      <c r="C30" s="24"/>
      <c r="D30" s="11"/>
      <c r="E30" s="10"/>
      <c r="F30" s="11"/>
      <c r="G30" s="11"/>
      <c r="H30" s="11"/>
      <c r="I30" s="11"/>
      <c r="J30" s="11"/>
      <c r="K30" s="11"/>
      <c r="L30" s="11"/>
      <c r="M30" s="12"/>
    </row>
    <row r="31" spans="1:13" ht="15.75">
      <c r="A31" s="17" t="s">
        <v>50</v>
      </c>
      <c r="B31" s="8"/>
      <c r="C31" s="24"/>
      <c r="E31" s="10"/>
      <c r="F31" s="11"/>
      <c r="G31" s="11"/>
      <c r="H31" s="11"/>
      <c r="I31" s="11"/>
      <c r="J31" s="11"/>
      <c r="K31" s="11"/>
      <c r="L31" s="11"/>
      <c r="M31" s="12"/>
    </row>
    <row r="32" spans="1:13" ht="15.75">
      <c r="A32" s="7" t="s">
        <v>16</v>
      </c>
      <c r="B32" s="8"/>
      <c r="C32" s="24" t="s">
        <v>40</v>
      </c>
      <c r="D32" s="11">
        <v>596800000</v>
      </c>
      <c r="E32" s="10">
        <v>10208</v>
      </c>
      <c r="F32" s="11">
        <v>334985501</v>
      </c>
      <c r="G32" s="11">
        <f aca="true" t="shared" si="12" ref="G32:G37">F32/E32</f>
        <v>32815.97776253919</v>
      </c>
      <c r="H32" s="11">
        <v>39600000</v>
      </c>
      <c r="I32" s="11">
        <v>0</v>
      </c>
      <c r="J32" s="11">
        <v>0</v>
      </c>
      <c r="K32" s="11">
        <f aca="true" t="shared" si="13" ref="K32:K37">SUM(H32:J32)</f>
        <v>39600000</v>
      </c>
      <c r="L32" s="11">
        <f aca="true" t="shared" si="14" ref="L32:L37">(SUM(H32,I32,J32))/E32</f>
        <v>3879.310344827586</v>
      </c>
      <c r="M32" s="12">
        <f aca="true" t="shared" si="15" ref="M32:M37">K32/D32</f>
        <v>0.06635388739946381</v>
      </c>
    </row>
    <row r="33" spans="1:13" ht="15.75">
      <c r="A33" s="7" t="s">
        <v>20</v>
      </c>
      <c r="B33" s="8"/>
      <c r="C33" s="24" t="s">
        <v>40</v>
      </c>
      <c r="D33" s="11">
        <v>298400000</v>
      </c>
      <c r="E33" s="10">
        <v>1037</v>
      </c>
      <c r="F33" s="11">
        <v>72804935</v>
      </c>
      <c r="G33" s="11">
        <f t="shared" si="12"/>
        <v>70207.26615236259</v>
      </c>
      <c r="H33" s="11">
        <v>15665000</v>
      </c>
      <c r="I33" s="11">
        <v>0</v>
      </c>
      <c r="J33" s="11">
        <v>0</v>
      </c>
      <c r="K33" s="11">
        <f t="shared" si="13"/>
        <v>15665000</v>
      </c>
      <c r="L33" s="11">
        <f t="shared" si="14"/>
        <v>15106.075216972034</v>
      </c>
      <c r="M33" s="12">
        <f t="shared" si="15"/>
        <v>0.052496648793565685</v>
      </c>
    </row>
    <row r="34" spans="1:13" ht="15.75">
      <c r="A34" s="7" t="s">
        <v>18</v>
      </c>
      <c r="B34" s="8"/>
      <c r="C34" s="24" t="s">
        <v>40</v>
      </c>
      <c r="D34" s="11">
        <v>208220000</v>
      </c>
      <c r="E34" s="10">
        <v>3041</v>
      </c>
      <c r="F34" s="11">
        <v>114326986</v>
      </c>
      <c r="G34" s="11">
        <f t="shared" si="12"/>
        <v>37595.1943439658</v>
      </c>
      <c r="H34" s="11">
        <v>8274000</v>
      </c>
      <c r="I34" s="11">
        <v>0</v>
      </c>
      <c r="J34" s="11">
        <v>0</v>
      </c>
      <c r="K34" s="11">
        <f t="shared" si="13"/>
        <v>8274000</v>
      </c>
      <c r="L34" s="11">
        <f t="shared" si="14"/>
        <v>2720.8155212101283</v>
      </c>
      <c r="M34" s="12">
        <f t="shared" si="15"/>
        <v>0.03973681682835462</v>
      </c>
    </row>
    <row r="35" spans="1:13" ht="15.75">
      <c r="A35" s="7" t="s">
        <v>21</v>
      </c>
      <c r="B35" s="8"/>
      <c r="C35" s="24" t="s">
        <v>40</v>
      </c>
      <c r="D35" s="11">
        <v>185000000</v>
      </c>
      <c r="E35" s="10">
        <v>1036</v>
      </c>
      <c r="F35" s="11">
        <v>260245969</v>
      </c>
      <c r="G35" s="11">
        <f t="shared" si="12"/>
        <v>251202.67277992278</v>
      </c>
      <c r="H35" s="11">
        <v>8461000</v>
      </c>
      <c r="I35" s="11">
        <v>0</v>
      </c>
      <c r="J35" s="11">
        <v>0</v>
      </c>
      <c r="K35" s="11">
        <f t="shared" si="13"/>
        <v>8461000</v>
      </c>
      <c r="L35" s="11">
        <f t="shared" si="14"/>
        <v>8166.988416988417</v>
      </c>
      <c r="M35" s="12">
        <f t="shared" si="15"/>
        <v>0.045735135135135135</v>
      </c>
    </row>
    <row r="36" spans="1:13" ht="15.75">
      <c r="A36" s="7" t="s">
        <v>19</v>
      </c>
      <c r="B36" s="8"/>
      <c r="C36" s="24" t="s">
        <v>40</v>
      </c>
      <c r="D36" s="11">
        <v>68000000</v>
      </c>
      <c r="E36" s="10">
        <v>1503</v>
      </c>
      <c r="F36" s="11">
        <v>51182439</v>
      </c>
      <c r="G36" s="11">
        <f t="shared" si="12"/>
        <v>34053.51896207585</v>
      </c>
      <c r="H36" s="11">
        <v>2512000</v>
      </c>
      <c r="I36" s="11">
        <v>0</v>
      </c>
      <c r="J36" s="11">
        <v>0</v>
      </c>
      <c r="K36" s="11">
        <f t="shared" si="13"/>
        <v>2512000</v>
      </c>
      <c r="L36" s="11">
        <f t="shared" si="14"/>
        <v>1671.3240186294079</v>
      </c>
      <c r="M36" s="12">
        <f t="shared" si="15"/>
        <v>0.036941176470588234</v>
      </c>
    </row>
    <row r="37" spans="1:13" ht="15.75">
      <c r="A37" s="7" t="s">
        <v>49</v>
      </c>
      <c r="B37" s="8"/>
      <c r="C37" s="24" t="s">
        <v>40</v>
      </c>
      <c r="D37" s="11">
        <f>SUM(D35,D36)</f>
        <v>253000000</v>
      </c>
      <c r="E37" s="10">
        <f>SUM(E35,E36)</f>
        <v>2539</v>
      </c>
      <c r="F37" s="11">
        <f>SUM(F35,F36)</f>
        <v>311428408</v>
      </c>
      <c r="G37" s="11">
        <f t="shared" si="12"/>
        <v>122657.89996061442</v>
      </c>
      <c r="H37" s="11">
        <f>SUM(H35,H36)</f>
        <v>10973000</v>
      </c>
      <c r="I37" s="11">
        <f>SUM(I35,I36)</f>
        <v>0</v>
      </c>
      <c r="J37" s="11">
        <f>SUM(J35,J36)</f>
        <v>0</v>
      </c>
      <c r="K37" s="11">
        <f t="shared" si="13"/>
        <v>10973000</v>
      </c>
      <c r="L37" s="11">
        <f t="shared" si="14"/>
        <v>4321.7802284363925</v>
      </c>
      <c r="M37" s="12">
        <f t="shared" si="15"/>
        <v>0.043371541501976286</v>
      </c>
    </row>
    <row r="38" spans="1:13" ht="15.75">
      <c r="A38" s="18"/>
      <c r="B38" s="13"/>
      <c r="C38" s="25"/>
      <c r="D38" s="14"/>
      <c r="E38" s="15"/>
      <c r="F38" s="14"/>
      <c r="G38" s="14"/>
      <c r="H38" s="14"/>
      <c r="I38" s="14"/>
      <c r="J38" s="14"/>
      <c r="K38" s="14"/>
      <c r="L38" s="14"/>
      <c r="M38" s="16"/>
    </row>
    <row r="39" spans="1:13" ht="15.75">
      <c r="A39" s="1" t="s">
        <v>0</v>
      </c>
      <c r="B39" s="1"/>
      <c r="C39" s="23"/>
      <c r="D39" s="1"/>
      <c r="E39" s="33" t="s">
        <v>1</v>
      </c>
      <c r="F39" s="34"/>
      <c r="G39" s="35"/>
      <c r="H39" s="33" t="s">
        <v>2</v>
      </c>
      <c r="I39" s="34"/>
      <c r="J39" s="34"/>
      <c r="K39" s="34"/>
      <c r="L39" s="34"/>
      <c r="M39" s="35"/>
    </row>
    <row r="40" spans="1:13" s="6" customFormat="1" ht="31.5">
      <c r="A40" s="2" t="s">
        <v>3</v>
      </c>
      <c r="B40" s="3" t="s">
        <v>4</v>
      </c>
      <c r="C40" s="3" t="s">
        <v>5</v>
      </c>
      <c r="D40" s="3" t="s">
        <v>6</v>
      </c>
      <c r="E40" s="3" t="s">
        <v>7</v>
      </c>
      <c r="F40" s="3" t="s">
        <v>8</v>
      </c>
      <c r="G40" s="4" t="s">
        <v>9</v>
      </c>
      <c r="H40" s="4" t="s">
        <v>10</v>
      </c>
      <c r="I40" s="3" t="s">
        <v>11</v>
      </c>
      <c r="J40" s="3" t="s">
        <v>12</v>
      </c>
      <c r="K40" s="3" t="s">
        <v>13</v>
      </c>
      <c r="L40" s="5" t="s">
        <v>14</v>
      </c>
      <c r="M40" s="5" t="s">
        <v>15</v>
      </c>
    </row>
    <row r="41" spans="1:13" ht="15.75">
      <c r="A41" s="7"/>
      <c r="B41" s="8"/>
      <c r="C41" s="24"/>
      <c r="D41" s="11"/>
      <c r="E41" s="10"/>
      <c r="F41" s="11"/>
      <c r="G41" s="11"/>
      <c r="H41" s="11"/>
      <c r="I41" s="11"/>
      <c r="J41" s="11"/>
      <c r="K41" s="11"/>
      <c r="L41" s="11"/>
      <c r="M41" s="12"/>
    </row>
    <row r="42" spans="1:13" ht="15.75">
      <c r="A42" s="32" t="s">
        <v>53</v>
      </c>
      <c r="B42" s="8"/>
      <c r="C42" s="24"/>
      <c r="D42" s="11"/>
      <c r="E42" s="10"/>
      <c r="F42" s="11"/>
      <c r="G42" s="11"/>
      <c r="H42" s="11"/>
      <c r="I42" s="11"/>
      <c r="J42" s="11"/>
      <c r="K42" s="11"/>
      <c r="L42" s="11"/>
      <c r="M42" s="12"/>
    </row>
    <row r="43" spans="1:13" ht="15.75">
      <c r="A43" s="17" t="s">
        <v>47</v>
      </c>
      <c r="B43" s="8"/>
      <c r="C43" s="24"/>
      <c r="D43" s="11"/>
      <c r="E43" s="10"/>
      <c r="F43" s="11"/>
      <c r="G43" s="11"/>
      <c r="H43" s="11"/>
      <c r="I43" s="11"/>
      <c r="J43" s="11"/>
      <c r="K43" s="11"/>
      <c r="L43" s="11"/>
      <c r="M43" s="12"/>
    </row>
    <row r="44" spans="1:13" ht="15.75">
      <c r="A44" s="7" t="s">
        <v>42</v>
      </c>
      <c r="B44" s="8">
        <v>1079309</v>
      </c>
      <c r="C44" s="24" t="s">
        <v>17</v>
      </c>
      <c r="D44" s="11">
        <v>53393000</v>
      </c>
      <c r="E44" s="10">
        <v>4304</v>
      </c>
      <c r="F44" s="11">
        <v>51183000</v>
      </c>
      <c r="G44" s="11">
        <f aca="true" t="shared" si="16" ref="G44:G68">F44/E44</f>
        <v>11891.96096654275</v>
      </c>
      <c r="H44" s="11">
        <v>3579000</v>
      </c>
      <c r="I44" s="11">
        <v>550000</v>
      </c>
      <c r="J44" s="11">
        <v>0</v>
      </c>
      <c r="K44" s="11">
        <f aca="true" t="shared" si="17" ref="K44:K68">SUM(H44:J44)</f>
        <v>4129000</v>
      </c>
      <c r="L44" s="11">
        <f aca="true" t="shared" si="18" ref="L44:L68">(SUM(H44,I44,J44))/E44</f>
        <v>959.3401486988847</v>
      </c>
      <c r="M44" s="12">
        <f aca="true" t="shared" si="19" ref="M44:M68">K44/D44</f>
        <v>0.0773322345625831</v>
      </c>
    </row>
    <row r="45" spans="1:13" ht="15.75">
      <c r="A45" s="7" t="s">
        <v>23</v>
      </c>
      <c r="B45" s="8">
        <v>327114</v>
      </c>
      <c r="C45" s="24">
        <v>2008</v>
      </c>
      <c r="D45" s="11">
        <v>28486000</v>
      </c>
      <c r="E45" s="10">
        <v>665</v>
      </c>
      <c r="F45" s="11">
        <v>23776000</v>
      </c>
      <c r="G45" s="11">
        <f t="shared" si="16"/>
        <v>35753.38345864662</v>
      </c>
      <c r="H45" s="11">
        <v>2412000</v>
      </c>
      <c r="I45" s="11">
        <v>114000</v>
      </c>
      <c r="J45" s="11">
        <v>0</v>
      </c>
      <c r="K45" s="11">
        <f t="shared" si="17"/>
        <v>2526000</v>
      </c>
      <c r="L45" s="11">
        <f t="shared" si="18"/>
        <v>3798.496240601504</v>
      </c>
      <c r="M45" s="12">
        <f t="shared" si="19"/>
        <v>0.08867513866460718</v>
      </c>
    </row>
    <row r="46" spans="1:13" ht="15.75">
      <c r="A46" s="7" t="s">
        <v>24</v>
      </c>
      <c r="B46" s="8">
        <v>200051</v>
      </c>
      <c r="C46" s="24">
        <v>2009</v>
      </c>
      <c r="D46" s="11">
        <v>11729000</v>
      </c>
      <c r="E46" s="10">
        <v>453</v>
      </c>
      <c r="F46" s="11">
        <v>24286000</v>
      </c>
      <c r="G46" s="11">
        <f t="shared" si="16"/>
        <v>53611.47902869757</v>
      </c>
      <c r="H46" s="11">
        <v>1775000</v>
      </c>
      <c r="I46" s="11">
        <v>270000</v>
      </c>
      <c r="J46" s="11">
        <v>0</v>
      </c>
      <c r="K46" s="11">
        <f t="shared" si="17"/>
        <v>2045000</v>
      </c>
      <c r="L46" s="11">
        <f t="shared" si="18"/>
        <v>4514.3487858719645</v>
      </c>
      <c r="M46" s="12">
        <f t="shared" si="19"/>
        <v>0.1743541648904425</v>
      </c>
    </row>
    <row r="47" spans="1:13" ht="15.75">
      <c r="A47" s="7" t="s">
        <v>25</v>
      </c>
      <c r="B47" s="8">
        <v>1017504</v>
      </c>
      <c r="C47" s="24" t="s">
        <v>17</v>
      </c>
      <c r="D47" s="11">
        <v>6644900</v>
      </c>
      <c r="E47" s="10">
        <v>1008</v>
      </c>
      <c r="F47" s="11">
        <v>3994978</v>
      </c>
      <c r="G47" s="11">
        <f t="shared" si="16"/>
        <v>3963.2718253968255</v>
      </c>
      <c r="H47" s="11">
        <v>517688</v>
      </c>
      <c r="I47" s="11">
        <v>35006</v>
      </c>
      <c r="J47" s="11">
        <v>65344</v>
      </c>
      <c r="K47" s="11">
        <f t="shared" si="17"/>
        <v>618038</v>
      </c>
      <c r="L47" s="11">
        <f t="shared" si="18"/>
        <v>613.1329365079365</v>
      </c>
      <c r="M47" s="12">
        <f t="shared" si="19"/>
        <v>0.09300937561137113</v>
      </c>
    </row>
    <row r="48" spans="1:13" ht="15.75">
      <c r="A48" s="7" t="s">
        <v>43</v>
      </c>
      <c r="B48" s="8">
        <v>1111612</v>
      </c>
      <c r="C48" s="24" t="s">
        <v>17</v>
      </c>
      <c r="D48" s="11">
        <v>5153615</v>
      </c>
      <c r="E48" s="10">
        <v>2211</v>
      </c>
      <c r="F48" s="11">
        <v>3976882</v>
      </c>
      <c r="G48" s="11">
        <f t="shared" si="16"/>
        <v>1798.680235187698</v>
      </c>
      <c r="H48" s="11">
        <v>667829</v>
      </c>
      <c r="I48" s="11">
        <v>31672</v>
      </c>
      <c r="J48" s="11">
        <v>0</v>
      </c>
      <c r="K48" s="11">
        <f t="shared" si="17"/>
        <v>699501</v>
      </c>
      <c r="L48" s="11">
        <f t="shared" si="18"/>
        <v>316.3731343283582</v>
      </c>
      <c r="M48" s="12">
        <f t="shared" si="19"/>
        <v>0.13573016222593268</v>
      </c>
    </row>
    <row r="49" spans="1:13" ht="15.75">
      <c r="A49" s="7" t="s">
        <v>28</v>
      </c>
      <c r="B49" s="8">
        <v>210037</v>
      </c>
      <c r="C49" s="24">
        <v>2009</v>
      </c>
      <c r="D49" s="11">
        <v>5015548</v>
      </c>
      <c r="E49" s="10">
        <v>114</v>
      </c>
      <c r="F49" s="11">
        <v>5197260</v>
      </c>
      <c r="G49" s="11">
        <f t="shared" si="16"/>
        <v>45590</v>
      </c>
      <c r="H49" s="11">
        <v>739000</v>
      </c>
      <c r="I49" s="11">
        <v>58000</v>
      </c>
      <c r="J49" s="11">
        <v>1000</v>
      </c>
      <c r="K49" s="11">
        <f t="shared" si="17"/>
        <v>798000</v>
      </c>
      <c r="L49" s="11">
        <f t="shared" si="18"/>
        <v>7000</v>
      </c>
      <c r="M49" s="12">
        <f t="shared" si="19"/>
        <v>0.1591052463260246</v>
      </c>
    </row>
    <row r="50" spans="1:13" ht="15.75">
      <c r="A50" s="7" t="s">
        <v>29</v>
      </c>
      <c r="B50" s="8">
        <v>290462</v>
      </c>
      <c r="C50" s="24">
        <v>2008</v>
      </c>
      <c r="D50" s="11">
        <v>4046000</v>
      </c>
      <c r="E50" s="10">
        <v>1530</v>
      </c>
      <c r="F50" s="11">
        <v>2981186</v>
      </c>
      <c r="G50" s="11">
        <f t="shared" si="16"/>
        <v>1948.4875816993465</v>
      </c>
      <c r="H50" s="11">
        <v>807000</v>
      </c>
      <c r="I50" s="11">
        <v>10000</v>
      </c>
      <c r="J50" s="11">
        <v>0</v>
      </c>
      <c r="K50" s="11">
        <f t="shared" si="17"/>
        <v>817000</v>
      </c>
      <c r="L50" s="11">
        <f t="shared" si="18"/>
        <v>533.9869281045752</v>
      </c>
      <c r="M50" s="12">
        <f t="shared" si="19"/>
        <v>0.20192782995551162</v>
      </c>
    </row>
    <row r="51" spans="1:13" ht="15.75">
      <c r="A51" s="7" t="s">
        <v>30</v>
      </c>
      <c r="B51" s="8">
        <v>1084412</v>
      </c>
      <c r="C51" s="24">
        <v>2008</v>
      </c>
      <c r="D51" s="11">
        <v>3642267</v>
      </c>
      <c r="E51" s="10">
        <v>105</v>
      </c>
      <c r="F51" s="11">
        <v>4323275</v>
      </c>
      <c r="G51" s="11">
        <f t="shared" si="16"/>
        <v>41174.04761904762</v>
      </c>
      <c r="H51" s="11">
        <v>124975</v>
      </c>
      <c r="I51" s="11">
        <v>49036</v>
      </c>
      <c r="J51" s="11">
        <v>224148</v>
      </c>
      <c r="K51" s="11">
        <f t="shared" si="17"/>
        <v>398159</v>
      </c>
      <c r="L51" s="11">
        <f t="shared" si="18"/>
        <v>3791.9904761904763</v>
      </c>
      <c r="M51" s="12">
        <f t="shared" si="19"/>
        <v>0.1093162582534449</v>
      </c>
    </row>
    <row r="52" spans="1:13" ht="15.75">
      <c r="A52" s="7" t="s">
        <v>46</v>
      </c>
      <c r="B52" s="8">
        <v>1101276</v>
      </c>
      <c r="C52" s="24" t="s">
        <v>17</v>
      </c>
      <c r="D52" s="11">
        <v>700530</v>
      </c>
      <c r="E52" s="10">
        <v>67</v>
      </c>
      <c r="F52" s="11">
        <v>292000</v>
      </c>
      <c r="G52" s="11">
        <f t="shared" si="16"/>
        <v>4358.20895522388</v>
      </c>
      <c r="H52" s="11">
        <v>166043</v>
      </c>
      <c r="I52" s="11">
        <v>22503</v>
      </c>
      <c r="J52" s="11">
        <v>0</v>
      </c>
      <c r="K52" s="11">
        <f t="shared" si="17"/>
        <v>188546</v>
      </c>
      <c r="L52" s="11">
        <f t="shared" si="18"/>
        <v>2814.1194029850744</v>
      </c>
      <c r="M52" s="12">
        <f t="shared" si="19"/>
        <v>0.2691476453542318</v>
      </c>
    </row>
    <row r="53" spans="1:13" ht="15.75">
      <c r="A53" s="7"/>
      <c r="B53" s="8"/>
      <c r="C53" s="24"/>
      <c r="D53" s="11"/>
      <c r="E53" s="10"/>
      <c r="F53" s="11"/>
      <c r="G53" s="11"/>
      <c r="H53" s="11"/>
      <c r="I53" s="11"/>
      <c r="J53" s="11"/>
      <c r="K53" s="11"/>
      <c r="L53" s="11"/>
      <c r="M53" s="12"/>
    </row>
    <row r="54" spans="1:13" ht="15.75">
      <c r="A54" s="17" t="s">
        <v>48</v>
      </c>
      <c r="B54" s="8"/>
      <c r="C54" s="24"/>
      <c r="D54" s="11"/>
      <c r="E54" s="10"/>
      <c r="F54" s="11"/>
      <c r="G54" s="11"/>
      <c r="H54" s="11"/>
      <c r="I54" s="11"/>
      <c r="J54" s="11"/>
      <c r="K54" s="11"/>
      <c r="L54" s="11"/>
      <c r="M54" s="12"/>
    </row>
    <row r="55" spans="1:13" ht="15.75">
      <c r="A55" s="7" t="s">
        <v>22</v>
      </c>
      <c r="B55" s="8">
        <v>206495</v>
      </c>
      <c r="C55" s="24" t="s">
        <v>17</v>
      </c>
      <c r="D55" s="11">
        <v>32482000</v>
      </c>
      <c r="E55" s="10">
        <v>247</v>
      </c>
      <c r="F55" s="11">
        <v>40127300</v>
      </c>
      <c r="G55" s="11">
        <f t="shared" si="16"/>
        <v>162458.70445344129</v>
      </c>
      <c r="H55" s="11">
        <v>505000</v>
      </c>
      <c r="I55" s="11">
        <v>68000</v>
      </c>
      <c r="J55" s="11">
        <v>0</v>
      </c>
      <c r="K55" s="11">
        <f t="shared" si="17"/>
        <v>573000</v>
      </c>
      <c r="L55" s="11">
        <f t="shared" si="18"/>
        <v>2319.838056680162</v>
      </c>
      <c r="M55" s="12">
        <f t="shared" si="19"/>
        <v>0.01764053937565421</v>
      </c>
    </row>
    <row r="56" spans="1:13" ht="15.75">
      <c r="A56" s="7" t="s">
        <v>26</v>
      </c>
      <c r="B56" s="8">
        <v>326340</v>
      </c>
      <c r="C56" s="24" t="s">
        <v>17</v>
      </c>
      <c r="D56" s="11">
        <v>6488000</v>
      </c>
      <c r="E56" s="10">
        <v>654</v>
      </c>
      <c r="F56" s="11">
        <v>5042000</v>
      </c>
      <c r="G56" s="11">
        <f t="shared" si="16"/>
        <v>7709.480122324159</v>
      </c>
      <c r="H56" s="11">
        <v>357000</v>
      </c>
      <c r="I56" s="11">
        <v>33000</v>
      </c>
      <c r="J56" s="11">
        <v>0</v>
      </c>
      <c r="K56" s="11">
        <f t="shared" si="17"/>
        <v>390000</v>
      </c>
      <c r="L56" s="11">
        <f t="shared" si="18"/>
        <v>596.3302752293578</v>
      </c>
      <c r="M56" s="12">
        <f t="shared" si="19"/>
        <v>0.06011097410604192</v>
      </c>
    </row>
    <row r="57" spans="1:13" ht="15.75">
      <c r="A57" s="7" t="s">
        <v>27</v>
      </c>
      <c r="B57" s="8">
        <v>1107479</v>
      </c>
      <c r="C57" s="24" t="s">
        <v>17</v>
      </c>
      <c r="D57" s="11">
        <v>5281708</v>
      </c>
      <c r="E57" s="10">
        <v>73</v>
      </c>
      <c r="F57" s="11">
        <v>1378095</v>
      </c>
      <c r="G57" s="11">
        <f t="shared" si="16"/>
        <v>18878.013698630137</v>
      </c>
      <c r="H57" s="11">
        <v>41676</v>
      </c>
      <c r="I57" s="11">
        <v>11427</v>
      </c>
      <c r="J57" s="11">
        <v>0</v>
      </c>
      <c r="K57" s="11">
        <f t="shared" si="17"/>
        <v>53103</v>
      </c>
      <c r="L57" s="11">
        <f t="shared" si="18"/>
        <v>727.4383561643835</v>
      </c>
      <c r="M57" s="12">
        <f t="shared" si="19"/>
        <v>0.010054134003621555</v>
      </c>
    </row>
    <row r="58" spans="1:13" ht="15.75">
      <c r="A58" s="7" t="s">
        <v>31</v>
      </c>
      <c r="B58" s="8">
        <v>1121887</v>
      </c>
      <c r="C58" s="24">
        <v>2008</v>
      </c>
      <c r="D58" s="11">
        <v>2810056</v>
      </c>
      <c r="E58" s="10">
        <v>12</v>
      </c>
      <c r="F58" s="11">
        <v>958730</v>
      </c>
      <c r="G58" s="11">
        <f t="shared" si="16"/>
        <v>79894.16666666667</v>
      </c>
      <c r="H58" s="11">
        <v>3468</v>
      </c>
      <c r="I58" s="11">
        <v>3473</v>
      </c>
      <c r="J58" s="11">
        <v>0</v>
      </c>
      <c r="K58" s="11">
        <f t="shared" si="17"/>
        <v>6941</v>
      </c>
      <c r="L58" s="11">
        <f t="shared" si="18"/>
        <v>578.4166666666666</v>
      </c>
      <c r="M58" s="12">
        <f t="shared" si="19"/>
        <v>0.0024700575362199186</v>
      </c>
    </row>
    <row r="59" spans="1:13" ht="15.75">
      <c r="A59" s="7" t="s">
        <v>32</v>
      </c>
      <c r="B59" s="8">
        <v>1084065</v>
      </c>
      <c r="C59" s="24">
        <v>2009</v>
      </c>
      <c r="D59" s="11">
        <v>2601254</v>
      </c>
      <c r="E59" s="10">
        <v>25</v>
      </c>
      <c r="F59" s="11">
        <v>3042096</v>
      </c>
      <c r="G59" s="11">
        <f t="shared" si="16"/>
        <v>121683.84</v>
      </c>
      <c r="H59" s="11">
        <v>61774</v>
      </c>
      <c r="I59" s="11">
        <v>12031</v>
      </c>
      <c r="J59" s="11">
        <v>0</v>
      </c>
      <c r="K59" s="11">
        <f t="shared" si="17"/>
        <v>73805</v>
      </c>
      <c r="L59" s="11">
        <f t="shared" si="18"/>
        <v>2952.2</v>
      </c>
      <c r="M59" s="12">
        <f t="shared" si="19"/>
        <v>0.02837285401579392</v>
      </c>
    </row>
    <row r="60" spans="1:13" ht="15.75">
      <c r="A60" s="7" t="s">
        <v>33</v>
      </c>
      <c r="B60" s="8">
        <v>292360</v>
      </c>
      <c r="C60" s="24">
        <v>2008</v>
      </c>
      <c r="D60" s="11">
        <v>1999104</v>
      </c>
      <c r="E60" s="10">
        <v>118</v>
      </c>
      <c r="F60" s="11">
        <v>3096694</v>
      </c>
      <c r="G60" s="11">
        <f t="shared" si="16"/>
        <v>26243.169491525423</v>
      </c>
      <c r="H60" s="11">
        <v>121997</v>
      </c>
      <c r="I60" s="11">
        <v>14991</v>
      </c>
      <c r="J60" s="11">
        <v>0</v>
      </c>
      <c r="K60" s="11">
        <f t="shared" si="17"/>
        <v>136988</v>
      </c>
      <c r="L60" s="11">
        <f t="shared" si="18"/>
        <v>1160.915254237288</v>
      </c>
      <c r="M60" s="12">
        <f t="shared" si="19"/>
        <v>0.0685246990651812</v>
      </c>
    </row>
    <row r="61" spans="1:13" ht="15.75">
      <c r="A61" s="7" t="s">
        <v>34</v>
      </c>
      <c r="B61" s="8">
        <v>263207</v>
      </c>
      <c r="C61" s="24" t="s">
        <v>17</v>
      </c>
      <c r="D61" s="11">
        <v>1866000</v>
      </c>
      <c r="E61" s="10">
        <v>176</v>
      </c>
      <c r="F61" s="11">
        <v>4333676</v>
      </c>
      <c r="G61" s="11">
        <f t="shared" si="16"/>
        <v>24623.159090909092</v>
      </c>
      <c r="H61" s="11">
        <v>413000</v>
      </c>
      <c r="I61" s="11">
        <v>41000</v>
      </c>
      <c r="J61" s="11">
        <v>0</v>
      </c>
      <c r="K61" s="11">
        <f t="shared" si="17"/>
        <v>454000</v>
      </c>
      <c r="L61" s="11">
        <f t="shared" si="18"/>
        <v>2579.5454545454545</v>
      </c>
      <c r="M61" s="12">
        <f t="shared" si="19"/>
        <v>0.2433011789924973</v>
      </c>
    </row>
    <row r="62" spans="1:13" ht="15.75">
      <c r="A62" s="7" t="s">
        <v>35</v>
      </c>
      <c r="B62" s="8">
        <v>228382</v>
      </c>
      <c r="C62" s="24" t="s">
        <v>17</v>
      </c>
      <c r="D62" s="11">
        <v>1532000</v>
      </c>
      <c r="E62" s="10">
        <v>14</v>
      </c>
      <c r="F62" s="11">
        <v>1763070</v>
      </c>
      <c r="G62" s="11">
        <f t="shared" si="16"/>
        <v>125933.57142857143</v>
      </c>
      <c r="H62" s="11">
        <v>45000</v>
      </c>
      <c r="I62" s="11">
        <v>22000</v>
      </c>
      <c r="J62" s="11">
        <v>0</v>
      </c>
      <c r="K62" s="11">
        <f t="shared" si="17"/>
        <v>67000</v>
      </c>
      <c r="L62" s="11">
        <f t="shared" si="18"/>
        <v>4785.714285714285</v>
      </c>
      <c r="M62" s="12">
        <f t="shared" si="19"/>
        <v>0.043733681462140996</v>
      </c>
    </row>
    <row r="63" spans="1:13" ht="15.75">
      <c r="A63" s="7" t="s">
        <v>36</v>
      </c>
      <c r="B63" s="8">
        <v>251403</v>
      </c>
      <c r="C63" s="24" t="s">
        <v>17</v>
      </c>
      <c r="D63" s="11">
        <v>1475292</v>
      </c>
      <c r="E63" s="10">
        <v>234</v>
      </c>
      <c r="F63" s="11">
        <v>937000</v>
      </c>
      <c r="G63" s="11">
        <f t="shared" si="16"/>
        <v>4004.2735042735044</v>
      </c>
      <c r="H63" s="11">
        <v>173838</v>
      </c>
      <c r="I63" s="11">
        <v>47649</v>
      </c>
      <c r="J63" s="11">
        <v>0</v>
      </c>
      <c r="K63" s="11">
        <f t="shared" si="17"/>
        <v>221487</v>
      </c>
      <c r="L63" s="11">
        <f t="shared" si="18"/>
        <v>946.525641025641</v>
      </c>
      <c r="M63" s="12">
        <f t="shared" si="19"/>
        <v>0.1501309571257758</v>
      </c>
    </row>
    <row r="64" spans="1:13" ht="15.75">
      <c r="A64" s="7" t="s">
        <v>37</v>
      </c>
      <c r="B64" s="8">
        <v>1001363</v>
      </c>
      <c r="C64" s="24" t="s">
        <v>17</v>
      </c>
      <c r="D64" s="11">
        <v>1336737</v>
      </c>
      <c r="E64" s="10">
        <v>394</v>
      </c>
      <c r="F64" s="11">
        <v>1114689</v>
      </c>
      <c r="G64" s="11">
        <f t="shared" si="16"/>
        <v>2829.159898477157</v>
      </c>
      <c r="H64" s="11">
        <v>134166</v>
      </c>
      <c r="I64" s="11">
        <v>32012</v>
      </c>
      <c r="J64" s="11">
        <v>0</v>
      </c>
      <c r="K64" s="11">
        <f t="shared" si="17"/>
        <v>166178</v>
      </c>
      <c r="L64" s="11">
        <f t="shared" si="18"/>
        <v>421.7715736040609</v>
      </c>
      <c r="M64" s="12">
        <f t="shared" si="19"/>
        <v>0.12431615194312719</v>
      </c>
    </row>
    <row r="65" spans="1:13" ht="15.75">
      <c r="A65" s="7" t="s">
        <v>38</v>
      </c>
      <c r="B65" s="8">
        <v>277844</v>
      </c>
      <c r="C65" s="24" t="s">
        <v>17</v>
      </c>
      <c r="D65" s="11">
        <v>1044825</v>
      </c>
      <c r="E65" s="10">
        <v>128</v>
      </c>
      <c r="F65" s="11">
        <v>915817</v>
      </c>
      <c r="G65" s="11">
        <f t="shared" si="16"/>
        <v>7154.8203125</v>
      </c>
      <c r="H65" s="11">
        <v>0</v>
      </c>
      <c r="I65" s="11">
        <v>59195</v>
      </c>
      <c r="J65" s="11">
        <v>0</v>
      </c>
      <c r="K65" s="11">
        <f t="shared" si="17"/>
        <v>59195</v>
      </c>
      <c r="L65" s="11">
        <f t="shared" si="18"/>
        <v>462.4609375</v>
      </c>
      <c r="M65" s="12">
        <f t="shared" si="19"/>
        <v>0.05665542076424281</v>
      </c>
    </row>
    <row r="66" spans="1:13" ht="15.75">
      <c r="A66" s="7" t="s">
        <v>44</v>
      </c>
      <c r="B66" s="8">
        <v>1112508</v>
      </c>
      <c r="C66" s="24" t="s">
        <v>17</v>
      </c>
      <c r="D66" s="11">
        <v>1016361</v>
      </c>
      <c r="E66" s="10">
        <v>13</v>
      </c>
      <c r="F66" s="11">
        <v>35290</v>
      </c>
      <c r="G66" s="11">
        <f t="shared" si="16"/>
        <v>2714.6153846153848</v>
      </c>
      <c r="H66" s="11">
        <v>0</v>
      </c>
      <c r="I66" s="11">
        <v>16250</v>
      </c>
      <c r="J66" s="11">
        <v>0</v>
      </c>
      <c r="K66" s="11">
        <f t="shared" si="17"/>
        <v>16250</v>
      </c>
      <c r="L66" s="11">
        <f t="shared" si="18"/>
        <v>1250</v>
      </c>
      <c r="M66" s="12">
        <f t="shared" si="19"/>
        <v>0.01598841356565236</v>
      </c>
    </row>
    <row r="67" spans="1:13" ht="15.75">
      <c r="A67" s="7" t="s">
        <v>45</v>
      </c>
      <c r="B67" s="8">
        <v>1115903</v>
      </c>
      <c r="C67" s="24">
        <v>2008</v>
      </c>
      <c r="D67" s="11">
        <v>702628</v>
      </c>
      <c r="E67" s="10">
        <v>16</v>
      </c>
      <c r="F67" s="11">
        <v>120807</v>
      </c>
      <c r="G67" s="11">
        <f t="shared" si="16"/>
        <v>7550.4375</v>
      </c>
      <c r="H67" s="11">
        <v>0</v>
      </c>
      <c r="I67" s="11">
        <v>10237</v>
      </c>
      <c r="J67" s="11">
        <v>0</v>
      </c>
      <c r="K67" s="11">
        <f t="shared" si="17"/>
        <v>10237</v>
      </c>
      <c r="L67" s="11">
        <f t="shared" si="18"/>
        <v>639.8125</v>
      </c>
      <c r="M67" s="12">
        <f t="shared" si="19"/>
        <v>0.014569587320744405</v>
      </c>
    </row>
    <row r="68" spans="1:13" ht="15.75">
      <c r="A68" s="18" t="s">
        <v>39</v>
      </c>
      <c r="B68" s="13">
        <v>1049907</v>
      </c>
      <c r="C68" s="25" t="s">
        <v>17</v>
      </c>
      <c r="D68" s="14">
        <v>573430</v>
      </c>
      <c r="E68" s="15">
        <v>57</v>
      </c>
      <c r="F68" s="14">
        <v>876700</v>
      </c>
      <c r="G68" s="14">
        <f t="shared" si="16"/>
        <v>15380.701754385966</v>
      </c>
      <c r="H68" s="14">
        <v>1813</v>
      </c>
      <c r="I68" s="14">
        <v>2841</v>
      </c>
      <c r="J68" s="14">
        <v>0</v>
      </c>
      <c r="K68" s="14">
        <f t="shared" si="17"/>
        <v>4654</v>
      </c>
      <c r="L68" s="14">
        <f t="shared" si="18"/>
        <v>81.64912280701755</v>
      </c>
      <c r="M68" s="16">
        <f t="shared" si="19"/>
        <v>0.008116073452731807</v>
      </c>
    </row>
    <row r="70" ht="15.75">
      <c r="A70" s="21"/>
    </row>
    <row r="71" ht="15.75">
      <c r="A71" s="21"/>
    </row>
    <row r="72" spans="1:13" ht="15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1:13" ht="15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1:13" ht="15.75">
      <c r="A74" s="1"/>
      <c r="B74" s="1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>
      <c r="A75" s="1"/>
      <c r="B75" s="1"/>
      <c r="C75" s="22"/>
      <c r="D75" s="1"/>
      <c r="E75" s="1"/>
      <c r="F75" s="1"/>
      <c r="G75" s="1"/>
      <c r="H75" s="1"/>
      <c r="I75" s="1"/>
      <c r="J75" s="1"/>
      <c r="K75" s="1"/>
      <c r="L75" s="1"/>
      <c r="M75" s="1"/>
    </row>
  </sheetData>
  <mergeCells count="7">
    <mergeCell ref="E3:G3"/>
    <mergeCell ref="H3:M3"/>
    <mergeCell ref="A1:M1"/>
    <mergeCell ref="A72:M72"/>
    <mergeCell ref="A73:M73"/>
    <mergeCell ref="E39:G39"/>
    <mergeCell ref="H39:M39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72" r:id="rId3"/>
  <headerFooter>
    <oddHeader xml:space="preserve">&amp;L&amp;"Bliss,Bold"
BASE DATA&amp;CDepartment for Culture, Media and Sport  </oddHeader>
    <oddFooter>&amp;CDepartment for Culture, Media and Sport</oddFooter>
  </headerFooter>
  <rowBreaks count="1" manualBreakCount="1">
    <brk id="3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view="pageLayout" workbookViewId="0" topLeftCell="A37">
      <selection activeCell="A41" sqref="A41"/>
    </sheetView>
  </sheetViews>
  <sheetFormatPr defaultColWidth="9.00390625" defaultRowHeight="15.75"/>
  <sheetData>
    <row r="1" ht="15.75">
      <c r="A1" s="27"/>
    </row>
    <row r="32" ht="15.75">
      <c r="A32" s="27"/>
    </row>
  </sheetData>
  <printOptions/>
  <pageMargins left="0.7086614173228346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224851</dc:creator>
  <cp:keywords/>
  <dc:description/>
  <cp:lastModifiedBy>224350</cp:lastModifiedBy>
  <cp:lastPrinted>2010-11-17T14:12:51Z</cp:lastPrinted>
  <dcterms:created xsi:type="dcterms:W3CDTF">2010-09-15T13:07:32Z</dcterms:created>
  <dcterms:modified xsi:type="dcterms:W3CDTF">2011-02-17T12:51:28Z</dcterms:modified>
  <cp:category/>
  <cp:version/>
  <cp:contentType/>
  <cp:contentStatus/>
</cp:coreProperties>
</file>