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195" windowHeight="7680" activeTab="6"/>
  </bookViews>
  <sheets>
    <sheet name="2007-08" sheetId="1" r:id="rId1"/>
    <sheet name="2008-09" sheetId="2" r:id="rId2"/>
    <sheet name="2009-10" sheetId="3" r:id="rId3"/>
    <sheet name="2010-11" sheetId="4" r:id="rId4"/>
    <sheet name="2011-12" sheetId="5" r:id="rId5"/>
    <sheet name="Revaluation" sheetId="6" r:id="rId6"/>
    <sheet name="Proportionate Shares" sheetId="7" r:id="rId7"/>
  </sheets>
  <definedNames>
    <definedName name="Data" localSheetId="0">'2007-08'!$B$12:$J$357</definedName>
    <definedName name="Data" localSheetId="1">'2008-09'!$B$12:$L$357</definedName>
    <definedName name="Data" localSheetId="2">'2009-10'!$B$12:$M$357</definedName>
    <definedName name="Data" localSheetId="3">'2010-11'!$B$12:$M$357</definedName>
    <definedName name="Data">'2011-12'!$B$12:$M$357</definedName>
    <definedName name="Data_col1">#REF!</definedName>
    <definedName name="Data_col2">#REF!</definedName>
    <definedName name="Data_col3">#REF!</definedName>
    <definedName name="LA_List" localSheetId="0">#REF!</definedName>
    <definedName name="LA_List" localSheetId="1">#REF!</definedName>
    <definedName name="LA_List">#REF!</definedName>
    <definedName name="_xlnm.Print_Area" localSheetId="6">'Proportionate Shares'!$A$1:$O$17</definedName>
  </definedNames>
  <calcPr fullCalcOnLoad="1"/>
</workbook>
</file>

<file path=xl/sharedStrings.xml><?xml version="1.0" encoding="utf-8"?>
<sst xmlns="http://schemas.openxmlformats.org/spreadsheetml/2006/main" count="8920" uniqueCount="743">
  <si>
    <t>NNDR3 form returns for billing authorities in England 2011-12</t>
  </si>
  <si>
    <t>The outturn for national non-domestic rates (NNDR) in 2011-12, from the local authorities responsible for collecting them.</t>
  </si>
  <si>
    <t>Region</t>
  </si>
  <si>
    <t>Class</t>
  </si>
  <si>
    <t>Losses in collection</t>
  </si>
  <si>
    <t>City of London offset</t>
  </si>
  <si>
    <t xml:space="preserve">Contribution to the Pool </t>
  </si>
  <si>
    <t>Increase due to transitional relief</t>
  </si>
  <si>
    <t>Reduction due to transitional relief</t>
  </si>
  <si>
    <t>Reductions due to schedule of payment agreements iro 2009-10</t>
  </si>
  <si>
    <t>Schedule of payment installments</t>
  </si>
  <si>
    <t>ENGLAND</t>
  </si>
  <si>
    <t>E3831</t>
  </si>
  <si>
    <t>Adur</t>
  </si>
  <si>
    <t>SE</t>
  </si>
  <si>
    <t>SD</t>
  </si>
  <si>
    <t>E0931</t>
  </si>
  <si>
    <t>Allerdale</t>
  </si>
  <si>
    <t>NW</t>
  </si>
  <si>
    <t>E1031</t>
  </si>
  <si>
    <t>Amber Valley</t>
  </si>
  <si>
    <t>EM</t>
  </si>
  <si>
    <t>E3832</t>
  </si>
  <si>
    <t>Arun</t>
  </si>
  <si>
    <t>E3031</t>
  </si>
  <si>
    <t>Ashfield</t>
  </si>
  <si>
    <t>E2231</t>
  </si>
  <si>
    <t>Ashford</t>
  </si>
  <si>
    <t>E0431</t>
  </si>
  <si>
    <t>Aylesbury Vale</t>
  </si>
  <si>
    <t>E3531</t>
  </si>
  <si>
    <t>Babergh</t>
  </si>
  <si>
    <t>EE</t>
  </si>
  <si>
    <t>E5030</t>
  </si>
  <si>
    <t>Barking &amp; Dagenham</t>
  </si>
  <si>
    <t>L</t>
  </si>
  <si>
    <t>LB</t>
  </si>
  <si>
    <t>E5031</t>
  </si>
  <si>
    <t>Barnet</t>
  </si>
  <si>
    <t>E4401</t>
  </si>
  <si>
    <t>Barnsley</t>
  </si>
  <si>
    <t>YH</t>
  </si>
  <si>
    <t>MD</t>
  </si>
  <si>
    <t>E0932</t>
  </si>
  <si>
    <t>Barrow-in-Furness</t>
  </si>
  <si>
    <t>E1531</t>
  </si>
  <si>
    <t>Basildon</t>
  </si>
  <si>
    <t>E1731</t>
  </si>
  <si>
    <t>Basingstoke &amp; Deane</t>
  </si>
  <si>
    <t>E3032</t>
  </si>
  <si>
    <t>Bassetlaw</t>
  </si>
  <si>
    <t>E0101</t>
  </si>
  <si>
    <t>Bath &amp; North East Somerset</t>
  </si>
  <si>
    <t>SW</t>
  </si>
  <si>
    <t>UA</t>
  </si>
  <si>
    <t>E0202</t>
  </si>
  <si>
    <t>Bedford UA</t>
  </si>
  <si>
    <t>E5032</t>
  </si>
  <si>
    <t>Bexley</t>
  </si>
  <si>
    <t>E4601</t>
  </si>
  <si>
    <t>Birmingham</t>
  </si>
  <si>
    <t>WM</t>
  </si>
  <si>
    <t>E2431</t>
  </si>
  <si>
    <t>Blaby</t>
  </si>
  <si>
    <t>E2301</t>
  </si>
  <si>
    <t>Blackburn with Darwen UA</t>
  </si>
  <si>
    <t>E2302</t>
  </si>
  <si>
    <t>Blackpool UA</t>
  </si>
  <si>
    <t>E1032</t>
  </si>
  <si>
    <t>Bolsover</t>
  </si>
  <si>
    <t>E4201</t>
  </si>
  <si>
    <t>Bolton</t>
  </si>
  <si>
    <t>E2531</t>
  </si>
  <si>
    <t>Boston</t>
  </si>
  <si>
    <t>E1202</t>
  </si>
  <si>
    <t>Bournemouth UA</t>
  </si>
  <si>
    <t>E0301</t>
  </si>
  <si>
    <t>Bracknell Forest UA</t>
  </si>
  <si>
    <t>E4701</t>
  </si>
  <si>
    <t>Bradford</t>
  </si>
  <si>
    <t>E1532</t>
  </si>
  <si>
    <t>Braintree</t>
  </si>
  <si>
    <t>E2631</t>
  </si>
  <si>
    <t>Breckland</t>
  </si>
  <si>
    <t>E5033</t>
  </si>
  <si>
    <t>Brent</t>
  </si>
  <si>
    <t>E1533</t>
  </si>
  <si>
    <t>Brentwood</t>
  </si>
  <si>
    <t>E1401</t>
  </si>
  <si>
    <t>Brighton and Hove</t>
  </si>
  <si>
    <t>E0102</t>
  </si>
  <si>
    <t>Bristol</t>
  </si>
  <si>
    <t>E2632</t>
  </si>
  <si>
    <t>Broadland</t>
  </si>
  <si>
    <t>E5034</t>
  </si>
  <si>
    <t>Bromley</t>
  </si>
  <si>
    <t>E1831</t>
  </si>
  <si>
    <t>Bromsgrove</t>
  </si>
  <si>
    <t>E1931</t>
  </si>
  <si>
    <t>Broxbourne</t>
  </si>
  <si>
    <t>E3033</t>
  </si>
  <si>
    <t>Broxtowe</t>
  </si>
  <si>
    <t>E2333</t>
  </si>
  <si>
    <t>Burnley</t>
  </si>
  <si>
    <t>E4202</t>
  </si>
  <si>
    <t>Bury</t>
  </si>
  <si>
    <t>E4702</t>
  </si>
  <si>
    <t>Calderdale</t>
  </si>
  <si>
    <t>E0531</t>
  </si>
  <si>
    <t>Cambridge</t>
  </si>
  <si>
    <t>E5011</t>
  </si>
  <si>
    <t>Camden</t>
  </si>
  <si>
    <t>E3431</t>
  </si>
  <si>
    <t>Cannock Chase</t>
  </si>
  <si>
    <t>E2232</t>
  </si>
  <si>
    <t>Canterbury</t>
  </si>
  <si>
    <t>E0933</t>
  </si>
  <si>
    <t>Carlisle</t>
  </si>
  <si>
    <t>E1534</t>
  </si>
  <si>
    <t>Castle Point</t>
  </si>
  <si>
    <t>E0203</t>
  </si>
  <si>
    <t>Central Bedfordshire UA</t>
  </si>
  <si>
    <t>E2432</t>
  </si>
  <si>
    <t>Charnwood</t>
  </si>
  <si>
    <t>E1535</t>
  </si>
  <si>
    <t>Chelmsford</t>
  </si>
  <si>
    <t>E1631</t>
  </si>
  <si>
    <t>Cheltenham</t>
  </si>
  <si>
    <t>E3131</t>
  </si>
  <si>
    <t>Cherwell</t>
  </si>
  <si>
    <t>E0603</t>
  </si>
  <si>
    <t>Cheshire East UA</t>
  </si>
  <si>
    <t>E0604</t>
  </si>
  <si>
    <t>Cheshire West and Chester UA</t>
  </si>
  <si>
    <t>E1033</t>
  </si>
  <si>
    <t>Chesterfield</t>
  </si>
  <si>
    <t>E3833</t>
  </si>
  <si>
    <t>Chichester</t>
  </si>
  <si>
    <t>E0432</t>
  </si>
  <si>
    <t>Chiltern</t>
  </si>
  <si>
    <t>E2334</t>
  </si>
  <si>
    <t>Chorley</t>
  </si>
  <si>
    <t>E1232</t>
  </si>
  <si>
    <t>Christchurch</t>
  </si>
  <si>
    <t>E5010</t>
  </si>
  <si>
    <t>City of London</t>
  </si>
  <si>
    <t>E1536</t>
  </si>
  <si>
    <t>Colchester</t>
  </si>
  <si>
    <t>E0934</t>
  </si>
  <si>
    <t>Copeland</t>
  </si>
  <si>
    <t>E2831</t>
  </si>
  <si>
    <t>Corby</t>
  </si>
  <si>
    <t>E0801</t>
  </si>
  <si>
    <t>Cornwall UA</t>
  </si>
  <si>
    <t>E1632</t>
  </si>
  <si>
    <t>Cotswold</t>
  </si>
  <si>
    <t>E4602</t>
  </si>
  <si>
    <t>Coventry</t>
  </si>
  <si>
    <t>E2731</t>
  </si>
  <si>
    <t>Craven</t>
  </si>
  <si>
    <t>E3834</t>
  </si>
  <si>
    <t>Crawley</t>
  </si>
  <si>
    <t>E5035</t>
  </si>
  <si>
    <t>E1932</t>
  </si>
  <si>
    <t>Dacorum</t>
  </si>
  <si>
    <t>E1301</t>
  </si>
  <si>
    <t>Darlington UA</t>
  </si>
  <si>
    <t>NE</t>
  </si>
  <si>
    <t>E2233</t>
  </si>
  <si>
    <t>Dartford</t>
  </si>
  <si>
    <t>E2832</t>
  </si>
  <si>
    <t>Daventry</t>
  </si>
  <si>
    <t>E1001</t>
  </si>
  <si>
    <t>Derby UA</t>
  </si>
  <si>
    <t>E1035</t>
  </si>
  <si>
    <t>Derbyshire Dales</t>
  </si>
  <si>
    <t>E4402</t>
  </si>
  <si>
    <t>Doncaster</t>
  </si>
  <si>
    <t>E2234</t>
  </si>
  <si>
    <t>Dover</t>
  </si>
  <si>
    <t>E4603</t>
  </si>
  <si>
    <t>Dudley</t>
  </si>
  <si>
    <t>E1302</t>
  </si>
  <si>
    <t>Durham UA</t>
  </si>
  <si>
    <t>E5036</t>
  </si>
  <si>
    <t>Ealing</t>
  </si>
  <si>
    <t>E0532</t>
  </si>
  <si>
    <t>East Cambridgeshire</t>
  </si>
  <si>
    <t>E1131</t>
  </si>
  <si>
    <t>East Devon</t>
  </si>
  <si>
    <t>E1233</t>
  </si>
  <si>
    <t>East Dorset</t>
  </si>
  <si>
    <t>E1732</t>
  </si>
  <si>
    <t>East Hampshire</t>
  </si>
  <si>
    <t>E1933</t>
  </si>
  <si>
    <t>East Hertfordshire</t>
  </si>
  <si>
    <t>E2532</t>
  </si>
  <si>
    <t>East Lindsey</t>
  </si>
  <si>
    <t>E2833</t>
  </si>
  <si>
    <t>East Northamptonshire</t>
  </si>
  <si>
    <t>E2001</t>
  </si>
  <si>
    <t>East Riding of Yorkshire UA</t>
  </si>
  <si>
    <t>E3432</t>
  </si>
  <si>
    <t>East Staffordshire</t>
  </si>
  <si>
    <t>E1432</t>
  </si>
  <si>
    <t>Eastbourne</t>
  </si>
  <si>
    <t>E1733</t>
  </si>
  <si>
    <t>Eastleigh</t>
  </si>
  <si>
    <t>E0935</t>
  </si>
  <si>
    <t>Eden</t>
  </si>
  <si>
    <t>E3631</t>
  </si>
  <si>
    <t>Elmbridge</t>
  </si>
  <si>
    <t>E5037</t>
  </si>
  <si>
    <t>Enfield</t>
  </si>
  <si>
    <t>E1537</t>
  </si>
  <si>
    <t>Epping Forest</t>
  </si>
  <si>
    <t>E3632</t>
  </si>
  <si>
    <t>Epsom and Ewell</t>
  </si>
  <si>
    <t>E1036</t>
  </si>
  <si>
    <t>Erewash</t>
  </si>
  <si>
    <t>E1132</t>
  </si>
  <si>
    <t>Exeter</t>
  </si>
  <si>
    <t>E1734</t>
  </si>
  <si>
    <t>Fareham</t>
  </si>
  <si>
    <t>E0533</t>
  </si>
  <si>
    <t>Fenland</t>
  </si>
  <si>
    <t>E3532</t>
  </si>
  <si>
    <t>Forest Heath</t>
  </si>
  <si>
    <t>E1633</t>
  </si>
  <si>
    <t>Forest of Dean</t>
  </si>
  <si>
    <t>E2335</t>
  </si>
  <si>
    <t>Fylde</t>
  </si>
  <si>
    <t>E4501</t>
  </si>
  <si>
    <t>Gateshead</t>
  </si>
  <si>
    <t>E3034</t>
  </si>
  <si>
    <t>Gedling</t>
  </si>
  <si>
    <t>E1634</t>
  </si>
  <si>
    <t>Gloucester</t>
  </si>
  <si>
    <t>E1735</t>
  </si>
  <si>
    <t>Gosport</t>
  </si>
  <si>
    <t>E2236</t>
  </si>
  <si>
    <t>Gravesham</t>
  </si>
  <si>
    <t>E2633</t>
  </si>
  <si>
    <t>Great Yarmouth</t>
  </si>
  <si>
    <t>E5012</t>
  </si>
  <si>
    <t>Greenwich</t>
  </si>
  <si>
    <t>E3633</t>
  </si>
  <si>
    <t>Guildford</t>
  </si>
  <si>
    <t>E5013</t>
  </si>
  <si>
    <t>Hackney</t>
  </si>
  <si>
    <t>E0601</t>
  </si>
  <si>
    <t>Halton UA</t>
  </si>
  <si>
    <t>E2732</t>
  </si>
  <si>
    <t>Hambleton</t>
  </si>
  <si>
    <t>E5014</t>
  </si>
  <si>
    <t>Hammersmith &amp; Fulham</t>
  </si>
  <si>
    <t>E2433</t>
  </si>
  <si>
    <t>Harborough</t>
  </si>
  <si>
    <t>E5038</t>
  </si>
  <si>
    <t>Haringey</t>
  </si>
  <si>
    <t>E1538</t>
  </si>
  <si>
    <t>Harlow</t>
  </si>
  <si>
    <t>E2753</t>
  </si>
  <si>
    <t>Harrogate</t>
  </si>
  <si>
    <t>E5039</t>
  </si>
  <si>
    <t>Harrow</t>
  </si>
  <si>
    <t>E1736</t>
  </si>
  <si>
    <t>Hart</t>
  </si>
  <si>
    <t>E0701</t>
  </si>
  <si>
    <t>Hartlepool UA</t>
  </si>
  <si>
    <t>E1433</t>
  </si>
  <si>
    <t>Hastings</t>
  </si>
  <si>
    <t>E1737</t>
  </si>
  <si>
    <t>Havant</t>
  </si>
  <si>
    <t>E5040</t>
  </si>
  <si>
    <t>Havering</t>
  </si>
  <si>
    <t>E1801</t>
  </si>
  <si>
    <t>Herefordshire UA</t>
  </si>
  <si>
    <t>E1934</t>
  </si>
  <si>
    <t>Hertsmere</t>
  </si>
  <si>
    <t>E1037</t>
  </si>
  <si>
    <t>High Peak</t>
  </si>
  <si>
    <t>E5041</t>
  </si>
  <si>
    <t>Hillingdon</t>
  </si>
  <si>
    <t>E2434</t>
  </si>
  <si>
    <t>Hinckley &amp; Bosworth</t>
  </si>
  <si>
    <t>E3835</t>
  </si>
  <si>
    <t>Horsham</t>
  </si>
  <si>
    <t>E5042</t>
  </si>
  <si>
    <t>Hounslow</t>
  </si>
  <si>
    <t>E0551</t>
  </si>
  <si>
    <t>Huntingdonshire (new)</t>
  </si>
  <si>
    <t>E2336</t>
  </si>
  <si>
    <t>Hyndburn</t>
  </si>
  <si>
    <t>E3533</t>
  </si>
  <si>
    <t>Ipswich</t>
  </si>
  <si>
    <t>E2101</t>
  </si>
  <si>
    <t>Isle of Wight UA</t>
  </si>
  <si>
    <t>E4001</t>
  </si>
  <si>
    <t>Isles of Scilly</t>
  </si>
  <si>
    <t>E5015</t>
  </si>
  <si>
    <t>Islington</t>
  </si>
  <si>
    <t>E5016</t>
  </si>
  <si>
    <t>Kensington &amp; Chelsea</t>
  </si>
  <si>
    <t>E2834</t>
  </si>
  <si>
    <t>Kettering</t>
  </si>
  <si>
    <t>E2634</t>
  </si>
  <si>
    <t>Kings Lynn &amp; West Norfolk</t>
  </si>
  <si>
    <t>E2002</t>
  </si>
  <si>
    <t>Kingston upon Hull UA</t>
  </si>
  <si>
    <t>E5043</t>
  </si>
  <si>
    <t>Kingston upon Thames</t>
  </si>
  <si>
    <t>E4703</t>
  </si>
  <si>
    <t>Kirklees</t>
  </si>
  <si>
    <t>E4301</t>
  </si>
  <si>
    <t>Knowsley</t>
  </si>
  <si>
    <t>E5017</t>
  </si>
  <si>
    <t>Lambeth</t>
  </si>
  <si>
    <t>E2337</t>
  </si>
  <si>
    <t>Lancaster</t>
  </si>
  <si>
    <t>E4704</t>
  </si>
  <si>
    <t>Leeds</t>
  </si>
  <si>
    <t>E2401</t>
  </si>
  <si>
    <t>Leicester UA</t>
  </si>
  <si>
    <t>E1435</t>
  </si>
  <si>
    <t>Lewes</t>
  </si>
  <si>
    <t>E5018</t>
  </si>
  <si>
    <t>Lewisham</t>
  </si>
  <si>
    <t>E3433</t>
  </si>
  <si>
    <t>Lichfield</t>
  </si>
  <si>
    <t>E2533</t>
  </si>
  <si>
    <t>Lincoln</t>
  </si>
  <si>
    <t>E4302</t>
  </si>
  <si>
    <t>Liverpool</t>
  </si>
  <si>
    <t>E0201</t>
  </si>
  <si>
    <t>Luton UA</t>
  </si>
  <si>
    <t>E2237</t>
  </si>
  <si>
    <t>Maidstone</t>
  </si>
  <si>
    <t>E1539</t>
  </si>
  <si>
    <t>Maldon</t>
  </si>
  <si>
    <t>E1851</t>
  </si>
  <si>
    <t>Malvern Hills (new)</t>
  </si>
  <si>
    <t>E4203</t>
  </si>
  <si>
    <t>Manchester</t>
  </si>
  <si>
    <t>E3035</t>
  </si>
  <si>
    <t>Mansfield</t>
  </si>
  <si>
    <t>E2201</t>
  </si>
  <si>
    <t>Medway Towns UA</t>
  </si>
  <si>
    <t>E2436</t>
  </si>
  <si>
    <t>Melton</t>
  </si>
  <si>
    <t>E3331</t>
  </si>
  <si>
    <t>Mendip</t>
  </si>
  <si>
    <t>E5044</t>
  </si>
  <si>
    <t>Merton</t>
  </si>
  <si>
    <t>E1133</t>
  </si>
  <si>
    <t>Mid Devon</t>
  </si>
  <si>
    <t>E3534</t>
  </si>
  <si>
    <t>Mid Suffolk</t>
  </si>
  <si>
    <t>E3836</t>
  </si>
  <si>
    <t>Mid Sussex</t>
  </si>
  <si>
    <t>E0702</t>
  </si>
  <si>
    <t>Middlesbrough UA</t>
  </si>
  <si>
    <t>E0401</t>
  </si>
  <si>
    <t>Milton Keynes UA</t>
  </si>
  <si>
    <t>E3634</t>
  </si>
  <si>
    <t>Mole Valley</t>
  </si>
  <si>
    <t>E1738</t>
  </si>
  <si>
    <t>New Forest</t>
  </si>
  <si>
    <t>E3036</t>
  </si>
  <si>
    <t>Newark &amp; Sherwood</t>
  </si>
  <si>
    <t>E4502</t>
  </si>
  <si>
    <t>Newcastle upon Tyne</t>
  </si>
  <si>
    <t>E3434</t>
  </si>
  <si>
    <t>Newcastle-under-Lyme</t>
  </si>
  <si>
    <t>E5045</t>
  </si>
  <si>
    <t>Newham</t>
  </si>
  <si>
    <t>E1134</t>
  </si>
  <si>
    <t>North Devon</t>
  </si>
  <si>
    <t>E1234</t>
  </si>
  <si>
    <t>North Dorset</t>
  </si>
  <si>
    <t>E1038</t>
  </si>
  <si>
    <t>North East Derbyshire</t>
  </si>
  <si>
    <t>E2003</t>
  </si>
  <si>
    <t>North East Lincolnshire UA</t>
  </si>
  <si>
    <t>E1935</t>
  </si>
  <si>
    <t>North Hertfordshire</t>
  </si>
  <si>
    <t>E2534</t>
  </si>
  <si>
    <t>North Kesteven</t>
  </si>
  <si>
    <t>E2004</t>
  </si>
  <si>
    <t>North Lincolnshire UA</t>
  </si>
  <si>
    <t>E2635</t>
  </si>
  <si>
    <t>North Norfolk</t>
  </si>
  <si>
    <t>E0104</t>
  </si>
  <si>
    <t>North Somerset UA</t>
  </si>
  <si>
    <t>E4503</t>
  </si>
  <si>
    <t>North Tyneside</t>
  </si>
  <si>
    <t>E3731</t>
  </si>
  <si>
    <t>North Warwickshire</t>
  </si>
  <si>
    <t>E2437</t>
  </si>
  <si>
    <t>North West Leicestershire</t>
  </si>
  <si>
    <t>E2835</t>
  </si>
  <si>
    <t>Northampton</t>
  </si>
  <si>
    <t>E2901</t>
  </si>
  <si>
    <t>Northumberland UA</t>
  </si>
  <si>
    <t>E2636</t>
  </si>
  <si>
    <t>Norwich</t>
  </si>
  <si>
    <t>E3001</t>
  </si>
  <si>
    <t>Nottingham City UA</t>
  </si>
  <si>
    <t>E3732</t>
  </si>
  <si>
    <t>Nuneaton &amp; Bedworth</t>
  </si>
  <si>
    <t>E2438</t>
  </si>
  <si>
    <t>Oadby &amp; Wigston</t>
  </si>
  <si>
    <t>E4204</t>
  </si>
  <si>
    <t>Oldham</t>
  </si>
  <si>
    <t>E3132</t>
  </si>
  <si>
    <t>Oxford</t>
  </si>
  <si>
    <t>E2338</t>
  </si>
  <si>
    <t>Pendle</t>
  </si>
  <si>
    <t>E0501</t>
  </si>
  <si>
    <t>Peterborough UA</t>
  </si>
  <si>
    <t>E1101</t>
  </si>
  <si>
    <t>Plymouth UA</t>
  </si>
  <si>
    <t>E1201</t>
  </si>
  <si>
    <t>Poole UA</t>
  </si>
  <si>
    <t>E1701</t>
  </si>
  <si>
    <t>Portsmouth UA</t>
  </si>
  <si>
    <t>E2339</t>
  </si>
  <si>
    <t>Preston</t>
  </si>
  <si>
    <t>E1236</t>
  </si>
  <si>
    <t>Purbeck</t>
  </si>
  <si>
    <t>E0303</t>
  </si>
  <si>
    <t>Reading UA</t>
  </si>
  <si>
    <t>E5046</t>
  </si>
  <si>
    <t>Redbridge</t>
  </si>
  <si>
    <t>E0703</t>
  </si>
  <si>
    <t>Redcar &amp; Cleveland UA</t>
  </si>
  <si>
    <t>E1835</t>
  </si>
  <si>
    <t>Redditch</t>
  </si>
  <si>
    <t>E3635</t>
  </si>
  <si>
    <t>Reigate &amp; Banstead</t>
  </si>
  <si>
    <t>E2340</t>
  </si>
  <si>
    <t>Ribble Valley</t>
  </si>
  <si>
    <t>E5047</t>
  </si>
  <si>
    <t>Richmond upon Thames</t>
  </si>
  <si>
    <t>E2734</t>
  </si>
  <si>
    <t>Richmondshire</t>
  </si>
  <si>
    <t>E4205</t>
  </si>
  <si>
    <t>Rochdale</t>
  </si>
  <si>
    <t>E1540</t>
  </si>
  <si>
    <t>Rochford</t>
  </si>
  <si>
    <t>E2341</t>
  </si>
  <si>
    <t>Rossendale</t>
  </si>
  <si>
    <t>E1436</t>
  </si>
  <si>
    <t>Rother</t>
  </si>
  <si>
    <t>E4403</t>
  </si>
  <si>
    <t>Rotherham</t>
  </si>
  <si>
    <t>E3733</t>
  </si>
  <si>
    <t>Rugby</t>
  </si>
  <si>
    <t>E3636</t>
  </si>
  <si>
    <t>Runnymede</t>
  </si>
  <si>
    <t>E3038</t>
  </si>
  <si>
    <t>Rushcliffe</t>
  </si>
  <si>
    <t>E1740</t>
  </si>
  <si>
    <t>Rushmoor</t>
  </si>
  <si>
    <t>E2402</t>
  </si>
  <si>
    <t>Rutland UA</t>
  </si>
  <si>
    <t>E2755</t>
  </si>
  <si>
    <t>Ryedale</t>
  </si>
  <si>
    <t>E4206</t>
  </si>
  <si>
    <t>Salford</t>
  </si>
  <si>
    <t>E4604</t>
  </si>
  <si>
    <t>Sandwell</t>
  </si>
  <si>
    <t>E2736</t>
  </si>
  <si>
    <t>Scarborough</t>
  </si>
  <si>
    <t>E3332</t>
  </si>
  <si>
    <t>Sedgemoor</t>
  </si>
  <si>
    <t>E4304</t>
  </si>
  <si>
    <t>Sefton</t>
  </si>
  <si>
    <t>E2757</t>
  </si>
  <si>
    <t>Selby</t>
  </si>
  <si>
    <t>E2239</t>
  </si>
  <si>
    <t>Sevenoaks</t>
  </si>
  <si>
    <t>E4404</t>
  </si>
  <si>
    <t>Sheffield</t>
  </si>
  <si>
    <t>E2240</t>
  </si>
  <si>
    <t>Shepway</t>
  </si>
  <si>
    <t>E3202</t>
  </si>
  <si>
    <t>Shropshire UA</t>
  </si>
  <si>
    <t>E0304</t>
  </si>
  <si>
    <t>Slough UA</t>
  </si>
  <si>
    <t>E4605</t>
  </si>
  <si>
    <t>Solihull</t>
  </si>
  <si>
    <t>E0434</t>
  </si>
  <si>
    <t>South Bucks</t>
  </si>
  <si>
    <t>E0536</t>
  </si>
  <si>
    <t>South Cambridgeshire</t>
  </si>
  <si>
    <t>E1039</t>
  </si>
  <si>
    <t>South Derbyshire</t>
  </si>
  <si>
    <t>E0103</t>
  </si>
  <si>
    <t>South Gloucestershire UA</t>
  </si>
  <si>
    <t>E1136</t>
  </si>
  <si>
    <t>South Hams</t>
  </si>
  <si>
    <t>E2535</t>
  </si>
  <si>
    <t>South Holland</t>
  </si>
  <si>
    <t>E2536</t>
  </si>
  <si>
    <t>South Kesteven</t>
  </si>
  <si>
    <t>E0936</t>
  </si>
  <si>
    <t>South Lakeland</t>
  </si>
  <si>
    <t>E2637</t>
  </si>
  <si>
    <t>South Norfolk</t>
  </si>
  <si>
    <t>E2836</t>
  </si>
  <si>
    <t>South Northamptonshire</t>
  </si>
  <si>
    <t>E3133</t>
  </si>
  <si>
    <t>South Oxfordshire</t>
  </si>
  <si>
    <t>E2342</t>
  </si>
  <si>
    <t>South Ribble</t>
  </si>
  <si>
    <t>E3334</t>
  </si>
  <si>
    <t>South Somerset</t>
  </si>
  <si>
    <t>E3435</t>
  </si>
  <si>
    <t>South Staffordshire</t>
  </si>
  <si>
    <t>E4504</t>
  </si>
  <si>
    <t>South Tyneside</t>
  </si>
  <si>
    <t>E1702</t>
  </si>
  <si>
    <t>Southampton UA</t>
  </si>
  <si>
    <t>E1501</t>
  </si>
  <si>
    <t>Southend-on-Sea UA</t>
  </si>
  <si>
    <t>E5019</t>
  </si>
  <si>
    <t>Southwark</t>
  </si>
  <si>
    <t>E3637</t>
  </si>
  <si>
    <t>Spelthorne</t>
  </si>
  <si>
    <t>E1936</t>
  </si>
  <si>
    <t>St Albans</t>
  </si>
  <si>
    <t>E3535</t>
  </si>
  <si>
    <t>St Edmundsbury</t>
  </si>
  <si>
    <t>E4303</t>
  </si>
  <si>
    <t>St Helens</t>
  </si>
  <si>
    <t>E3436</t>
  </si>
  <si>
    <t>Stafford</t>
  </si>
  <si>
    <t>E3437</t>
  </si>
  <si>
    <t>Staffordshire Moorlands</t>
  </si>
  <si>
    <t>E1937</t>
  </si>
  <si>
    <t>Stevenage</t>
  </si>
  <si>
    <t>E4207</t>
  </si>
  <si>
    <t>Stockport</t>
  </si>
  <si>
    <t>E0704</t>
  </si>
  <si>
    <t>Stockton-on-Tees UA</t>
  </si>
  <si>
    <t>E3401</t>
  </si>
  <si>
    <t>Stoke-on-Trent UA</t>
  </si>
  <si>
    <t>E3734</t>
  </si>
  <si>
    <t>Stratford-on-Avon</t>
  </si>
  <si>
    <t>E1635</t>
  </si>
  <si>
    <t>Stroud</t>
  </si>
  <si>
    <t>E3536</t>
  </si>
  <si>
    <t>Suffolk Coastal</t>
  </si>
  <si>
    <t>E4505</t>
  </si>
  <si>
    <t>Sunderland</t>
  </si>
  <si>
    <t>E3638</t>
  </si>
  <si>
    <t>Surrey Heath</t>
  </si>
  <si>
    <t>E5048</t>
  </si>
  <si>
    <t>Sutton</t>
  </si>
  <si>
    <t>E2241</t>
  </si>
  <si>
    <t>Swale</t>
  </si>
  <si>
    <t>E3901</t>
  </si>
  <si>
    <t>Swindon UA</t>
  </si>
  <si>
    <t>E4208</t>
  </si>
  <si>
    <t>E3439</t>
  </si>
  <si>
    <t>Tamworth</t>
  </si>
  <si>
    <t>E3639</t>
  </si>
  <si>
    <t>Tandridge</t>
  </si>
  <si>
    <t>E3333</t>
  </si>
  <si>
    <t>Taunton Deane</t>
  </si>
  <si>
    <t>E1137</t>
  </si>
  <si>
    <t>Teignbridge</t>
  </si>
  <si>
    <t>E3201</t>
  </si>
  <si>
    <t>Telford &amp; Wrekin UA</t>
  </si>
  <si>
    <t>E1542</t>
  </si>
  <si>
    <t>Tendring</t>
  </si>
  <si>
    <t>E1742</t>
  </si>
  <si>
    <t>Test Valley</t>
  </si>
  <si>
    <t>E1636</t>
  </si>
  <si>
    <t>Tewkesbury</t>
  </si>
  <si>
    <t>E2242</t>
  </si>
  <si>
    <t>Thanet</t>
  </si>
  <si>
    <t>E1938</t>
  </si>
  <si>
    <t>Three Rivers</t>
  </si>
  <si>
    <t>E1502</t>
  </si>
  <si>
    <t>Thurrock UA</t>
  </si>
  <si>
    <t>E2243</t>
  </si>
  <si>
    <t>Tonbridge &amp; Malling</t>
  </si>
  <si>
    <t>E1102</t>
  </si>
  <si>
    <t>Torbay UA</t>
  </si>
  <si>
    <t>E1139</t>
  </si>
  <si>
    <t>Torridge</t>
  </si>
  <si>
    <t>E5020</t>
  </si>
  <si>
    <t>Tower Hamlets</t>
  </si>
  <si>
    <t>E4209</t>
  </si>
  <si>
    <t>Trafford</t>
  </si>
  <si>
    <t>E2244</t>
  </si>
  <si>
    <t>Tunbridge Wells</t>
  </si>
  <si>
    <t>E1544</t>
  </si>
  <si>
    <t>Uttlesford</t>
  </si>
  <si>
    <t>E3134</t>
  </si>
  <si>
    <t>Vale of White Horse</t>
  </si>
  <si>
    <t>E4705</t>
  </si>
  <si>
    <t>Wakefield</t>
  </si>
  <si>
    <t>E4606</t>
  </si>
  <si>
    <t>Walsall</t>
  </si>
  <si>
    <t>E5049</t>
  </si>
  <si>
    <t>Waltham Forest</t>
  </si>
  <si>
    <t>E5021</t>
  </si>
  <si>
    <t>Wandsworth</t>
  </si>
  <si>
    <t>E0602</t>
  </si>
  <si>
    <t>Warrington UA</t>
  </si>
  <si>
    <t>E3735</t>
  </si>
  <si>
    <t>Warwick</t>
  </si>
  <si>
    <t>E1939</t>
  </si>
  <si>
    <t>Watford</t>
  </si>
  <si>
    <t>E3537</t>
  </si>
  <si>
    <t>Waveney</t>
  </si>
  <si>
    <t>E3640</t>
  </si>
  <si>
    <t>Waverley</t>
  </si>
  <si>
    <t>E1437</t>
  </si>
  <si>
    <t>Wealden</t>
  </si>
  <si>
    <t>E2837</t>
  </si>
  <si>
    <t>Wellingborough</t>
  </si>
  <si>
    <t>E1940</t>
  </si>
  <si>
    <t>Welwyn Hatfield</t>
  </si>
  <si>
    <t>E0302</t>
  </si>
  <si>
    <t>West Berkshire UA</t>
  </si>
  <si>
    <t>E1140</t>
  </si>
  <si>
    <t>West Devon</t>
  </si>
  <si>
    <t>E1237</t>
  </si>
  <si>
    <t>West Dorset</t>
  </si>
  <si>
    <t>E2343</t>
  </si>
  <si>
    <t>West Lancashire</t>
  </si>
  <si>
    <t>E2537</t>
  </si>
  <si>
    <t>West Lindsey</t>
  </si>
  <si>
    <t>E3135</t>
  </si>
  <si>
    <t>West Oxfordshire</t>
  </si>
  <si>
    <t>E3335</t>
  </si>
  <si>
    <t>West Somerset</t>
  </si>
  <si>
    <t>E5022</t>
  </si>
  <si>
    <t>Westminster</t>
  </si>
  <si>
    <t>E1238</t>
  </si>
  <si>
    <t>Weymouth &amp; Portland</t>
  </si>
  <si>
    <t>E4210</t>
  </si>
  <si>
    <t>Wigan</t>
  </si>
  <si>
    <t>E3902</t>
  </si>
  <si>
    <t>Wiltshire UA</t>
  </si>
  <si>
    <t>E1743</t>
  </si>
  <si>
    <t>Winchester</t>
  </si>
  <si>
    <t>E0305</t>
  </si>
  <si>
    <t>Windsor &amp; Maidenhead UA</t>
  </si>
  <si>
    <t>E4305</t>
  </si>
  <si>
    <t>Wirral</t>
  </si>
  <si>
    <t>E3641</t>
  </si>
  <si>
    <t>Woking</t>
  </si>
  <si>
    <t>E0306</t>
  </si>
  <si>
    <t>Wokingham UA</t>
  </si>
  <si>
    <t>E4607</t>
  </si>
  <si>
    <t>Wolverhampton</t>
  </si>
  <si>
    <t>E1837</t>
  </si>
  <si>
    <t>Worcester</t>
  </si>
  <si>
    <t>E3837</t>
  </si>
  <si>
    <t>Worthing</t>
  </si>
  <si>
    <t>E1838</t>
  </si>
  <si>
    <t>Wychavon</t>
  </si>
  <si>
    <t>E0435</t>
  </si>
  <si>
    <t>Wycombe</t>
  </si>
  <si>
    <t>E2344</t>
  </si>
  <si>
    <t>Wyre</t>
  </si>
  <si>
    <t>E1839</t>
  </si>
  <si>
    <t>Wyre Forest</t>
  </si>
  <si>
    <t>E2701</t>
  </si>
  <si>
    <t>York UA</t>
  </si>
  <si>
    <t>ENG</t>
  </si>
  <si>
    <t>-</t>
  </si>
  <si>
    <t>REGION</t>
  </si>
  <si>
    <t>North East</t>
  </si>
  <si>
    <t>North West</t>
  </si>
  <si>
    <t>Yorks &amp; Humber</t>
  </si>
  <si>
    <t>East Midlands</t>
  </si>
  <si>
    <t>West Midlands</t>
  </si>
  <si>
    <t>East of England</t>
  </si>
  <si>
    <t>London</t>
  </si>
  <si>
    <t>South East</t>
  </si>
  <si>
    <t>South West</t>
  </si>
  <si>
    <t>CLASS OF AUTHORITY</t>
  </si>
  <si>
    <t>London Borough</t>
  </si>
  <si>
    <t>Metropolitan District</t>
  </si>
  <si>
    <t>Shire District</t>
  </si>
  <si>
    <t>Unitary Authority</t>
  </si>
  <si>
    <t>All figures in £</t>
  </si>
  <si>
    <r>
      <t>Increase due to transitional relief iropy</t>
    </r>
    <r>
      <rPr>
        <b/>
        <vertAlign val="superscript"/>
        <sz val="8"/>
        <color indexed="9"/>
        <rFont val="Arial"/>
        <family val="2"/>
      </rPr>
      <t>1</t>
    </r>
  </si>
  <si>
    <r>
      <t>Reduction due to transitional relief iropy</t>
    </r>
    <r>
      <rPr>
        <b/>
        <vertAlign val="superscript"/>
        <sz val="8"/>
        <color indexed="9"/>
        <rFont val="Arial"/>
        <family val="2"/>
      </rPr>
      <t>1</t>
    </r>
  </si>
  <si>
    <r>
      <t>Croydon</t>
    </r>
    <r>
      <rPr>
        <b/>
        <vertAlign val="superscript"/>
        <sz val="8"/>
        <rFont val="Arial"/>
        <family val="2"/>
      </rPr>
      <t>4</t>
    </r>
  </si>
  <si>
    <r>
      <t>Tameside</t>
    </r>
    <r>
      <rPr>
        <b/>
        <vertAlign val="superscript"/>
        <sz val="8"/>
        <rFont val="Arial"/>
        <family val="2"/>
      </rPr>
      <t>4</t>
    </r>
  </si>
  <si>
    <r>
      <t>1</t>
    </r>
    <r>
      <rPr>
        <sz val="8"/>
        <rFont val="Arial"/>
        <family val="2"/>
      </rPr>
      <t xml:space="preserve"> iropy: in respect of previous years</t>
    </r>
  </si>
  <si>
    <t>NNDR3 form returns for billing authorities in England 2010-11</t>
  </si>
  <si>
    <t>The outturn for national non-domestic rates (NNDR) in 2010-11, from the local authorities responsible for collecting them.</t>
  </si>
  <si>
    <r>
      <t>4</t>
    </r>
    <r>
      <rPr>
        <sz val="8"/>
        <rFont val="Arial"/>
        <family val="2"/>
      </rPr>
      <t xml:space="preserve"> Figures are under review by DCLG with Croydon and Tameside. The data for these authorities, together with the associated national, regional and class totals in this drop down table and the 2010-11 statistical release, reflect returns from the relevant local authorities as they currently stand. Any revisions will be made in future non-domestic rate statistical releases.</t>
    </r>
  </si>
  <si>
    <t>NNDR3 form returns for billing authorities in England 2009-10</t>
  </si>
  <si>
    <t>The outturn for national non-domestic rates (NNDR) in 2009-10, from the local authorities responsible for collecting them.</t>
  </si>
  <si>
    <t>Reductions due to Deferral Scheme</t>
  </si>
  <si>
    <t>Croydon</t>
  </si>
  <si>
    <t>Tameside</t>
  </si>
  <si>
    <t>NNDR3 form returns for billing authorities in England 2008-09</t>
  </si>
  <si>
    <t>The outturn for national non-domestic rates (NNDR) in 2008-09, from the local authorities responsible for collecting them.</t>
  </si>
  <si>
    <t>Reductions due to schedule of payment agreements</t>
  </si>
  <si>
    <t>Eng</t>
  </si>
  <si>
    <t>NNDR3 form returns for billing authorities in England 2007-08</t>
  </si>
  <si>
    <t>The outturn for national non-domestic rates (NNDR) in 2007-08, from the local authorities responsible for collecting them.</t>
  </si>
  <si>
    <t>Calculation of Revaluation Factors for proportionate shares</t>
  </si>
  <si>
    <t>C:</t>
  </si>
  <si>
    <t>Billing Authority</t>
  </si>
  <si>
    <t>Rateable Value 31/3/10 (£m)</t>
  </si>
  <si>
    <t>Rateable Value 1/4/10 (£m)</t>
  </si>
  <si>
    <t>Revaluation Factor</t>
  </si>
  <si>
    <t>Huntingdonshire</t>
  </si>
  <si>
    <t>Malvern Hills</t>
  </si>
  <si>
    <t>South Buckinghamshire</t>
  </si>
  <si>
    <t>BA Code</t>
  </si>
  <si>
    <t>2007-08</t>
  </si>
  <si>
    <t>2008-09</t>
  </si>
  <si>
    <t>2009-10</t>
  </si>
  <si>
    <t>2010-11</t>
  </si>
  <si>
    <t>2011-12</t>
  </si>
  <si>
    <t>Relevant Amount (£)</t>
  </si>
  <si>
    <t>Relevant Amount multiplied by Revaluation Factor (£)</t>
  </si>
  <si>
    <t>England</t>
  </si>
  <si>
    <t>Proportionate Share</t>
  </si>
  <si>
    <t>N/A</t>
  </si>
  <si>
    <r>
      <t>2</t>
    </r>
    <r>
      <rPr>
        <sz val="8"/>
        <rFont val="Arial"/>
        <family val="2"/>
      </rPr>
      <t xml:space="preserve"> Due to boundary changes, data for Bedford, Central Bedfordshire, Cheshire East, Cheshire West and Chester, Cornwall, Durham, Northumberland, Shropshire and Wiltshire has been summed from their preceding authorities.</t>
    </r>
  </si>
  <si>
    <r>
      <t>Bedford</t>
    </r>
    <r>
      <rPr>
        <b/>
        <vertAlign val="superscript"/>
        <sz val="8"/>
        <rFont val="Arial"/>
        <family val="2"/>
      </rPr>
      <t>2</t>
    </r>
  </si>
  <si>
    <r>
      <t>Central Bedfordshire UA</t>
    </r>
    <r>
      <rPr>
        <b/>
        <vertAlign val="superscript"/>
        <sz val="8"/>
        <rFont val="Arial"/>
        <family val="2"/>
      </rPr>
      <t>2</t>
    </r>
  </si>
  <si>
    <r>
      <t>Cheshire East UA</t>
    </r>
    <r>
      <rPr>
        <b/>
        <vertAlign val="superscript"/>
        <sz val="8"/>
        <rFont val="Arial"/>
        <family val="2"/>
      </rPr>
      <t>2</t>
    </r>
  </si>
  <si>
    <r>
      <t>Cheshire West and Chester UA</t>
    </r>
    <r>
      <rPr>
        <b/>
        <vertAlign val="superscript"/>
        <sz val="8"/>
        <rFont val="Arial"/>
        <family val="2"/>
      </rPr>
      <t>2</t>
    </r>
  </si>
  <si>
    <r>
      <t>Cornwall UA</t>
    </r>
    <r>
      <rPr>
        <b/>
        <vertAlign val="superscript"/>
        <sz val="8"/>
        <rFont val="Arial"/>
        <family val="2"/>
      </rPr>
      <t>2</t>
    </r>
  </si>
  <si>
    <r>
      <t>Durham UA</t>
    </r>
    <r>
      <rPr>
        <b/>
        <vertAlign val="superscript"/>
        <sz val="8"/>
        <rFont val="Arial"/>
        <family val="2"/>
      </rPr>
      <t>2</t>
    </r>
  </si>
  <si>
    <r>
      <t>Northumberland UA</t>
    </r>
    <r>
      <rPr>
        <b/>
        <vertAlign val="superscript"/>
        <sz val="8"/>
        <rFont val="Arial"/>
        <family val="2"/>
      </rPr>
      <t>2</t>
    </r>
  </si>
  <si>
    <r>
      <t>Shropshire UA</t>
    </r>
    <r>
      <rPr>
        <b/>
        <vertAlign val="superscript"/>
        <sz val="8"/>
        <rFont val="Arial"/>
        <family val="2"/>
      </rPr>
      <t>2</t>
    </r>
  </si>
  <si>
    <r>
      <t>Wiltshire UA</t>
    </r>
    <r>
      <rPr>
        <b/>
        <vertAlign val="superscript"/>
        <sz val="8"/>
        <rFont val="Arial"/>
        <family val="2"/>
      </rPr>
      <t>2</t>
    </r>
  </si>
  <si>
    <t>Relevant Amount for Proportionate Share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</si>
</sst>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0"/>
    <numFmt numFmtId="166" formatCode="0.000"/>
    <numFmt numFmtId="167" formatCode="#,##0.000000"/>
    <numFmt numFmtId="168" formatCode="0.0%"/>
    <numFmt numFmtId="169" formatCode="0.00000000"/>
  </numFmts>
  <fonts count="20">
    <font>
      <sz val="10"/>
      <name val="Arial"/>
      <family val="0"/>
    </font>
    <font>
      <u val="single"/>
      <sz val="10"/>
      <color indexed="36"/>
      <name val="Arial"/>
      <family val="0"/>
    </font>
    <font>
      <u val="single"/>
      <sz val="10"/>
      <color indexed="12"/>
      <name val="Arial"/>
      <family val="0"/>
    </font>
    <font>
      <sz val="10"/>
      <name val="Courier"/>
      <family val="0"/>
    </font>
    <font>
      <b/>
      <sz val="12"/>
      <name val="Arial"/>
      <family val="2"/>
    </font>
    <font>
      <b/>
      <sz val="14"/>
      <name val="Arial"/>
      <family val="2"/>
    </font>
    <font>
      <b/>
      <sz val="10"/>
      <name val="Arial"/>
      <family val="2"/>
    </font>
    <font>
      <b/>
      <sz val="10"/>
      <color indexed="9"/>
      <name val="Arial"/>
      <family val="2"/>
    </font>
    <font>
      <b/>
      <sz val="8"/>
      <color indexed="9"/>
      <name val="Arial"/>
      <family val="2"/>
    </font>
    <font>
      <b/>
      <vertAlign val="superscript"/>
      <sz val="8"/>
      <color indexed="9"/>
      <name val="Arial"/>
      <family val="2"/>
    </font>
    <font>
      <b/>
      <sz val="8"/>
      <name val="Arial"/>
      <family val="2"/>
    </font>
    <font>
      <i/>
      <sz val="8"/>
      <name val="Arial"/>
      <family val="2"/>
    </font>
    <font>
      <b/>
      <i/>
      <sz val="8"/>
      <name val="Arial"/>
      <family val="2"/>
    </font>
    <font>
      <sz val="8"/>
      <name val="Arial"/>
      <family val="2"/>
    </font>
    <font>
      <b/>
      <vertAlign val="superscript"/>
      <sz val="8"/>
      <name val="Arial"/>
      <family val="2"/>
    </font>
    <font>
      <vertAlign val="superscript"/>
      <sz val="8"/>
      <name val="Arial"/>
      <family val="2"/>
    </font>
    <font>
      <b/>
      <sz val="10"/>
      <color indexed="10"/>
      <name val="Arial"/>
      <family val="2"/>
    </font>
    <font>
      <sz val="8"/>
      <color indexed="10"/>
      <name val="Arial"/>
      <family val="2"/>
    </font>
    <font>
      <i/>
      <sz val="10"/>
      <name val="Arial"/>
      <family val="2"/>
    </font>
    <font>
      <sz val="10"/>
      <color indexed="9"/>
      <name val="Arial"/>
      <family val="0"/>
    </font>
  </fonts>
  <fills count="4">
    <fill>
      <patternFill/>
    </fill>
    <fill>
      <patternFill patternType="gray125"/>
    </fill>
    <fill>
      <patternFill patternType="solid">
        <fgColor indexed="9"/>
        <bgColor indexed="64"/>
      </patternFill>
    </fill>
    <fill>
      <patternFill patternType="solid">
        <fgColor indexed="18"/>
        <bgColor indexed="64"/>
      </patternFill>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medium"/>
      <top>
        <color indexed="63"/>
      </top>
      <bottom style="thin"/>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style="medium"/>
      <right style="medium"/>
      <top style="thin"/>
      <bottom style="thin"/>
    </border>
    <border>
      <left style="medium"/>
      <right style="medium"/>
      <top style="medium"/>
      <bottom>
        <color indexed="63"/>
      </bottom>
    </border>
    <border>
      <left style="thin"/>
      <right style="medium"/>
      <top style="medium"/>
      <bottom style="thin"/>
    </border>
    <border>
      <left style="medium"/>
      <right style="medium"/>
      <top style="medium"/>
      <bottom style="thin"/>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0">
      <alignment/>
      <protection/>
    </xf>
    <xf numFmtId="9" fontId="0" fillId="0" borderId="0" applyFont="0" applyFill="0" applyBorder="0" applyAlignment="0" applyProtection="0"/>
  </cellStyleXfs>
  <cellXfs count="127">
    <xf numFmtId="0" fontId="0" fillId="0" borderId="0" xfId="0" applyAlignment="1">
      <alignment/>
    </xf>
    <xf numFmtId="164" fontId="4" fillId="2" borderId="1" xfId="21" applyFont="1" applyFill="1" applyBorder="1" applyAlignment="1" applyProtection="1">
      <alignment vertical="center"/>
      <protection hidden="1"/>
    </xf>
    <xf numFmtId="0" fontId="5" fillId="2" borderId="2" xfId="0" applyFont="1" applyFill="1" applyBorder="1" applyAlignment="1">
      <alignment/>
    </xf>
    <xf numFmtId="0" fontId="0" fillId="2" borderId="2" xfId="0" applyFont="1" applyFill="1" applyBorder="1" applyAlignment="1">
      <alignment/>
    </xf>
    <xf numFmtId="0" fontId="0" fillId="2" borderId="2" xfId="0" applyFont="1" applyFill="1" applyBorder="1" applyAlignment="1">
      <alignment/>
    </xf>
    <xf numFmtId="0" fontId="6" fillId="2" borderId="2" xfId="0" applyFont="1" applyFill="1" applyBorder="1" applyAlignment="1">
      <alignment/>
    </xf>
    <xf numFmtId="0" fontId="0" fillId="2" borderId="0" xfId="0" applyFont="1" applyFill="1" applyBorder="1" applyAlignment="1">
      <alignment/>
    </xf>
    <xf numFmtId="0" fontId="0" fillId="0" borderId="0" xfId="0" applyFont="1" applyFill="1" applyBorder="1" applyAlignment="1">
      <alignment/>
    </xf>
    <xf numFmtId="0" fontId="4" fillId="2" borderId="3" xfId="0" applyFont="1" applyFill="1" applyBorder="1" applyAlignment="1">
      <alignment/>
    </xf>
    <xf numFmtId="0" fontId="4" fillId="2" borderId="0" xfId="0" applyFont="1" applyFill="1" applyBorder="1" applyAlignment="1">
      <alignment/>
    </xf>
    <xf numFmtId="0" fontId="6" fillId="2" borderId="0" xfId="0" applyFont="1" applyFill="1" applyBorder="1" applyAlignment="1">
      <alignment/>
    </xf>
    <xf numFmtId="0" fontId="0" fillId="2" borderId="3" xfId="0" applyFont="1" applyFill="1" applyBorder="1" applyAlignment="1">
      <alignment/>
    </xf>
    <xf numFmtId="0" fontId="7" fillId="3" borderId="2" xfId="0" applyFont="1" applyFill="1" applyBorder="1" applyAlignment="1">
      <alignment/>
    </xf>
    <xf numFmtId="0" fontId="8" fillId="3" borderId="0" xfId="0" applyFont="1" applyFill="1" applyBorder="1" applyAlignment="1">
      <alignment/>
    </xf>
    <xf numFmtId="0" fontId="8" fillId="3" borderId="0" xfId="0" applyFont="1" applyFill="1" applyBorder="1" applyAlignment="1">
      <alignment horizontal="right" wrapText="1"/>
    </xf>
    <xf numFmtId="0" fontId="8" fillId="3" borderId="0" xfId="0" applyFont="1" applyFill="1" applyBorder="1" applyAlignment="1">
      <alignment horizontal="right" wrapText="1"/>
    </xf>
    <xf numFmtId="0" fontId="10" fillId="0" borderId="0" xfId="0" applyFont="1" applyFill="1" applyBorder="1" applyAlignment="1">
      <alignment/>
    </xf>
    <xf numFmtId="0" fontId="11" fillId="2" borderId="3" xfId="0" applyFont="1" applyFill="1" applyBorder="1" applyAlignment="1">
      <alignment/>
    </xf>
    <xf numFmtId="0" fontId="12" fillId="2" borderId="0" xfId="0" applyFont="1" applyFill="1" applyBorder="1" applyAlignment="1">
      <alignment/>
    </xf>
    <xf numFmtId="0" fontId="11" fillId="2" borderId="0" xfId="0" applyFont="1" applyFill="1" applyBorder="1" applyAlignment="1">
      <alignment/>
    </xf>
    <xf numFmtId="0" fontId="11" fillId="0" borderId="0" xfId="0" applyFont="1" applyFill="1" applyBorder="1" applyAlignment="1">
      <alignment/>
    </xf>
    <xf numFmtId="0" fontId="13" fillId="2" borderId="3" xfId="0" applyFont="1" applyFill="1" applyBorder="1" applyAlignment="1">
      <alignment/>
    </xf>
    <xf numFmtId="0" fontId="10" fillId="2" borderId="4" xfId="0" applyFont="1" applyFill="1" applyBorder="1" applyAlignment="1">
      <alignment/>
    </xf>
    <xf numFmtId="0" fontId="13" fillId="2" borderId="4" xfId="0" applyFont="1" applyFill="1" applyBorder="1" applyAlignment="1">
      <alignment/>
    </xf>
    <xf numFmtId="0" fontId="13" fillId="2" borderId="5" xfId="0" applyFont="1" applyFill="1" applyBorder="1" applyAlignment="1">
      <alignment/>
    </xf>
    <xf numFmtId="0" fontId="13" fillId="0" borderId="0" xfId="0" applyFont="1" applyFill="1" applyBorder="1" applyAlignment="1">
      <alignment/>
    </xf>
    <xf numFmtId="0" fontId="10" fillId="2" borderId="0" xfId="0" applyFont="1" applyFill="1" applyBorder="1" applyAlignment="1">
      <alignment/>
    </xf>
    <xf numFmtId="0" fontId="13" fillId="2" borderId="0" xfId="0" applyFont="1" applyFill="1" applyBorder="1" applyAlignment="1">
      <alignment/>
    </xf>
    <xf numFmtId="3" fontId="13" fillId="2" borderId="0" xfId="0" applyNumberFormat="1" applyFont="1" applyFill="1" applyBorder="1" applyAlignment="1">
      <alignment/>
    </xf>
    <xf numFmtId="0" fontId="10" fillId="2" borderId="0" xfId="0" applyFont="1" applyFill="1" applyBorder="1" applyAlignment="1" applyProtection="1">
      <alignment horizontal="left"/>
      <protection/>
    </xf>
    <xf numFmtId="3" fontId="13" fillId="2" borderId="0" xfId="0" applyNumberFormat="1" applyFont="1" applyFill="1" applyBorder="1" applyAlignment="1" quotePrefix="1">
      <alignment/>
    </xf>
    <xf numFmtId="3" fontId="13" fillId="2" borderId="4" xfId="0" applyNumberFormat="1" applyFont="1" applyFill="1" applyBorder="1" applyAlignment="1">
      <alignment/>
    </xf>
    <xf numFmtId="3" fontId="13" fillId="2" borderId="0" xfId="15" applyNumberFormat="1" applyFont="1" applyFill="1" applyBorder="1" applyAlignment="1">
      <alignment horizontal="right"/>
    </xf>
    <xf numFmtId="0" fontId="8" fillId="2" borderId="0" xfId="0" applyFont="1" applyFill="1" applyBorder="1" applyAlignment="1" quotePrefix="1">
      <alignment/>
    </xf>
    <xf numFmtId="0" fontId="13" fillId="2" borderId="0" xfId="0" applyFont="1" applyFill="1" applyBorder="1" applyAlignment="1">
      <alignment/>
    </xf>
    <xf numFmtId="4" fontId="13" fillId="2" borderId="0" xfId="0" applyNumberFormat="1" applyFont="1" applyFill="1" applyBorder="1" applyAlignment="1">
      <alignment/>
    </xf>
    <xf numFmtId="0" fontId="15" fillId="2" borderId="0" xfId="0" applyFont="1" applyFill="1" applyBorder="1" applyAlignment="1">
      <alignment/>
    </xf>
    <xf numFmtId="0" fontId="0" fillId="2" borderId="6" xfId="0" applyFont="1" applyFill="1" applyBorder="1" applyAlignment="1">
      <alignment/>
    </xf>
    <xf numFmtId="164" fontId="0" fillId="2" borderId="7" xfId="21" applyFont="1" applyFill="1" applyBorder="1">
      <alignment/>
      <protection/>
    </xf>
    <xf numFmtId="0" fontId="0" fillId="2" borderId="7" xfId="0" applyFont="1" applyFill="1" applyBorder="1" applyAlignment="1">
      <alignment/>
    </xf>
    <xf numFmtId="3" fontId="0" fillId="2" borderId="7" xfId="0" applyNumberFormat="1" applyFont="1" applyFill="1" applyBorder="1" applyAlignment="1">
      <alignment/>
    </xf>
    <xf numFmtId="0" fontId="0" fillId="2" borderId="8" xfId="0" applyFont="1" applyFill="1" applyBorder="1" applyAlignment="1">
      <alignment/>
    </xf>
    <xf numFmtId="164" fontId="0" fillId="0" borderId="0" xfId="21" applyFont="1" applyFill="1" applyBorder="1">
      <alignment/>
      <protection/>
    </xf>
    <xf numFmtId="3" fontId="0" fillId="0" borderId="0" xfId="0" applyNumberFormat="1" applyFont="1" applyFill="1" applyBorder="1" applyAlignment="1">
      <alignment/>
    </xf>
    <xf numFmtId="0" fontId="6" fillId="0" borderId="0" xfId="0" applyFont="1" applyFill="1" applyBorder="1" applyAlignment="1">
      <alignment/>
    </xf>
    <xf numFmtId="0" fontId="8" fillId="3" borderId="0" xfId="0" applyFont="1" applyFill="1" applyBorder="1" applyAlignment="1">
      <alignment wrapText="1"/>
    </xf>
    <xf numFmtId="0" fontId="8" fillId="3" borderId="0" xfId="0" applyFont="1" applyFill="1" applyBorder="1" applyAlignment="1">
      <alignment wrapText="1"/>
    </xf>
    <xf numFmtId="3" fontId="13" fillId="0" borderId="0" xfId="0" applyNumberFormat="1" applyFont="1" applyFill="1" applyBorder="1" applyAlignment="1">
      <alignment/>
    </xf>
    <xf numFmtId="0" fontId="6" fillId="3" borderId="1" xfId="0" applyFont="1" applyFill="1" applyBorder="1" applyAlignment="1">
      <alignment/>
    </xf>
    <xf numFmtId="0" fontId="10" fillId="3" borderId="3" xfId="0" applyFont="1" applyFill="1" applyBorder="1" applyAlignment="1">
      <alignment/>
    </xf>
    <xf numFmtId="0" fontId="13" fillId="2" borderId="3" xfId="0" applyFont="1" applyFill="1" applyBorder="1" applyAlignment="1" applyProtection="1">
      <alignment horizontal="left"/>
      <protection/>
    </xf>
    <xf numFmtId="0" fontId="13" fillId="2" borderId="3" xfId="0" applyFont="1" applyFill="1" applyBorder="1" applyAlignment="1" quotePrefix="1">
      <alignment/>
    </xf>
    <xf numFmtId="3" fontId="13" fillId="0" borderId="0" xfId="0" applyNumberFormat="1" applyFont="1" applyBorder="1" applyAlignment="1">
      <alignment/>
    </xf>
    <xf numFmtId="0" fontId="4" fillId="0" borderId="0" xfId="0" applyFont="1" applyAlignment="1">
      <alignment/>
    </xf>
    <xf numFmtId="3" fontId="0" fillId="0" borderId="0" xfId="0" applyNumberFormat="1" applyFill="1" applyAlignment="1">
      <alignment/>
    </xf>
    <xf numFmtId="3" fontId="4" fillId="0" borderId="0" xfId="0" applyNumberFormat="1" applyFont="1" applyFill="1" applyAlignment="1">
      <alignment horizontal="center"/>
    </xf>
    <xf numFmtId="0" fontId="4" fillId="0" borderId="0" xfId="0" applyFont="1" applyAlignment="1">
      <alignment horizontal="center" vertical="center" wrapText="1"/>
    </xf>
    <xf numFmtId="3" fontId="6" fillId="0" borderId="0" xfId="0" applyNumberFormat="1" applyFont="1" applyFill="1" applyAlignment="1">
      <alignment horizontal="center" wrapText="1"/>
    </xf>
    <xf numFmtId="0" fontId="6" fillId="0" borderId="0" xfId="0" applyFont="1" applyAlignment="1">
      <alignment horizontal="right"/>
    </xf>
    <xf numFmtId="0" fontId="6" fillId="0" borderId="0" xfId="0" applyFont="1" applyAlignment="1">
      <alignment/>
    </xf>
    <xf numFmtId="3" fontId="6" fillId="0" borderId="0" xfId="0" applyNumberFormat="1" applyFont="1" applyFill="1" applyAlignment="1">
      <alignment horizontal="center" vertical="center" wrapText="1"/>
    </xf>
    <xf numFmtId="165" fontId="0" fillId="0" borderId="0" xfId="0" applyNumberFormat="1" applyFill="1" applyAlignment="1">
      <alignment/>
    </xf>
    <xf numFmtId="3" fontId="6" fillId="0" borderId="0" xfId="0" applyNumberFormat="1" applyFont="1" applyFill="1" applyAlignment="1">
      <alignment/>
    </xf>
    <xf numFmtId="0" fontId="6" fillId="0" borderId="0" xfId="0" applyFont="1" applyFill="1" applyAlignment="1">
      <alignment/>
    </xf>
    <xf numFmtId="0" fontId="0" fillId="0" borderId="0" xfId="0" applyFill="1" applyAlignment="1">
      <alignment/>
    </xf>
    <xf numFmtId="0" fontId="6" fillId="0" borderId="0" xfId="0" applyFont="1" applyAlignment="1">
      <alignment vertical="top" wrapText="1"/>
    </xf>
    <xf numFmtId="3" fontId="6" fillId="0" borderId="0" xfId="0" applyNumberFormat="1" applyFont="1" applyFill="1" applyAlignment="1">
      <alignment vertical="top" wrapText="1"/>
    </xf>
    <xf numFmtId="0" fontId="0" fillId="0" borderId="0" xfId="0" applyFont="1" applyAlignment="1">
      <alignment vertical="top" wrapText="1"/>
    </xf>
    <xf numFmtId="0" fontId="16" fillId="0" borderId="0" xfId="0" applyFont="1" applyAlignment="1">
      <alignment/>
    </xf>
    <xf numFmtId="1" fontId="0" fillId="0" borderId="0" xfId="0" applyNumberFormat="1" applyAlignment="1">
      <alignment/>
    </xf>
    <xf numFmtId="0" fontId="0" fillId="0" borderId="0" xfId="0" applyNumberFormat="1" applyAlignment="1">
      <alignment/>
    </xf>
    <xf numFmtId="0" fontId="10" fillId="2" borderId="3" xfId="0" applyFont="1" applyFill="1" applyBorder="1" applyAlignment="1">
      <alignment/>
    </xf>
    <xf numFmtId="3" fontId="17" fillId="0" borderId="0" xfId="0" applyNumberFormat="1" applyFont="1" applyFill="1" applyBorder="1" applyAlignment="1">
      <alignment/>
    </xf>
    <xf numFmtId="0" fontId="17" fillId="0" borderId="0" xfId="0" applyFont="1" applyFill="1" applyBorder="1" applyAlignment="1">
      <alignment/>
    </xf>
    <xf numFmtId="0" fontId="18" fillId="0" borderId="0" xfId="0" applyFont="1" applyAlignment="1">
      <alignment/>
    </xf>
    <xf numFmtId="0" fontId="19" fillId="0" borderId="0" xfId="0" applyFont="1" applyAlignment="1">
      <alignment/>
    </xf>
    <xf numFmtId="0" fontId="0" fillId="0" borderId="9" xfId="0" applyBorder="1" applyAlignment="1">
      <alignment/>
    </xf>
    <xf numFmtId="3" fontId="0" fillId="0" borderId="9" xfId="0" applyNumberFormat="1" applyFont="1" applyBorder="1" applyAlignment="1">
      <alignment/>
    </xf>
    <xf numFmtId="3" fontId="0" fillId="0" borderId="9" xfId="0" applyNumberFormat="1" applyBorder="1" applyAlignment="1">
      <alignment/>
    </xf>
    <xf numFmtId="0" fontId="6" fillId="0" borderId="10" xfId="0" applyFont="1" applyBorder="1" applyAlignment="1">
      <alignment/>
    </xf>
    <xf numFmtId="0" fontId="6"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3" fontId="0" fillId="0" borderId="14" xfId="0" applyNumberFormat="1" applyFont="1" applyBorder="1" applyAlignment="1">
      <alignment/>
    </xf>
    <xf numFmtId="3" fontId="0" fillId="0" borderId="14" xfId="0" applyNumberFormat="1" applyBorder="1" applyAlignment="1">
      <alignment/>
    </xf>
    <xf numFmtId="0" fontId="18" fillId="0" borderId="15" xfId="0" applyFont="1" applyBorder="1" applyAlignment="1">
      <alignment/>
    </xf>
    <xf numFmtId="0" fontId="18" fillId="0" borderId="16" xfId="0" applyFont="1" applyBorder="1" applyAlignment="1">
      <alignment/>
    </xf>
    <xf numFmtId="3" fontId="18" fillId="0" borderId="16" xfId="0" applyNumberFormat="1" applyFont="1" applyBorder="1" applyAlignment="1">
      <alignment/>
    </xf>
    <xf numFmtId="0" fontId="18" fillId="0" borderId="17"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8" xfId="0" applyFont="1" applyBorder="1" applyAlignment="1">
      <alignment/>
    </xf>
    <xf numFmtId="0" fontId="6" fillId="0" borderId="19" xfId="0" applyFont="1" applyBorder="1" applyAlignment="1">
      <alignment/>
    </xf>
    <xf numFmtId="3" fontId="18" fillId="0" borderId="15" xfId="0" applyNumberFormat="1" applyFont="1" applyBorder="1" applyAlignment="1">
      <alignment/>
    </xf>
    <xf numFmtId="3" fontId="18" fillId="0" borderId="20" xfId="0" applyNumberFormat="1" applyFont="1" applyBorder="1" applyAlignment="1">
      <alignment/>
    </xf>
    <xf numFmtId="3" fontId="0" fillId="0" borderId="12" xfId="0" applyNumberFormat="1" applyBorder="1" applyAlignment="1">
      <alignment/>
    </xf>
    <xf numFmtId="3" fontId="0" fillId="0" borderId="21" xfId="0" applyNumberFormat="1" applyBorder="1" applyAlignment="1">
      <alignment/>
    </xf>
    <xf numFmtId="3" fontId="0" fillId="0" borderId="13" xfId="0" applyNumberFormat="1" applyBorder="1" applyAlignment="1">
      <alignment/>
    </xf>
    <xf numFmtId="3" fontId="0" fillId="0" borderId="19" xfId="0" applyNumberFormat="1" applyBorder="1" applyAlignment="1">
      <alignment/>
    </xf>
    <xf numFmtId="0" fontId="6" fillId="0" borderId="22" xfId="0" applyFont="1" applyBorder="1" applyAlignment="1">
      <alignment/>
    </xf>
    <xf numFmtId="0" fontId="18" fillId="0" borderId="23" xfId="0" applyFont="1" applyBorder="1" applyAlignment="1">
      <alignment/>
    </xf>
    <xf numFmtId="0" fontId="0" fillId="0" borderId="24" xfId="0" applyBorder="1" applyAlignment="1">
      <alignment/>
    </xf>
    <xf numFmtId="0" fontId="0" fillId="0" borderId="18" xfId="0" applyBorder="1" applyAlignment="1">
      <alignment/>
    </xf>
    <xf numFmtId="3" fontId="0" fillId="0" borderId="12" xfId="0" applyNumberFormat="1" applyFont="1" applyBorder="1" applyAlignment="1">
      <alignment/>
    </xf>
    <xf numFmtId="3" fontId="0" fillId="0" borderId="21" xfId="0" applyNumberFormat="1" applyFont="1" applyBorder="1" applyAlignment="1">
      <alignment/>
    </xf>
    <xf numFmtId="3" fontId="0" fillId="0" borderId="13" xfId="0" applyNumberFormat="1" applyFont="1" applyBorder="1" applyAlignment="1">
      <alignment/>
    </xf>
    <xf numFmtId="3" fontId="0" fillId="0" borderId="19" xfId="0" applyNumberFormat="1" applyFont="1" applyBorder="1" applyAlignment="1">
      <alignment/>
    </xf>
    <xf numFmtId="166" fontId="0" fillId="0" borderId="0" xfId="0" applyNumberFormat="1" applyAlignment="1">
      <alignment/>
    </xf>
    <xf numFmtId="3" fontId="0" fillId="0" borderId="0" xfId="0" applyNumberFormat="1" applyFill="1" applyBorder="1" applyAlignment="1">
      <alignment/>
    </xf>
    <xf numFmtId="3" fontId="13" fillId="2" borderId="0" xfId="0" applyNumberFormat="1" applyFont="1" applyFill="1" applyBorder="1" applyAlignment="1">
      <alignment horizontal="right"/>
    </xf>
    <xf numFmtId="0" fontId="11" fillId="0" borderId="25" xfId="0" applyFont="1" applyFill="1" applyBorder="1" applyAlignment="1">
      <alignment/>
    </xf>
    <xf numFmtId="0" fontId="13" fillId="0" borderId="25" xfId="0" applyFont="1" applyFill="1" applyBorder="1" applyAlignment="1">
      <alignment/>
    </xf>
    <xf numFmtId="3" fontId="10" fillId="0" borderId="25" xfId="0" applyNumberFormat="1" applyFont="1" applyFill="1" applyBorder="1" applyAlignment="1">
      <alignment/>
    </xf>
    <xf numFmtId="3" fontId="13" fillId="0" borderId="25" xfId="0" applyNumberFormat="1" applyFont="1" applyFill="1" applyBorder="1" applyAlignment="1">
      <alignment/>
    </xf>
    <xf numFmtId="0" fontId="0" fillId="0" borderId="26" xfId="0" applyFont="1" applyFill="1" applyBorder="1" applyAlignment="1">
      <alignment/>
    </xf>
    <xf numFmtId="0" fontId="13" fillId="0" borderId="17" xfId="0" applyFont="1" applyFill="1" applyBorder="1" applyAlignment="1">
      <alignment/>
    </xf>
    <xf numFmtId="0" fontId="13" fillId="0" borderId="27" xfId="0" applyFont="1" applyFill="1" applyBorder="1" applyAlignment="1">
      <alignment/>
    </xf>
    <xf numFmtId="169" fontId="0" fillId="0" borderId="28" xfId="0" applyNumberFormat="1" applyBorder="1" applyAlignment="1">
      <alignment/>
    </xf>
    <xf numFmtId="169" fontId="0" fillId="0" borderId="0" xfId="0" applyNumberFormat="1" applyAlignment="1">
      <alignment/>
    </xf>
    <xf numFmtId="0" fontId="6" fillId="0" borderId="29" xfId="0" applyFont="1" applyFill="1" applyBorder="1" applyAlignment="1">
      <alignment horizontal="left" wrapText="1"/>
    </xf>
    <xf numFmtId="0" fontId="0" fillId="0" borderId="25" xfId="0" applyFont="1" applyFill="1" applyBorder="1" applyAlignment="1">
      <alignment horizontal="left"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vertical="top" wrapText="1"/>
    </xf>
    <xf numFmtId="0" fontId="6" fillId="0" borderId="32"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3</xdr:row>
      <xdr:rowOff>0</xdr:rowOff>
    </xdr:to>
    <xdr:sp>
      <xdr:nvSpPr>
        <xdr:cNvPr id="1" name="Line 1"/>
        <xdr:cNvSpPr>
          <a:spLocks/>
        </xdr:cNvSpPr>
      </xdr:nvSpPr>
      <xdr:spPr>
        <a:xfrm>
          <a:off x="3524250" y="561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3</xdr:row>
      <xdr:rowOff>0</xdr:rowOff>
    </xdr:to>
    <xdr:sp>
      <xdr:nvSpPr>
        <xdr:cNvPr id="1" name="Line 1"/>
        <xdr:cNvSpPr>
          <a:spLocks/>
        </xdr:cNvSpPr>
      </xdr:nvSpPr>
      <xdr:spPr>
        <a:xfrm>
          <a:off x="3524250" y="561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3</xdr:row>
      <xdr:rowOff>0</xdr:rowOff>
    </xdr:to>
    <xdr:sp>
      <xdr:nvSpPr>
        <xdr:cNvPr id="1" name="Line 1"/>
        <xdr:cNvSpPr>
          <a:spLocks/>
        </xdr:cNvSpPr>
      </xdr:nvSpPr>
      <xdr:spPr>
        <a:xfrm>
          <a:off x="3524250" y="561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3</xdr:row>
      <xdr:rowOff>0</xdr:rowOff>
    </xdr:to>
    <xdr:sp>
      <xdr:nvSpPr>
        <xdr:cNvPr id="1" name="Line 1"/>
        <xdr:cNvSpPr>
          <a:spLocks/>
        </xdr:cNvSpPr>
      </xdr:nvSpPr>
      <xdr:spPr>
        <a:xfrm>
          <a:off x="3524250" y="561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0</xdr:rowOff>
    </xdr:from>
    <xdr:to>
      <xdr:col>4</xdr:col>
      <xdr:colOff>0</xdr:colOff>
      <xdr:row>3</xdr:row>
      <xdr:rowOff>0</xdr:rowOff>
    </xdr:to>
    <xdr:sp>
      <xdr:nvSpPr>
        <xdr:cNvPr id="2" name="Line 2"/>
        <xdr:cNvSpPr>
          <a:spLocks/>
        </xdr:cNvSpPr>
      </xdr:nvSpPr>
      <xdr:spPr>
        <a:xfrm>
          <a:off x="3524250" y="561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3</xdr:row>
      <xdr:rowOff>0</xdr:rowOff>
    </xdr:to>
    <xdr:sp>
      <xdr:nvSpPr>
        <xdr:cNvPr id="1" name="Line 1"/>
        <xdr:cNvSpPr>
          <a:spLocks/>
        </xdr:cNvSpPr>
      </xdr:nvSpPr>
      <xdr:spPr>
        <a:xfrm>
          <a:off x="3524250" y="561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O375"/>
  <sheetViews>
    <sheetView workbookViewId="0" topLeftCell="A1">
      <pane xSplit="4" ySplit="11" topLeftCell="E12" activePane="bottomRight" state="frozen"/>
      <selection pane="topLeft" activeCell="B346" sqref="B346"/>
      <selection pane="topRight" activeCell="B346" sqref="B346"/>
      <selection pane="bottomLeft" activeCell="B346" sqref="B346"/>
      <selection pane="bottomRight" activeCell="D8" sqref="D8"/>
    </sheetView>
  </sheetViews>
  <sheetFormatPr defaultColWidth="9.140625" defaultRowHeight="12.75"/>
  <cols>
    <col min="1" max="1" width="5.28125" style="7" bestFit="1" customWidth="1"/>
    <col min="2" max="2" width="27.28125" style="7" customWidth="1"/>
    <col min="3" max="3" width="10.00390625" style="7" customWidth="1"/>
    <col min="4" max="4" width="10.28125" style="7" customWidth="1"/>
    <col min="5" max="5" width="15.7109375" style="44" customWidth="1"/>
    <col min="6" max="10" width="15.7109375" style="7" customWidth="1"/>
    <col min="11" max="14" width="12.7109375" style="7" customWidth="1"/>
    <col min="15" max="15" width="13.57421875" style="7" customWidth="1"/>
    <col min="16" max="16384" width="12.7109375" style="7" customWidth="1"/>
  </cols>
  <sheetData>
    <row r="1" spans="1:10" ht="15.75" customHeight="1">
      <c r="A1" s="1"/>
      <c r="B1" s="2" t="s">
        <v>710</v>
      </c>
      <c r="C1" s="3"/>
      <c r="D1" s="3"/>
      <c r="E1" s="5"/>
      <c r="F1" s="4"/>
      <c r="G1" s="4"/>
      <c r="H1" s="4"/>
      <c r="I1" s="4"/>
      <c r="J1" s="4"/>
    </row>
    <row r="2" spans="1:10" ht="15.75">
      <c r="A2" s="8"/>
      <c r="B2" s="9"/>
      <c r="C2" s="9"/>
      <c r="D2" s="9"/>
      <c r="E2" s="10"/>
      <c r="F2" s="6"/>
      <c r="G2" s="6"/>
      <c r="H2" s="6"/>
      <c r="I2" s="6"/>
      <c r="J2" s="6"/>
    </row>
    <row r="3" spans="1:10" ht="12.75" customHeight="1">
      <c r="A3" s="11"/>
      <c r="B3" s="6" t="s">
        <v>711</v>
      </c>
      <c r="C3" s="6"/>
      <c r="D3" s="6"/>
      <c r="E3" s="10"/>
      <c r="F3" s="6"/>
      <c r="G3" s="6"/>
      <c r="H3" s="6"/>
      <c r="I3" s="6"/>
      <c r="J3" s="6"/>
    </row>
    <row r="4" spans="1:10" ht="13.5" thickBot="1">
      <c r="A4" s="11"/>
      <c r="B4" s="6"/>
      <c r="C4" s="6"/>
      <c r="D4" s="6"/>
      <c r="E4" s="10"/>
      <c r="F4" s="6"/>
      <c r="G4" s="6"/>
      <c r="H4" s="6"/>
      <c r="I4" s="6"/>
      <c r="J4" s="6"/>
    </row>
    <row r="5" spans="1:15" ht="12.75">
      <c r="A5" s="48"/>
      <c r="B5" s="12"/>
      <c r="C5" s="12"/>
      <c r="D5" s="12"/>
      <c r="E5" s="12"/>
      <c r="F5" s="12"/>
      <c r="G5" s="12"/>
      <c r="H5" s="12"/>
      <c r="I5" s="12"/>
      <c r="J5" s="12"/>
      <c r="K5" s="12"/>
      <c r="L5" s="12"/>
      <c r="M5" s="12"/>
      <c r="N5" s="12"/>
      <c r="O5" s="120" t="s">
        <v>742</v>
      </c>
    </row>
    <row r="6" spans="1:15" s="16" customFormat="1" ht="44.25" customHeight="1">
      <c r="A6" s="49"/>
      <c r="B6" s="13"/>
      <c r="C6" s="13" t="s">
        <v>2</v>
      </c>
      <c r="D6" s="13" t="s">
        <v>3</v>
      </c>
      <c r="E6" s="45" t="s">
        <v>6</v>
      </c>
      <c r="F6" s="46" t="s">
        <v>7</v>
      </c>
      <c r="G6" s="45" t="s">
        <v>693</v>
      </c>
      <c r="H6" s="45" t="s">
        <v>8</v>
      </c>
      <c r="I6" s="45" t="s">
        <v>694</v>
      </c>
      <c r="J6" s="45" t="s">
        <v>4</v>
      </c>
      <c r="K6" s="45" t="s">
        <v>5</v>
      </c>
      <c r="L6" s="45" t="s">
        <v>708</v>
      </c>
      <c r="M6" s="45" t="s">
        <v>10</v>
      </c>
      <c r="N6" s="45" t="s">
        <v>703</v>
      </c>
      <c r="O6" s="121"/>
    </row>
    <row r="7" spans="1:15" s="20" customFormat="1" ht="11.25">
      <c r="A7" s="17"/>
      <c r="B7" s="18"/>
      <c r="C7" s="18"/>
      <c r="D7" s="19"/>
      <c r="E7" s="19"/>
      <c r="F7" s="19"/>
      <c r="G7" s="19"/>
      <c r="H7" s="19"/>
      <c r="I7" s="19"/>
      <c r="J7" s="19"/>
      <c r="K7" s="19"/>
      <c r="L7" s="19"/>
      <c r="M7" s="19"/>
      <c r="N7" s="19"/>
      <c r="O7" s="111"/>
    </row>
    <row r="8" spans="1:15" s="25" customFormat="1" ht="11.25">
      <c r="A8" s="21"/>
      <c r="B8" s="22"/>
      <c r="C8" s="22"/>
      <c r="D8" s="23"/>
      <c r="E8" s="23"/>
      <c r="F8" s="23"/>
      <c r="G8" s="23"/>
      <c r="H8" s="23"/>
      <c r="I8" s="23"/>
      <c r="J8" s="23"/>
      <c r="K8" s="23"/>
      <c r="L8" s="23"/>
      <c r="M8" s="23"/>
      <c r="N8" s="23"/>
      <c r="O8" s="112"/>
    </row>
    <row r="9" spans="1:15" s="25" customFormat="1" ht="11.25">
      <c r="A9" s="21"/>
      <c r="B9" s="26"/>
      <c r="C9" s="26"/>
      <c r="D9" s="27"/>
      <c r="E9" s="27"/>
      <c r="F9" s="27"/>
      <c r="G9" s="27"/>
      <c r="H9" s="27"/>
      <c r="I9" s="27"/>
      <c r="J9" s="27"/>
      <c r="K9" s="27"/>
      <c r="L9" s="27"/>
      <c r="M9" s="27"/>
      <c r="N9" s="27"/>
      <c r="O9" s="117"/>
    </row>
    <row r="10" spans="1:15" s="25" customFormat="1" ht="11.25">
      <c r="A10" s="71" t="s">
        <v>709</v>
      </c>
      <c r="B10" s="26" t="s">
        <v>11</v>
      </c>
      <c r="C10" s="26"/>
      <c r="D10" s="27"/>
      <c r="E10" s="28">
        <v>17137751619.699995</v>
      </c>
      <c r="F10" s="28">
        <v>91648954.62000002</v>
      </c>
      <c r="G10" s="28">
        <v>91750334.05000007</v>
      </c>
      <c r="H10" s="28">
        <v>229599460.44999996</v>
      </c>
      <c r="I10" s="28">
        <v>-166157829.9799998</v>
      </c>
      <c r="J10" s="28">
        <v>102841019.91000001</v>
      </c>
      <c r="K10" s="110" t="s">
        <v>731</v>
      </c>
      <c r="L10" s="110" t="s">
        <v>731</v>
      </c>
      <c r="M10" s="110" t="s">
        <v>731</v>
      </c>
      <c r="N10" s="110" t="s">
        <v>731</v>
      </c>
      <c r="O10" s="113">
        <f>O340</f>
        <v>17120634981.410006</v>
      </c>
    </row>
    <row r="11" spans="1:15" s="25" customFormat="1" ht="11.25">
      <c r="A11" s="21"/>
      <c r="B11" s="26"/>
      <c r="C11" s="26"/>
      <c r="D11" s="27"/>
      <c r="E11" s="28"/>
      <c r="F11" s="28"/>
      <c r="G11" s="28"/>
      <c r="H11" s="28"/>
      <c r="I11" s="28"/>
      <c r="J11" s="28"/>
      <c r="K11" s="28"/>
      <c r="L11" s="28"/>
      <c r="M11" s="28"/>
      <c r="N11" s="28"/>
      <c r="O11" s="112"/>
    </row>
    <row r="12" spans="1:15" s="25" customFormat="1" ht="11.25">
      <c r="A12" s="50" t="s">
        <v>12</v>
      </c>
      <c r="B12" s="29" t="s">
        <v>13</v>
      </c>
      <c r="C12" s="27" t="s">
        <v>14</v>
      </c>
      <c r="D12" s="27" t="s">
        <v>15</v>
      </c>
      <c r="E12" s="28">
        <v>13476681.72</v>
      </c>
      <c r="F12" s="28">
        <v>562567.73</v>
      </c>
      <c r="G12" s="28">
        <v>1484.17</v>
      </c>
      <c r="H12" s="28">
        <v>68018.17</v>
      </c>
      <c r="I12" s="28">
        <v>-55930.56</v>
      </c>
      <c r="J12" s="28">
        <v>85207.92</v>
      </c>
      <c r="K12" s="28">
        <v>0</v>
      </c>
      <c r="L12" s="28">
        <v>0</v>
      </c>
      <c r="M12" s="28">
        <v>0</v>
      </c>
      <c r="N12" s="28">
        <v>0</v>
      </c>
      <c r="O12" s="114">
        <f>E12-F12-G12+H12+I12+J12+K12+L12+M12</f>
        <v>13009925.35</v>
      </c>
    </row>
    <row r="13" spans="1:15" s="25" customFormat="1" ht="11.25">
      <c r="A13" s="50" t="s">
        <v>16</v>
      </c>
      <c r="B13" s="29" t="s">
        <v>17</v>
      </c>
      <c r="C13" s="27" t="s">
        <v>18</v>
      </c>
      <c r="D13" s="27" t="s">
        <v>15</v>
      </c>
      <c r="E13" s="28">
        <v>20005583.45</v>
      </c>
      <c r="F13" s="28">
        <v>79681.49</v>
      </c>
      <c r="G13" s="28">
        <v>2880.36</v>
      </c>
      <c r="H13" s="28">
        <v>256541.56</v>
      </c>
      <c r="I13" s="28">
        <v>-151213.89</v>
      </c>
      <c r="J13" s="28">
        <v>166551.17</v>
      </c>
      <c r="K13" s="28">
        <v>0</v>
      </c>
      <c r="L13" s="28">
        <v>0</v>
      </c>
      <c r="M13" s="28">
        <v>0</v>
      </c>
      <c r="N13" s="28">
        <v>0</v>
      </c>
      <c r="O13" s="114">
        <f aca="true" t="shared" si="0" ref="O13:O76">E13-F13-G13+H13+I13+J13+K13+L13+M13</f>
        <v>20194900.44</v>
      </c>
    </row>
    <row r="14" spans="1:15" s="25" customFormat="1" ht="11.25">
      <c r="A14" s="50" t="s">
        <v>19</v>
      </c>
      <c r="B14" s="29" t="s">
        <v>20</v>
      </c>
      <c r="C14" s="27" t="s">
        <v>21</v>
      </c>
      <c r="D14" s="27" t="s">
        <v>15</v>
      </c>
      <c r="E14" s="28">
        <v>26282293.5</v>
      </c>
      <c r="F14" s="28">
        <v>17940.15</v>
      </c>
      <c r="G14" s="28">
        <v>-26744.82</v>
      </c>
      <c r="H14" s="28">
        <v>287647.63</v>
      </c>
      <c r="I14" s="28">
        <v>-45063.25</v>
      </c>
      <c r="J14" s="28">
        <v>134413.85</v>
      </c>
      <c r="K14" s="28">
        <v>0</v>
      </c>
      <c r="L14" s="28">
        <v>0</v>
      </c>
      <c r="M14" s="28">
        <v>0</v>
      </c>
      <c r="N14" s="28">
        <v>0</v>
      </c>
      <c r="O14" s="114">
        <f t="shared" si="0"/>
        <v>26668096.400000002</v>
      </c>
    </row>
    <row r="15" spans="1:15" s="25" customFormat="1" ht="11.25">
      <c r="A15" s="50" t="s">
        <v>22</v>
      </c>
      <c r="B15" s="29" t="s">
        <v>23</v>
      </c>
      <c r="C15" s="27" t="s">
        <v>14</v>
      </c>
      <c r="D15" s="27" t="s">
        <v>15</v>
      </c>
      <c r="E15" s="28">
        <v>26215315.5</v>
      </c>
      <c r="F15" s="28">
        <v>140598.9</v>
      </c>
      <c r="G15" s="28">
        <v>15695.45</v>
      </c>
      <c r="H15" s="28">
        <v>380123.79</v>
      </c>
      <c r="I15" s="28">
        <v>-197401.16</v>
      </c>
      <c r="J15" s="28">
        <v>299224.91</v>
      </c>
      <c r="K15" s="28">
        <v>0</v>
      </c>
      <c r="L15" s="28">
        <v>0</v>
      </c>
      <c r="M15" s="28">
        <v>0</v>
      </c>
      <c r="N15" s="28">
        <v>0</v>
      </c>
      <c r="O15" s="114">
        <f t="shared" si="0"/>
        <v>26540968.69</v>
      </c>
    </row>
    <row r="16" spans="1:15" s="25" customFormat="1" ht="11.25">
      <c r="A16" s="50" t="s">
        <v>24</v>
      </c>
      <c r="B16" s="29" t="s">
        <v>25</v>
      </c>
      <c r="C16" s="27" t="s">
        <v>21</v>
      </c>
      <c r="D16" s="27" t="s">
        <v>15</v>
      </c>
      <c r="E16" s="28">
        <v>25421518.61</v>
      </c>
      <c r="F16" s="28">
        <v>12117.2</v>
      </c>
      <c r="G16" s="28">
        <v>81435.1</v>
      </c>
      <c r="H16" s="28">
        <v>170825.72</v>
      </c>
      <c r="I16" s="28">
        <v>-110000.41</v>
      </c>
      <c r="J16" s="28">
        <v>157815.2</v>
      </c>
      <c r="K16" s="28">
        <v>0</v>
      </c>
      <c r="L16" s="28">
        <v>0</v>
      </c>
      <c r="M16" s="28">
        <v>0</v>
      </c>
      <c r="N16" s="28">
        <v>0</v>
      </c>
      <c r="O16" s="114">
        <f t="shared" si="0"/>
        <v>25546606.819999997</v>
      </c>
    </row>
    <row r="17" spans="1:15" s="25" customFormat="1" ht="11.25">
      <c r="A17" s="50" t="s">
        <v>26</v>
      </c>
      <c r="B17" s="29" t="s">
        <v>27</v>
      </c>
      <c r="C17" s="27" t="s">
        <v>14</v>
      </c>
      <c r="D17" s="27" t="s">
        <v>15</v>
      </c>
      <c r="E17" s="28">
        <v>34310089.39</v>
      </c>
      <c r="F17" s="28">
        <v>15163.04</v>
      </c>
      <c r="G17" s="28">
        <v>-136.83</v>
      </c>
      <c r="H17" s="28">
        <v>431495.53</v>
      </c>
      <c r="I17" s="28">
        <v>-587440.43</v>
      </c>
      <c r="J17" s="28">
        <v>34894.73</v>
      </c>
      <c r="K17" s="28">
        <v>0</v>
      </c>
      <c r="L17" s="28">
        <v>0</v>
      </c>
      <c r="M17" s="28">
        <v>0</v>
      </c>
      <c r="N17" s="28">
        <v>0</v>
      </c>
      <c r="O17" s="114">
        <f t="shared" si="0"/>
        <v>34174013.01</v>
      </c>
    </row>
    <row r="18" spans="1:15" s="25" customFormat="1" ht="11.25">
      <c r="A18" s="50" t="s">
        <v>28</v>
      </c>
      <c r="B18" s="29" t="s">
        <v>29</v>
      </c>
      <c r="C18" s="27" t="s">
        <v>14</v>
      </c>
      <c r="D18" s="27" t="s">
        <v>15</v>
      </c>
      <c r="E18" s="28">
        <v>39764433.18</v>
      </c>
      <c r="F18" s="28">
        <v>19652.09</v>
      </c>
      <c r="G18" s="28">
        <v>54664.23</v>
      </c>
      <c r="H18" s="28">
        <v>715671.47</v>
      </c>
      <c r="I18" s="28">
        <v>-136802.53</v>
      </c>
      <c r="J18" s="28">
        <v>39533.39</v>
      </c>
      <c r="K18" s="28">
        <v>0</v>
      </c>
      <c r="L18" s="28">
        <v>0</v>
      </c>
      <c r="M18" s="28">
        <v>0</v>
      </c>
      <c r="N18" s="28">
        <v>0</v>
      </c>
      <c r="O18" s="114">
        <f t="shared" si="0"/>
        <v>40308519.19</v>
      </c>
    </row>
    <row r="19" spans="1:15" s="25" customFormat="1" ht="11.25">
      <c r="A19" s="50" t="s">
        <v>30</v>
      </c>
      <c r="B19" s="29" t="s">
        <v>31</v>
      </c>
      <c r="C19" s="27" t="s">
        <v>32</v>
      </c>
      <c r="D19" s="27" t="s">
        <v>15</v>
      </c>
      <c r="E19" s="28">
        <v>17430108.14</v>
      </c>
      <c r="F19" s="28">
        <v>760.96</v>
      </c>
      <c r="G19" s="28">
        <v>13462.84</v>
      </c>
      <c r="H19" s="28">
        <v>170064.56</v>
      </c>
      <c r="I19" s="28">
        <v>-172977.54</v>
      </c>
      <c r="J19" s="28">
        <v>15223.27</v>
      </c>
      <c r="K19" s="28">
        <v>0</v>
      </c>
      <c r="L19" s="28">
        <v>0</v>
      </c>
      <c r="M19" s="28">
        <v>0</v>
      </c>
      <c r="N19" s="28">
        <v>0</v>
      </c>
      <c r="O19" s="114">
        <f t="shared" si="0"/>
        <v>17428194.63</v>
      </c>
    </row>
    <row r="20" spans="1:15" s="25" customFormat="1" ht="11.25">
      <c r="A20" s="50" t="s">
        <v>33</v>
      </c>
      <c r="B20" s="29" t="s">
        <v>34</v>
      </c>
      <c r="C20" s="27" t="s">
        <v>35</v>
      </c>
      <c r="D20" s="27" t="s">
        <v>36</v>
      </c>
      <c r="E20" s="28">
        <v>42416191.37</v>
      </c>
      <c r="F20" s="28">
        <v>1451332.47</v>
      </c>
      <c r="G20" s="28">
        <v>59520.78</v>
      </c>
      <c r="H20" s="28">
        <v>342509.12</v>
      </c>
      <c r="I20" s="28">
        <v>-90603.43</v>
      </c>
      <c r="J20" s="28">
        <v>470683.75</v>
      </c>
      <c r="K20" s="28">
        <v>0</v>
      </c>
      <c r="L20" s="28">
        <v>0</v>
      </c>
      <c r="M20" s="28">
        <v>0</v>
      </c>
      <c r="N20" s="28">
        <v>0</v>
      </c>
      <c r="O20" s="114">
        <f t="shared" si="0"/>
        <v>41627927.559999995</v>
      </c>
    </row>
    <row r="21" spans="1:15" s="25" customFormat="1" ht="11.25">
      <c r="A21" s="50" t="s">
        <v>37</v>
      </c>
      <c r="B21" s="29" t="s">
        <v>38</v>
      </c>
      <c r="C21" s="27" t="s">
        <v>35</v>
      </c>
      <c r="D21" s="27" t="s">
        <v>36</v>
      </c>
      <c r="E21" s="28">
        <v>87613169.67</v>
      </c>
      <c r="F21" s="28">
        <v>161499.16</v>
      </c>
      <c r="G21" s="28">
        <v>135673.3</v>
      </c>
      <c r="H21" s="28">
        <v>1629338.91</v>
      </c>
      <c r="I21" s="28">
        <v>-462045.17</v>
      </c>
      <c r="J21" s="28">
        <v>-84677.81</v>
      </c>
      <c r="K21" s="28">
        <v>0</v>
      </c>
      <c r="L21" s="28">
        <v>0</v>
      </c>
      <c r="M21" s="28">
        <v>0</v>
      </c>
      <c r="N21" s="28">
        <v>0</v>
      </c>
      <c r="O21" s="114">
        <f t="shared" si="0"/>
        <v>88398613.14</v>
      </c>
    </row>
    <row r="22" spans="1:15" s="25" customFormat="1" ht="11.25">
      <c r="A22" s="50" t="s">
        <v>39</v>
      </c>
      <c r="B22" s="29" t="s">
        <v>40</v>
      </c>
      <c r="C22" s="27" t="s">
        <v>41</v>
      </c>
      <c r="D22" s="27" t="s">
        <v>42</v>
      </c>
      <c r="E22" s="28">
        <v>40202954.71</v>
      </c>
      <c r="F22" s="28">
        <v>94671.99</v>
      </c>
      <c r="G22" s="28">
        <v>54014.09</v>
      </c>
      <c r="H22" s="28">
        <v>541210.73</v>
      </c>
      <c r="I22" s="28">
        <v>-381730.53</v>
      </c>
      <c r="J22" s="28">
        <v>672041.96</v>
      </c>
      <c r="K22" s="28">
        <v>0</v>
      </c>
      <c r="L22" s="28">
        <v>0</v>
      </c>
      <c r="M22" s="28">
        <v>0</v>
      </c>
      <c r="N22" s="28">
        <v>0</v>
      </c>
      <c r="O22" s="114">
        <f t="shared" si="0"/>
        <v>40885790.78999999</v>
      </c>
    </row>
    <row r="23" spans="1:15" s="25" customFormat="1" ht="11.25">
      <c r="A23" s="50" t="s">
        <v>43</v>
      </c>
      <c r="B23" s="29" t="s">
        <v>44</v>
      </c>
      <c r="C23" s="27" t="s">
        <v>18</v>
      </c>
      <c r="D23" s="27" t="s">
        <v>15</v>
      </c>
      <c r="E23" s="28">
        <v>18869870.19</v>
      </c>
      <c r="F23" s="28">
        <v>357060.5</v>
      </c>
      <c r="G23" s="28">
        <v>12458.92</v>
      </c>
      <c r="H23" s="28">
        <v>219450.66</v>
      </c>
      <c r="I23" s="28">
        <v>-115844.85</v>
      </c>
      <c r="J23" s="28">
        <v>172301.6</v>
      </c>
      <c r="K23" s="28">
        <v>0</v>
      </c>
      <c r="L23" s="28">
        <v>0</v>
      </c>
      <c r="M23" s="28">
        <v>0</v>
      </c>
      <c r="N23" s="28">
        <v>0</v>
      </c>
      <c r="O23" s="114">
        <f t="shared" si="0"/>
        <v>18776258.18</v>
      </c>
    </row>
    <row r="24" spans="1:15" s="25" customFormat="1" ht="11.25">
      <c r="A24" s="50" t="s">
        <v>45</v>
      </c>
      <c r="B24" s="29" t="s">
        <v>46</v>
      </c>
      <c r="C24" s="27" t="s">
        <v>32</v>
      </c>
      <c r="D24" s="27" t="s">
        <v>15</v>
      </c>
      <c r="E24" s="28">
        <v>67851973.19</v>
      </c>
      <c r="F24" s="28">
        <v>3996.41</v>
      </c>
      <c r="G24" s="28">
        <v>-4745.8</v>
      </c>
      <c r="H24" s="28">
        <v>443391.13</v>
      </c>
      <c r="I24" s="28">
        <v>-987650.32</v>
      </c>
      <c r="J24" s="28">
        <v>37353.06</v>
      </c>
      <c r="K24" s="28">
        <v>0</v>
      </c>
      <c r="L24" s="28">
        <v>0</v>
      </c>
      <c r="M24" s="28">
        <v>0</v>
      </c>
      <c r="N24" s="28">
        <v>0</v>
      </c>
      <c r="O24" s="114">
        <f t="shared" si="0"/>
        <v>67345816.45</v>
      </c>
    </row>
    <row r="25" spans="1:15" s="25" customFormat="1" ht="11.25">
      <c r="A25" s="50" t="s">
        <v>47</v>
      </c>
      <c r="B25" s="29" t="s">
        <v>48</v>
      </c>
      <c r="C25" s="27" t="s">
        <v>14</v>
      </c>
      <c r="D25" s="27" t="s">
        <v>15</v>
      </c>
      <c r="E25" s="28">
        <v>55683793.26</v>
      </c>
      <c r="F25" s="28">
        <v>312881.29</v>
      </c>
      <c r="G25" s="28">
        <v>1425013.86</v>
      </c>
      <c r="H25" s="28">
        <v>459500.75</v>
      </c>
      <c r="I25" s="28">
        <v>-644015.59</v>
      </c>
      <c r="J25" s="28">
        <v>855586.86</v>
      </c>
      <c r="K25" s="28">
        <v>0</v>
      </c>
      <c r="L25" s="28">
        <v>0</v>
      </c>
      <c r="M25" s="28">
        <v>0</v>
      </c>
      <c r="N25" s="28">
        <v>0</v>
      </c>
      <c r="O25" s="114">
        <f t="shared" si="0"/>
        <v>54616970.129999995</v>
      </c>
    </row>
    <row r="26" spans="1:15" s="25" customFormat="1" ht="11.25">
      <c r="A26" s="50" t="s">
        <v>49</v>
      </c>
      <c r="B26" s="29" t="s">
        <v>50</v>
      </c>
      <c r="C26" s="27" t="s">
        <v>21</v>
      </c>
      <c r="D26" s="27" t="s">
        <v>15</v>
      </c>
      <c r="E26" s="28">
        <v>38266813.22</v>
      </c>
      <c r="F26" s="28">
        <v>4854120.07</v>
      </c>
      <c r="G26" s="28">
        <v>30346.03</v>
      </c>
      <c r="H26" s="28">
        <v>232495.17</v>
      </c>
      <c r="I26" s="28">
        <v>-223303.77</v>
      </c>
      <c r="J26" s="28">
        <v>171978</v>
      </c>
      <c r="K26" s="28">
        <v>0</v>
      </c>
      <c r="L26" s="28">
        <v>0</v>
      </c>
      <c r="M26" s="28">
        <v>0</v>
      </c>
      <c r="N26" s="28">
        <v>0</v>
      </c>
      <c r="O26" s="114">
        <f t="shared" si="0"/>
        <v>33563516.519999996</v>
      </c>
    </row>
    <row r="27" spans="1:15" s="25" customFormat="1" ht="11.25">
      <c r="A27" s="50" t="s">
        <v>51</v>
      </c>
      <c r="B27" s="29" t="s">
        <v>52</v>
      </c>
      <c r="C27" s="27" t="s">
        <v>53</v>
      </c>
      <c r="D27" s="27" t="s">
        <v>54</v>
      </c>
      <c r="E27" s="28">
        <v>43623492.22</v>
      </c>
      <c r="F27" s="28">
        <v>14426.4</v>
      </c>
      <c r="G27" s="28">
        <v>-2304430.76</v>
      </c>
      <c r="H27" s="28">
        <v>402907.43</v>
      </c>
      <c r="I27" s="28">
        <v>-243110.83</v>
      </c>
      <c r="J27" s="28">
        <v>24231.74</v>
      </c>
      <c r="K27" s="28">
        <v>0</v>
      </c>
      <c r="L27" s="28">
        <v>0</v>
      </c>
      <c r="M27" s="28">
        <v>0</v>
      </c>
      <c r="N27" s="28">
        <v>0</v>
      </c>
      <c r="O27" s="114">
        <f t="shared" si="0"/>
        <v>46097524.92</v>
      </c>
    </row>
    <row r="28" spans="1:15" s="73" customFormat="1" ht="11.25">
      <c r="A28" s="50" t="s">
        <v>55</v>
      </c>
      <c r="B28" s="29" t="s">
        <v>733</v>
      </c>
      <c r="C28" s="27" t="s">
        <v>32</v>
      </c>
      <c r="D28" s="27" t="s">
        <v>15</v>
      </c>
      <c r="E28" s="28">
        <v>54694934.88</v>
      </c>
      <c r="F28" s="28">
        <v>1707102.2</v>
      </c>
      <c r="G28" s="28">
        <v>-62937.37</v>
      </c>
      <c r="H28" s="28">
        <v>767194.1</v>
      </c>
      <c r="I28" s="28">
        <v>-552813.22</v>
      </c>
      <c r="J28" s="28">
        <v>225378.56</v>
      </c>
      <c r="K28" s="28">
        <v>0</v>
      </c>
      <c r="L28" s="28">
        <v>0</v>
      </c>
      <c r="M28" s="28">
        <v>0</v>
      </c>
      <c r="N28" s="28">
        <v>0</v>
      </c>
      <c r="O28" s="114">
        <f t="shared" si="0"/>
        <v>53490529.49</v>
      </c>
    </row>
    <row r="29" spans="1:15" s="25" customFormat="1" ht="11.25">
      <c r="A29" s="50" t="s">
        <v>57</v>
      </c>
      <c r="B29" s="29" t="s">
        <v>58</v>
      </c>
      <c r="C29" s="27" t="s">
        <v>35</v>
      </c>
      <c r="D29" s="27" t="s">
        <v>36</v>
      </c>
      <c r="E29" s="28">
        <v>56236446.09</v>
      </c>
      <c r="F29" s="28">
        <v>37643.91</v>
      </c>
      <c r="G29" s="28">
        <v>79588.67</v>
      </c>
      <c r="H29" s="28">
        <v>374097.04</v>
      </c>
      <c r="I29" s="28">
        <v>-345822.56</v>
      </c>
      <c r="J29" s="28">
        <v>473053.06</v>
      </c>
      <c r="K29" s="28">
        <v>0</v>
      </c>
      <c r="L29" s="28">
        <v>0</v>
      </c>
      <c r="M29" s="28">
        <v>0</v>
      </c>
      <c r="N29" s="28">
        <v>0</v>
      </c>
      <c r="O29" s="114">
        <f t="shared" si="0"/>
        <v>56620541.050000004</v>
      </c>
    </row>
    <row r="30" spans="1:15" s="25" customFormat="1" ht="11.25">
      <c r="A30" s="50" t="s">
        <v>59</v>
      </c>
      <c r="B30" s="29" t="s">
        <v>60</v>
      </c>
      <c r="C30" s="27" t="s">
        <v>61</v>
      </c>
      <c r="D30" s="27" t="s">
        <v>42</v>
      </c>
      <c r="E30" s="28">
        <v>337511882.35</v>
      </c>
      <c r="F30" s="28">
        <v>278811.5</v>
      </c>
      <c r="G30" s="28">
        <v>57885.99</v>
      </c>
      <c r="H30" s="28">
        <v>5196651.33</v>
      </c>
      <c r="I30" s="28">
        <v>-2754134.46</v>
      </c>
      <c r="J30" s="28">
        <v>2440144.34</v>
      </c>
      <c r="K30" s="28">
        <v>0</v>
      </c>
      <c r="L30" s="28">
        <v>0</v>
      </c>
      <c r="M30" s="28">
        <v>0</v>
      </c>
      <c r="N30" s="28">
        <v>0</v>
      </c>
      <c r="O30" s="114">
        <f t="shared" si="0"/>
        <v>342057846.07</v>
      </c>
    </row>
    <row r="31" spans="1:15" s="25" customFormat="1" ht="11.25">
      <c r="A31" s="50" t="s">
        <v>62</v>
      </c>
      <c r="B31" s="29" t="s">
        <v>63</v>
      </c>
      <c r="C31" s="27" t="s">
        <v>21</v>
      </c>
      <c r="D31" s="27" t="s">
        <v>15</v>
      </c>
      <c r="E31" s="28">
        <v>33729761</v>
      </c>
      <c r="F31" s="28">
        <v>4704.82</v>
      </c>
      <c r="G31" s="28">
        <v>13906.91</v>
      </c>
      <c r="H31" s="28">
        <v>1538183.08</v>
      </c>
      <c r="I31" s="28">
        <v>-439714.43</v>
      </c>
      <c r="J31" s="28">
        <v>-61240.39</v>
      </c>
      <c r="K31" s="28">
        <v>0</v>
      </c>
      <c r="L31" s="28">
        <v>0</v>
      </c>
      <c r="M31" s="28">
        <v>0</v>
      </c>
      <c r="N31" s="28">
        <v>0</v>
      </c>
      <c r="O31" s="114">
        <f t="shared" si="0"/>
        <v>34748377.53</v>
      </c>
    </row>
    <row r="32" spans="1:15" s="25" customFormat="1" ht="11.25">
      <c r="A32" s="50" t="s">
        <v>64</v>
      </c>
      <c r="B32" s="29" t="s">
        <v>65</v>
      </c>
      <c r="C32" s="27" t="s">
        <v>18</v>
      </c>
      <c r="D32" s="27" t="s">
        <v>54</v>
      </c>
      <c r="E32" s="28">
        <v>37391466.11</v>
      </c>
      <c r="F32" s="28">
        <v>96827</v>
      </c>
      <c r="G32" s="28">
        <v>18954</v>
      </c>
      <c r="H32" s="28">
        <v>583646</v>
      </c>
      <c r="I32" s="28">
        <v>-88428</v>
      </c>
      <c r="J32" s="28">
        <v>278731</v>
      </c>
      <c r="K32" s="28">
        <v>0</v>
      </c>
      <c r="L32" s="28">
        <v>0</v>
      </c>
      <c r="M32" s="28">
        <v>0</v>
      </c>
      <c r="N32" s="28">
        <v>0</v>
      </c>
      <c r="O32" s="114">
        <f t="shared" si="0"/>
        <v>38049634.11</v>
      </c>
    </row>
    <row r="33" spans="1:15" s="25" customFormat="1" ht="11.25">
      <c r="A33" s="50" t="s">
        <v>66</v>
      </c>
      <c r="B33" s="29" t="s">
        <v>67</v>
      </c>
      <c r="C33" s="27" t="s">
        <v>18</v>
      </c>
      <c r="D33" s="27" t="s">
        <v>54</v>
      </c>
      <c r="E33" s="28">
        <v>38120892.95</v>
      </c>
      <c r="F33" s="28">
        <v>43677.25</v>
      </c>
      <c r="G33" s="28">
        <v>43107.14</v>
      </c>
      <c r="H33" s="28">
        <v>375089.04</v>
      </c>
      <c r="I33" s="28">
        <v>-237990.56</v>
      </c>
      <c r="J33" s="28">
        <v>733150.13</v>
      </c>
      <c r="K33" s="28">
        <v>0</v>
      </c>
      <c r="L33" s="28">
        <v>0</v>
      </c>
      <c r="M33" s="28">
        <v>0</v>
      </c>
      <c r="N33" s="28">
        <v>0</v>
      </c>
      <c r="O33" s="114">
        <f t="shared" si="0"/>
        <v>38904357.17</v>
      </c>
    </row>
    <row r="34" spans="1:15" s="25" customFormat="1" ht="11.25">
      <c r="A34" s="50" t="s">
        <v>68</v>
      </c>
      <c r="B34" s="29" t="s">
        <v>69</v>
      </c>
      <c r="C34" s="27" t="s">
        <v>21</v>
      </c>
      <c r="D34" s="27" t="s">
        <v>15</v>
      </c>
      <c r="E34" s="28">
        <v>16928761.64</v>
      </c>
      <c r="F34" s="28">
        <v>6527.5</v>
      </c>
      <c r="G34" s="28">
        <v>-20051.3</v>
      </c>
      <c r="H34" s="28">
        <v>173588.03</v>
      </c>
      <c r="I34" s="28">
        <v>-122943.99</v>
      </c>
      <c r="J34" s="28">
        <v>173432.42</v>
      </c>
      <c r="K34" s="28">
        <v>0</v>
      </c>
      <c r="L34" s="28">
        <v>0</v>
      </c>
      <c r="M34" s="28">
        <v>0</v>
      </c>
      <c r="N34" s="28">
        <v>0</v>
      </c>
      <c r="O34" s="114">
        <f t="shared" si="0"/>
        <v>17166361.900000006</v>
      </c>
    </row>
    <row r="35" spans="1:15" s="25" customFormat="1" ht="11.25">
      <c r="A35" s="50" t="s">
        <v>70</v>
      </c>
      <c r="B35" s="29" t="s">
        <v>71</v>
      </c>
      <c r="C35" s="27" t="s">
        <v>18</v>
      </c>
      <c r="D35" s="27" t="s">
        <v>42</v>
      </c>
      <c r="E35" s="28">
        <v>74569043.57</v>
      </c>
      <c r="F35" s="28">
        <v>99192.6</v>
      </c>
      <c r="G35" s="28">
        <v>86401.31</v>
      </c>
      <c r="H35" s="28">
        <v>1262253.49</v>
      </c>
      <c r="I35" s="28">
        <v>-570943.86</v>
      </c>
      <c r="J35" s="28">
        <v>936396.28</v>
      </c>
      <c r="K35" s="28">
        <v>0</v>
      </c>
      <c r="L35" s="28">
        <v>0</v>
      </c>
      <c r="M35" s="28">
        <v>0</v>
      </c>
      <c r="N35" s="28">
        <v>0</v>
      </c>
      <c r="O35" s="114">
        <f t="shared" si="0"/>
        <v>76011155.57</v>
      </c>
    </row>
    <row r="36" spans="1:15" s="25" customFormat="1" ht="11.25">
      <c r="A36" s="50" t="s">
        <v>72</v>
      </c>
      <c r="B36" s="29" t="s">
        <v>73</v>
      </c>
      <c r="C36" s="27" t="s">
        <v>21</v>
      </c>
      <c r="D36" s="27" t="s">
        <v>15</v>
      </c>
      <c r="E36" s="28">
        <v>15570316.36</v>
      </c>
      <c r="F36" s="28">
        <v>19778.55</v>
      </c>
      <c r="G36" s="28">
        <v>7665.62</v>
      </c>
      <c r="H36" s="28">
        <v>137907.2</v>
      </c>
      <c r="I36" s="28">
        <v>-150822.17</v>
      </c>
      <c r="J36" s="28">
        <v>89735.69</v>
      </c>
      <c r="K36" s="28">
        <v>0</v>
      </c>
      <c r="L36" s="28">
        <v>0</v>
      </c>
      <c r="M36" s="28">
        <v>0</v>
      </c>
      <c r="N36" s="28">
        <v>0</v>
      </c>
      <c r="O36" s="114">
        <f t="shared" si="0"/>
        <v>15619692.909999998</v>
      </c>
    </row>
    <row r="37" spans="1:15" s="25" customFormat="1" ht="11.25">
      <c r="A37" s="50" t="s">
        <v>74</v>
      </c>
      <c r="B37" s="29" t="s">
        <v>75</v>
      </c>
      <c r="C37" s="27" t="s">
        <v>53</v>
      </c>
      <c r="D37" s="27" t="s">
        <v>54</v>
      </c>
      <c r="E37" s="28">
        <v>54128501</v>
      </c>
      <c r="F37" s="28">
        <v>24179.8</v>
      </c>
      <c r="G37" s="28">
        <v>39517.65</v>
      </c>
      <c r="H37" s="28">
        <v>1526573.7</v>
      </c>
      <c r="I37" s="28">
        <v>-1179937.67</v>
      </c>
      <c r="J37" s="28">
        <v>606721.55</v>
      </c>
      <c r="K37" s="28">
        <v>0</v>
      </c>
      <c r="L37" s="28">
        <v>0</v>
      </c>
      <c r="M37" s="28">
        <v>0</v>
      </c>
      <c r="N37" s="28">
        <v>0</v>
      </c>
      <c r="O37" s="114">
        <f t="shared" si="0"/>
        <v>55018161.13</v>
      </c>
    </row>
    <row r="38" spans="1:15" s="25" customFormat="1" ht="11.25">
      <c r="A38" s="50" t="s">
        <v>76</v>
      </c>
      <c r="B38" s="29" t="s">
        <v>77</v>
      </c>
      <c r="C38" s="27" t="s">
        <v>14</v>
      </c>
      <c r="D38" s="27" t="s">
        <v>54</v>
      </c>
      <c r="E38" s="28">
        <v>48878306.61</v>
      </c>
      <c r="F38" s="28">
        <v>535855.56</v>
      </c>
      <c r="G38" s="28">
        <v>490540.2</v>
      </c>
      <c r="H38" s="28">
        <v>275111.82</v>
      </c>
      <c r="I38" s="28">
        <v>-631042.86</v>
      </c>
      <c r="J38" s="28">
        <v>62800</v>
      </c>
      <c r="K38" s="28">
        <v>0</v>
      </c>
      <c r="L38" s="28">
        <v>0</v>
      </c>
      <c r="M38" s="28">
        <v>0</v>
      </c>
      <c r="N38" s="28">
        <v>0</v>
      </c>
      <c r="O38" s="114">
        <f t="shared" si="0"/>
        <v>47558779.809999995</v>
      </c>
    </row>
    <row r="39" spans="1:15" s="25" customFormat="1" ht="11.25">
      <c r="A39" s="50" t="s">
        <v>78</v>
      </c>
      <c r="B39" s="29" t="s">
        <v>79</v>
      </c>
      <c r="C39" s="27" t="s">
        <v>41</v>
      </c>
      <c r="D39" s="27" t="s">
        <v>42</v>
      </c>
      <c r="E39" s="28">
        <v>114938756.23</v>
      </c>
      <c r="F39" s="28">
        <v>135258.46</v>
      </c>
      <c r="G39" s="28">
        <v>2182.11</v>
      </c>
      <c r="H39" s="28">
        <v>1291849.8</v>
      </c>
      <c r="I39" s="28">
        <v>-549539.11</v>
      </c>
      <c r="J39" s="28">
        <v>1022951.13</v>
      </c>
      <c r="K39" s="28">
        <v>0</v>
      </c>
      <c r="L39" s="28">
        <v>0</v>
      </c>
      <c r="M39" s="28">
        <v>0</v>
      </c>
      <c r="N39" s="28">
        <v>0</v>
      </c>
      <c r="O39" s="114">
        <f t="shared" si="0"/>
        <v>116566577.48</v>
      </c>
    </row>
    <row r="40" spans="1:15" s="25" customFormat="1" ht="11.25">
      <c r="A40" s="50" t="s">
        <v>80</v>
      </c>
      <c r="B40" s="29" t="s">
        <v>81</v>
      </c>
      <c r="C40" s="27" t="s">
        <v>32</v>
      </c>
      <c r="D40" s="27" t="s">
        <v>15</v>
      </c>
      <c r="E40" s="28">
        <v>32517852.59</v>
      </c>
      <c r="F40" s="28">
        <v>21174.14</v>
      </c>
      <c r="G40" s="28">
        <v>4901.75</v>
      </c>
      <c r="H40" s="28">
        <v>204540.22</v>
      </c>
      <c r="I40" s="28">
        <v>-200905.19</v>
      </c>
      <c r="J40" s="28">
        <v>211310.61</v>
      </c>
      <c r="K40" s="28">
        <v>0</v>
      </c>
      <c r="L40" s="28">
        <v>0</v>
      </c>
      <c r="M40" s="28">
        <v>0</v>
      </c>
      <c r="N40" s="28">
        <v>0</v>
      </c>
      <c r="O40" s="114">
        <f t="shared" si="0"/>
        <v>32706722.339999996</v>
      </c>
    </row>
    <row r="41" spans="1:15" s="25" customFormat="1" ht="11.25">
      <c r="A41" s="50" t="s">
        <v>82</v>
      </c>
      <c r="B41" s="29" t="s">
        <v>83</v>
      </c>
      <c r="C41" s="27" t="s">
        <v>32</v>
      </c>
      <c r="D41" s="27" t="s">
        <v>15</v>
      </c>
      <c r="E41" s="28">
        <v>22982709.96</v>
      </c>
      <c r="F41" s="28">
        <v>4099.17</v>
      </c>
      <c r="G41" s="28">
        <v>43766.77</v>
      </c>
      <c r="H41" s="28">
        <v>404942.63</v>
      </c>
      <c r="I41" s="28">
        <v>-165204.65</v>
      </c>
      <c r="J41" s="28">
        <v>57382.78</v>
      </c>
      <c r="K41" s="28">
        <v>0</v>
      </c>
      <c r="L41" s="28">
        <v>0</v>
      </c>
      <c r="M41" s="28">
        <v>0</v>
      </c>
      <c r="N41" s="28">
        <v>0</v>
      </c>
      <c r="O41" s="114">
        <f t="shared" si="0"/>
        <v>23231964.78</v>
      </c>
    </row>
    <row r="42" spans="1:15" s="25" customFormat="1" ht="11.25">
      <c r="A42" s="50" t="s">
        <v>84</v>
      </c>
      <c r="B42" s="29" t="s">
        <v>85</v>
      </c>
      <c r="C42" s="27" t="s">
        <v>35</v>
      </c>
      <c r="D42" s="27" t="s">
        <v>36</v>
      </c>
      <c r="E42" s="28">
        <v>79015879.07</v>
      </c>
      <c r="F42" s="28">
        <v>64396.35</v>
      </c>
      <c r="G42" s="28">
        <v>66089.68</v>
      </c>
      <c r="H42" s="28">
        <v>872286.78</v>
      </c>
      <c r="I42" s="28">
        <v>-539206.47</v>
      </c>
      <c r="J42" s="28">
        <v>586026.49</v>
      </c>
      <c r="K42" s="28">
        <v>0</v>
      </c>
      <c r="L42" s="28">
        <v>0</v>
      </c>
      <c r="M42" s="28">
        <v>0</v>
      </c>
      <c r="N42" s="28">
        <v>0</v>
      </c>
      <c r="O42" s="114">
        <f t="shared" si="0"/>
        <v>79804499.83999999</v>
      </c>
    </row>
    <row r="43" spans="1:15" s="25" customFormat="1" ht="11.25">
      <c r="A43" s="50" t="s">
        <v>86</v>
      </c>
      <c r="B43" s="29" t="s">
        <v>87</v>
      </c>
      <c r="C43" s="27" t="s">
        <v>32</v>
      </c>
      <c r="D43" s="27" t="s">
        <v>15</v>
      </c>
      <c r="E43" s="28">
        <v>24251994.66</v>
      </c>
      <c r="F43" s="28">
        <v>30869.57</v>
      </c>
      <c r="G43" s="28">
        <v>7024.88</v>
      </c>
      <c r="H43" s="28">
        <v>268094.33</v>
      </c>
      <c r="I43" s="28">
        <v>-235839.47</v>
      </c>
      <c r="J43" s="28">
        <v>90773.95</v>
      </c>
      <c r="K43" s="28">
        <v>0</v>
      </c>
      <c r="L43" s="28">
        <v>0</v>
      </c>
      <c r="M43" s="28">
        <v>0</v>
      </c>
      <c r="N43" s="28">
        <v>0</v>
      </c>
      <c r="O43" s="114">
        <f t="shared" si="0"/>
        <v>24337129.02</v>
      </c>
    </row>
    <row r="44" spans="1:15" s="25" customFormat="1" ht="11.25">
      <c r="A44" s="50" t="s">
        <v>88</v>
      </c>
      <c r="B44" s="29" t="s">
        <v>89</v>
      </c>
      <c r="C44" s="27" t="s">
        <v>14</v>
      </c>
      <c r="D44" s="27" t="s">
        <v>54</v>
      </c>
      <c r="E44" s="28">
        <v>80667928.95</v>
      </c>
      <c r="F44" s="28">
        <v>109153.44</v>
      </c>
      <c r="G44" s="28">
        <v>-152106.65</v>
      </c>
      <c r="H44" s="28">
        <v>2820040.3</v>
      </c>
      <c r="I44" s="28">
        <v>-1682561.59</v>
      </c>
      <c r="J44" s="28">
        <v>418088.79</v>
      </c>
      <c r="K44" s="28">
        <v>0</v>
      </c>
      <c r="L44" s="28">
        <v>0</v>
      </c>
      <c r="M44" s="28">
        <v>0</v>
      </c>
      <c r="N44" s="28">
        <v>0</v>
      </c>
      <c r="O44" s="114">
        <f t="shared" si="0"/>
        <v>82266449.66000001</v>
      </c>
    </row>
    <row r="45" spans="1:15" s="25" customFormat="1" ht="11.25">
      <c r="A45" s="50" t="s">
        <v>90</v>
      </c>
      <c r="B45" s="29" t="s">
        <v>91</v>
      </c>
      <c r="C45" s="27" t="s">
        <v>53</v>
      </c>
      <c r="D45" s="27" t="s">
        <v>54</v>
      </c>
      <c r="E45" s="28">
        <v>146519408.9</v>
      </c>
      <c r="F45" s="28">
        <v>1592570.09</v>
      </c>
      <c r="G45" s="28">
        <v>90222.73</v>
      </c>
      <c r="H45" s="28">
        <v>1304438.4</v>
      </c>
      <c r="I45" s="28">
        <v>-801111.17</v>
      </c>
      <c r="J45" s="28">
        <v>413760.44</v>
      </c>
      <c r="K45" s="28">
        <v>0</v>
      </c>
      <c r="L45" s="28">
        <v>0</v>
      </c>
      <c r="M45" s="28">
        <v>0</v>
      </c>
      <c r="N45" s="28">
        <v>0</v>
      </c>
      <c r="O45" s="114">
        <f t="shared" si="0"/>
        <v>145753703.75000003</v>
      </c>
    </row>
    <row r="46" spans="1:15" s="25" customFormat="1" ht="11.25">
      <c r="A46" s="50" t="s">
        <v>92</v>
      </c>
      <c r="B46" s="29" t="s">
        <v>93</v>
      </c>
      <c r="C46" s="27" t="s">
        <v>32</v>
      </c>
      <c r="D46" s="27" t="s">
        <v>15</v>
      </c>
      <c r="E46" s="28">
        <v>23219016.5</v>
      </c>
      <c r="F46" s="28">
        <v>6223.56</v>
      </c>
      <c r="G46" s="28">
        <v>17428.31</v>
      </c>
      <c r="H46" s="28">
        <v>272043.89</v>
      </c>
      <c r="I46" s="28">
        <v>-230810.79</v>
      </c>
      <c r="J46" s="28">
        <v>-50494.56</v>
      </c>
      <c r="K46" s="28">
        <v>0</v>
      </c>
      <c r="L46" s="28">
        <v>0</v>
      </c>
      <c r="M46" s="28">
        <v>0</v>
      </c>
      <c r="N46" s="28">
        <v>0</v>
      </c>
      <c r="O46" s="114">
        <f t="shared" si="0"/>
        <v>23186103.170000006</v>
      </c>
    </row>
    <row r="47" spans="1:15" s="25" customFormat="1" ht="11.25">
      <c r="A47" s="50" t="s">
        <v>94</v>
      </c>
      <c r="B47" s="29" t="s">
        <v>95</v>
      </c>
      <c r="C47" s="27" t="s">
        <v>35</v>
      </c>
      <c r="D47" s="27" t="s">
        <v>36</v>
      </c>
      <c r="E47" s="28">
        <v>72738935.32</v>
      </c>
      <c r="F47" s="28">
        <v>67286.42</v>
      </c>
      <c r="G47" s="28">
        <v>111981.14</v>
      </c>
      <c r="H47" s="28">
        <v>756285.32</v>
      </c>
      <c r="I47" s="28">
        <v>-424304.51</v>
      </c>
      <c r="J47" s="28">
        <v>251793.66</v>
      </c>
      <c r="K47" s="28">
        <v>0</v>
      </c>
      <c r="L47" s="28">
        <v>0</v>
      </c>
      <c r="M47" s="28">
        <v>0</v>
      </c>
      <c r="N47" s="28">
        <v>0</v>
      </c>
      <c r="O47" s="114">
        <f t="shared" si="0"/>
        <v>73143442.22999997</v>
      </c>
    </row>
    <row r="48" spans="1:15" s="25" customFormat="1" ht="11.25">
      <c r="A48" s="50" t="s">
        <v>96</v>
      </c>
      <c r="B48" s="29" t="s">
        <v>97</v>
      </c>
      <c r="C48" s="27" t="s">
        <v>61</v>
      </c>
      <c r="D48" s="27" t="s">
        <v>15</v>
      </c>
      <c r="E48" s="28">
        <v>20557438.37</v>
      </c>
      <c r="F48" s="28">
        <v>12764.81</v>
      </c>
      <c r="G48" s="28">
        <v>24495.51</v>
      </c>
      <c r="H48" s="28">
        <v>151199.45</v>
      </c>
      <c r="I48" s="28">
        <v>-127468.82</v>
      </c>
      <c r="J48" s="28">
        <v>-20971.62</v>
      </c>
      <c r="K48" s="28">
        <v>0</v>
      </c>
      <c r="L48" s="28">
        <v>0</v>
      </c>
      <c r="M48" s="28">
        <v>0</v>
      </c>
      <c r="N48" s="28">
        <v>0</v>
      </c>
      <c r="O48" s="114">
        <f t="shared" si="0"/>
        <v>20522937.06</v>
      </c>
    </row>
    <row r="49" spans="1:15" s="25" customFormat="1" ht="11.25">
      <c r="A49" s="50" t="s">
        <v>98</v>
      </c>
      <c r="B49" s="29" t="s">
        <v>99</v>
      </c>
      <c r="C49" s="27" t="s">
        <v>32</v>
      </c>
      <c r="D49" s="27" t="s">
        <v>15</v>
      </c>
      <c r="E49" s="28">
        <v>27973568.88</v>
      </c>
      <c r="F49" s="28">
        <v>947300.94</v>
      </c>
      <c r="G49" s="28">
        <v>29414.01</v>
      </c>
      <c r="H49" s="28">
        <v>489715.91</v>
      </c>
      <c r="I49" s="28">
        <v>-223650.39</v>
      </c>
      <c r="J49" s="28">
        <v>172418.51</v>
      </c>
      <c r="K49" s="28">
        <v>0</v>
      </c>
      <c r="L49" s="28">
        <v>0</v>
      </c>
      <c r="M49" s="28">
        <v>0</v>
      </c>
      <c r="N49" s="28">
        <v>0</v>
      </c>
      <c r="O49" s="114">
        <f t="shared" si="0"/>
        <v>27435337.959999997</v>
      </c>
    </row>
    <row r="50" spans="1:15" s="25" customFormat="1" ht="11.25">
      <c r="A50" s="50" t="s">
        <v>100</v>
      </c>
      <c r="B50" s="29" t="s">
        <v>101</v>
      </c>
      <c r="C50" s="27" t="s">
        <v>21</v>
      </c>
      <c r="D50" s="27" t="s">
        <v>15</v>
      </c>
      <c r="E50" s="28">
        <v>19754303.23</v>
      </c>
      <c r="F50" s="28">
        <v>12571.74</v>
      </c>
      <c r="G50" s="28">
        <v>75112.81</v>
      </c>
      <c r="H50" s="28">
        <v>181110.33</v>
      </c>
      <c r="I50" s="28">
        <v>-120998.75</v>
      </c>
      <c r="J50" s="28">
        <v>74843.08</v>
      </c>
      <c r="K50" s="28">
        <v>0</v>
      </c>
      <c r="L50" s="28">
        <v>0</v>
      </c>
      <c r="M50" s="28">
        <v>0</v>
      </c>
      <c r="N50" s="28">
        <v>0</v>
      </c>
      <c r="O50" s="114">
        <f t="shared" si="0"/>
        <v>19801573.34</v>
      </c>
    </row>
    <row r="51" spans="1:15" s="25" customFormat="1" ht="11.25">
      <c r="A51" s="50" t="s">
        <v>102</v>
      </c>
      <c r="B51" s="29" t="s">
        <v>103</v>
      </c>
      <c r="C51" s="27" t="s">
        <v>18</v>
      </c>
      <c r="D51" s="27" t="s">
        <v>15</v>
      </c>
      <c r="E51" s="28">
        <v>21668641.62</v>
      </c>
      <c r="F51" s="28">
        <v>28948.3</v>
      </c>
      <c r="G51" s="28">
        <v>40692.85</v>
      </c>
      <c r="H51" s="28">
        <v>264733.14</v>
      </c>
      <c r="I51" s="28">
        <v>-81531.6</v>
      </c>
      <c r="J51" s="28">
        <v>172960.43</v>
      </c>
      <c r="K51" s="28">
        <v>0</v>
      </c>
      <c r="L51" s="28">
        <v>0</v>
      </c>
      <c r="M51" s="28">
        <v>0</v>
      </c>
      <c r="N51" s="28">
        <v>0</v>
      </c>
      <c r="O51" s="114">
        <f t="shared" si="0"/>
        <v>21955162.439999998</v>
      </c>
    </row>
    <row r="52" spans="1:15" s="25" customFormat="1" ht="11.25">
      <c r="A52" s="50" t="s">
        <v>104</v>
      </c>
      <c r="B52" s="29" t="s">
        <v>105</v>
      </c>
      <c r="C52" s="27" t="s">
        <v>18</v>
      </c>
      <c r="D52" s="27" t="s">
        <v>42</v>
      </c>
      <c r="E52" s="28">
        <v>37179724.13</v>
      </c>
      <c r="F52" s="28">
        <v>57632.62</v>
      </c>
      <c r="G52" s="28">
        <v>10198.12</v>
      </c>
      <c r="H52" s="28">
        <v>339886.2</v>
      </c>
      <c r="I52" s="28">
        <v>-379184.62</v>
      </c>
      <c r="J52" s="28">
        <v>283171</v>
      </c>
      <c r="K52" s="28">
        <v>0</v>
      </c>
      <c r="L52" s="28">
        <v>0</v>
      </c>
      <c r="M52" s="28">
        <v>0</v>
      </c>
      <c r="N52" s="28">
        <v>0</v>
      </c>
      <c r="O52" s="114">
        <f t="shared" si="0"/>
        <v>37355765.97000001</v>
      </c>
    </row>
    <row r="53" spans="1:15" s="25" customFormat="1" ht="11.25">
      <c r="A53" s="50" t="s">
        <v>106</v>
      </c>
      <c r="B53" s="29" t="s">
        <v>107</v>
      </c>
      <c r="C53" s="27" t="s">
        <v>41</v>
      </c>
      <c r="D53" s="27" t="s">
        <v>42</v>
      </c>
      <c r="E53" s="28">
        <v>47902764.96</v>
      </c>
      <c r="F53" s="28">
        <v>49412.65</v>
      </c>
      <c r="G53" s="28">
        <v>89240.59</v>
      </c>
      <c r="H53" s="28">
        <v>275420.05</v>
      </c>
      <c r="I53" s="28">
        <v>-206672.84</v>
      </c>
      <c r="J53" s="28">
        <v>459075.23</v>
      </c>
      <c r="K53" s="28">
        <v>0</v>
      </c>
      <c r="L53" s="28">
        <v>0</v>
      </c>
      <c r="M53" s="28">
        <v>0</v>
      </c>
      <c r="N53" s="28">
        <v>0</v>
      </c>
      <c r="O53" s="114">
        <f t="shared" si="0"/>
        <v>48291934.15999999</v>
      </c>
    </row>
    <row r="54" spans="1:15" s="25" customFormat="1" ht="11.25">
      <c r="A54" s="50" t="s">
        <v>108</v>
      </c>
      <c r="B54" s="29" t="s">
        <v>109</v>
      </c>
      <c r="C54" s="27" t="s">
        <v>32</v>
      </c>
      <c r="D54" s="27" t="s">
        <v>15</v>
      </c>
      <c r="E54" s="28">
        <v>69865847.95</v>
      </c>
      <c r="F54" s="28">
        <v>44163.07</v>
      </c>
      <c r="G54" s="28">
        <v>203003.93</v>
      </c>
      <c r="H54" s="28">
        <v>724116.55</v>
      </c>
      <c r="I54" s="28">
        <v>-1385611.59</v>
      </c>
      <c r="J54" s="28">
        <v>237862.82</v>
      </c>
      <c r="K54" s="28">
        <v>0</v>
      </c>
      <c r="L54" s="28">
        <v>0</v>
      </c>
      <c r="M54" s="28">
        <v>0</v>
      </c>
      <c r="N54" s="28">
        <v>0</v>
      </c>
      <c r="O54" s="114">
        <f t="shared" si="0"/>
        <v>69195048.72999999</v>
      </c>
    </row>
    <row r="55" spans="1:15" s="25" customFormat="1" ht="11.25">
      <c r="A55" s="50" t="s">
        <v>110</v>
      </c>
      <c r="B55" s="29" t="s">
        <v>111</v>
      </c>
      <c r="C55" s="27" t="s">
        <v>35</v>
      </c>
      <c r="D55" s="27" t="s">
        <v>36</v>
      </c>
      <c r="E55" s="28">
        <v>287666925.79</v>
      </c>
      <c r="F55" s="28">
        <v>95822.19</v>
      </c>
      <c r="G55" s="28">
        <v>51290.74</v>
      </c>
      <c r="H55" s="28">
        <v>6433119.98</v>
      </c>
      <c r="I55" s="28">
        <v>-458891.25</v>
      </c>
      <c r="J55" s="28">
        <v>1891958.49</v>
      </c>
      <c r="K55" s="28">
        <v>0</v>
      </c>
      <c r="L55" s="28">
        <v>0</v>
      </c>
      <c r="M55" s="28">
        <v>0</v>
      </c>
      <c r="N55" s="28">
        <v>0</v>
      </c>
      <c r="O55" s="114">
        <f t="shared" si="0"/>
        <v>295386000.08000004</v>
      </c>
    </row>
    <row r="56" spans="1:15" s="25" customFormat="1" ht="11.25">
      <c r="A56" s="50" t="s">
        <v>112</v>
      </c>
      <c r="B56" s="29" t="s">
        <v>113</v>
      </c>
      <c r="C56" s="27" t="s">
        <v>61</v>
      </c>
      <c r="D56" s="27" t="s">
        <v>15</v>
      </c>
      <c r="E56" s="28">
        <v>27109152.84</v>
      </c>
      <c r="F56" s="28">
        <v>777379.67</v>
      </c>
      <c r="G56" s="28">
        <v>-265397.94</v>
      </c>
      <c r="H56" s="28">
        <v>77054.2</v>
      </c>
      <c r="I56" s="28">
        <v>-114296.09</v>
      </c>
      <c r="J56" s="28">
        <v>148046.26</v>
      </c>
      <c r="K56" s="28">
        <v>0</v>
      </c>
      <c r="L56" s="28">
        <v>0</v>
      </c>
      <c r="M56" s="28">
        <v>0</v>
      </c>
      <c r="N56" s="28">
        <v>0</v>
      </c>
      <c r="O56" s="114">
        <f t="shared" si="0"/>
        <v>26707975.48</v>
      </c>
    </row>
    <row r="57" spans="1:15" s="25" customFormat="1" ht="11.25">
      <c r="A57" s="50" t="s">
        <v>114</v>
      </c>
      <c r="B57" s="29" t="s">
        <v>115</v>
      </c>
      <c r="C57" s="27" t="s">
        <v>14</v>
      </c>
      <c r="D57" s="27" t="s">
        <v>15</v>
      </c>
      <c r="E57" s="28">
        <v>40603392.06</v>
      </c>
      <c r="F57" s="28">
        <v>26125.32</v>
      </c>
      <c r="G57" s="28">
        <v>4707.63</v>
      </c>
      <c r="H57" s="28">
        <v>578088.2</v>
      </c>
      <c r="I57" s="28">
        <v>-493016.21</v>
      </c>
      <c r="J57" s="28">
        <v>242210</v>
      </c>
      <c r="K57" s="28">
        <v>0</v>
      </c>
      <c r="L57" s="28">
        <v>0</v>
      </c>
      <c r="M57" s="28">
        <v>0</v>
      </c>
      <c r="N57" s="28">
        <v>0</v>
      </c>
      <c r="O57" s="114">
        <f t="shared" si="0"/>
        <v>40899841.1</v>
      </c>
    </row>
    <row r="58" spans="1:15" s="25" customFormat="1" ht="11.25">
      <c r="A58" s="50" t="s">
        <v>116</v>
      </c>
      <c r="B58" s="29" t="s">
        <v>117</v>
      </c>
      <c r="C58" s="27" t="s">
        <v>18</v>
      </c>
      <c r="D58" s="27" t="s">
        <v>15</v>
      </c>
      <c r="E58" s="28">
        <v>31472894.49</v>
      </c>
      <c r="F58" s="28">
        <v>36760.29</v>
      </c>
      <c r="G58" s="28">
        <v>-71836.7</v>
      </c>
      <c r="H58" s="28">
        <v>170276.75</v>
      </c>
      <c r="I58" s="28">
        <v>-166245.6</v>
      </c>
      <c r="J58" s="28">
        <v>173475.36</v>
      </c>
      <c r="K58" s="28">
        <v>0</v>
      </c>
      <c r="L58" s="28">
        <v>0</v>
      </c>
      <c r="M58" s="28">
        <v>0</v>
      </c>
      <c r="N58" s="28">
        <v>0</v>
      </c>
      <c r="O58" s="114">
        <f t="shared" si="0"/>
        <v>31685477.409999996</v>
      </c>
    </row>
    <row r="59" spans="1:15" s="73" customFormat="1" ht="11.25">
      <c r="A59" s="50" t="s">
        <v>120</v>
      </c>
      <c r="B59" s="29" t="s">
        <v>734</v>
      </c>
      <c r="C59" s="27" t="s">
        <v>32</v>
      </c>
      <c r="D59" s="27" t="s">
        <v>54</v>
      </c>
      <c r="E59" s="28">
        <v>63057636.21</v>
      </c>
      <c r="F59" s="28">
        <v>41594</v>
      </c>
      <c r="G59" s="28">
        <v>226022.12</v>
      </c>
      <c r="H59" s="28">
        <v>1583785.13</v>
      </c>
      <c r="I59" s="28">
        <v>-472622.9</v>
      </c>
      <c r="J59" s="28">
        <v>791067.47</v>
      </c>
      <c r="K59" s="28">
        <v>0</v>
      </c>
      <c r="L59" s="28">
        <v>0</v>
      </c>
      <c r="M59" s="28">
        <v>0</v>
      </c>
      <c r="N59" s="28">
        <v>0</v>
      </c>
      <c r="O59" s="114">
        <f t="shared" si="0"/>
        <v>64692249.79000001</v>
      </c>
    </row>
    <row r="60" spans="1:15" s="25" customFormat="1" ht="11.25">
      <c r="A60" s="50" t="s">
        <v>118</v>
      </c>
      <c r="B60" s="29" t="s">
        <v>119</v>
      </c>
      <c r="C60" s="27" t="s">
        <v>32</v>
      </c>
      <c r="D60" s="27" t="s">
        <v>15</v>
      </c>
      <c r="E60" s="28">
        <v>11272292.51</v>
      </c>
      <c r="F60" s="28">
        <v>12968.86</v>
      </c>
      <c r="G60" s="28">
        <v>19030.68</v>
      </c>
      <c r="H60" s="28">
        <v>39678.28</v>
      </c>
      <c r="I60" s="28">
        <v>-31434.74</v>
      </c>
      <c r="J60" s="28">
        <v>-24927.82</v>
      </c>
      <c r="K60" s="28">
        <v>0</v>
      </c>
      <c r="L60" s="28">
        <v>0</v>
      </c>
      <c r="M60" s="28">
        <v>0</v>
      </c>
      <c r="N60" s="28">
        <v>0</v>
      </c>
      <c r="O60" s="114">
        <f t="shared" si="0"/>
        <v>11223608.69</v>
      </c>
    </row>
    <row r="61" spans="1:15" s="25" customFormat="1" ht="11.25">
      <c r="A61" s="50" t="s">
        <v>122</v>
      </c>
      <c r="B61" s="29" t="s">
        <v>123</v>
      </c>
      <c r="C61" s="27" t="s">
        <v>21</v>
      </c>
      <c r="D61" s="27" t="s">
        <v>15</v>
      </c>
      <c r="E61" s="28">
        <v>40364412.87</v>
      </c>
      <c r="F61" s="28">
        <v>18784.68</v>
      </c>
      <c r="G61" s="28">
        <v>16485.9</v>
      </c>
      <c r="H61" s="28">
        <v>353821.67</v>
      </c>
      <c r="I61" s="28">
        <v>-233724.01</v>
      </c>
      <c r="J61" s="28">
        <v>-1742.85</v>
      </c>
      <c r="K61" s="28">
        <v>0</v>
      </c>
      <c r="L61" s="28">
        <v>0</v>
      </c>
      <c r="M61" s="28">
        <v>0</v>
      </c>
      <c r="N61" s="28">
        <v>0</v>
      </c>
      <c r="O61" s="114">
        <f t="shared" si="0"/>
        <v>40447497.1</v>
      </c>
    </row>
    <row r="62" spans="1:15" s="25" customFormat="1" ht="11.25">
      <c r="A62" s="50" t="s">
        <v>124</v>
      </c>
      <c r="B62" s="29" t="s">
        <v>125</v>
      </c>
      <c r="C62" s="27" t="s">
        <v>32</v>
      </c>
      <c r="D62" s="27" t="s">
        <v>15</v>
      </c>
      <c r="E62" s="28">
        <v>58716508.44</v>
      </c>
      <c r="F62" s="28">
        <v>12464.28</v>
      </c>
      <c r="G62" s="28">
        <v>67990.08</v>
      </c>
      <c r="H62" s="28">
        <v>373802.01</v>
      </c>
      <c r="I62" s="28">
        <v>-171386.34</v>
      </c>
      <c r="J62" s="28">
        <v>170704.41</v>
      </c>
      <c r="K62" s="28">
        <v>0</v>
      </c>
      <c r="L62" s="28">
        <v>0</v>
      </c>
      <c r="M62" s="28">
        <v>0</v>
      </c>
      <c r="N62" s="28">
        <v>0</v>
      </c>
      <c r="O62" s="114">
        <f t="shared" si="0"/>
        <v>59009174.15999999</v>
      </c>
    </row>
    <row r="63" spans="1:15" s="25" customFormat="1" ht="11.25">
      <c r="A63" s="50" t="s">
        <v>126</v>
      </c>
      <c r="B63" s="29" t="s">
        <v>127</v>
      </c>
      <c r="C63" s="27" t="s">
        <v>53</v>
      </c>
      <c r="D63" s="27" t="s">
        <v>15</v>
      </c>
      <c r="E63" s="28">
        <v>44109213.09</v>
      </c>
      <c r="F63" s="28">
        <v>21109.41</v>
      </c>
      <c r="G63" s="28">
        <v>69924.65</v>
      </c>
      <c r="H63" s="28">
        <v>312302.79</v>
      </c>
      <c r="I63" s="28">
        <v>-130764.25</v>
      </c>
      <c r="J63" s="28">
        <v>20000</v>
      </c>
      <c r="K63" s="28">
        <v>0</v>
      </c>
      <c r="L63" s="28">
        <v>0</v>
      </c>
      <c r="M63" s="28">
        <v>0</v>
      </c>
      <c r="N63" s="28">
        <v>0</v>
      </c>
      <c r="O63" s="114">
        <f t="shared" si="0"/>
        <v>44219717.57000001</v>
      </c>
    </row>
    <row r="64" spans="1:15" s="25" customFormat="1" ht="11.25">
      <c r="A64" s="50" t="s">
        <v>128</v>
      </c>
      <c r="B64" s="29" t="s">
        <v>129</v>
      </c>
      <c r="C64" s="27" t="s">
        <v>14</v>
      </c>
      <c r="D64" s="27" t="s">
        <v>15</v>
      </c>
      <c r="E64" s="28">
        <v>57656148.05</v>
      </c>
      <c r="F64" s="28">
        <v>28413.07</v>
      </c>
      <c r="G64" s="28">
        <v>-589746.91</v>
      </c>
      <c r="H64" s="28">
        <v>653156.9</v>
      </c>
      <c r="I64" s="28">
        <v>-350392.44</v>
      </c>
      <c r="J64" s="28">
        <v>117636.74</v>
      </c>
      <c r="K64" s="28">
        <v>0</v>
      </c>
      <c r="L64" s="28">
        <v>0</v>
      </c>
      <c r="M64" s="28">
        <v>0</v>
      </c>
      <c r="N64" s="28">
        <v>0</v>
      </c>
      <c r="O64" s="114">
        <f t="shared" si="0"/>
        <v>58637883.089999996</v>
      </c>
    </row>
    <row r="65" spans="1:15" s="73" customFormat="1" ht="11.25">
      <c r="A65" s="50" t="s">
        <v>130</v>
      </c>
      <c r="B65" s="29" t="s">
        <v>735</v>
      </c>
      <c r="C65" s="27" t="s">
        <v>18</v>
      </c>
      <c r="D65" s="27" t="s">
        <v>54</v>
      </c>
      <c r="E65" s="28">
        <v>111964901.44</v>
      </c>
      <c r="F65" s="28">
        <v>194475.44</v>
      </c>
      <c r="G65" s="28">
        <v>-32594.88</v>
      </c>
      <c r="H65" s="28">
        <v>687837.4</v>
      </c>
      <c r="I65" s="28">
        <v>-106334.91</v>
      </c>
      <c r="J65" s="28">
        <v>542534.35</v>
      </c>
      <c r="K65" s="28">
        <v>0</v>
      </c>
      <c r="L65" s="28">
        <v>0</v>
      </c>
      <c r="M65" s="28">
        <v>0</v>
      </c>
      <c r="N65" s="28">
        <v>0</v>
      </c>
      <c r="O65" s="114">
        <f t="shared" si="0"/>
        <v>112927057.72</v>
      </c>
    </row>
    <row r="66" spans="1:15" s="73" customFormat="1" ht="11.25">
      <c r="A66" s="50" t="s">
        <v>132</v>
      </c>
      <c r="B66" s="29" t="s">
        <v>736</v>
      </c>
      <c r="C66" s="27" t="s">
        <v>18</v>
      </c>
      <c r="D66" s="27" t="s">
        <v>54</v>
      </c>
      <c r="E66" s="28">
        <v>126579652.6</v>
      </c>
      <c r="F66" s="28">
        <v>277268.77</v>
      </c>
      <c r="G66" s="28">
        <v>125513.78</v>
      </c>
      <c r="H66" s="28">
        <v>910549.77</v>
      </c>
      <c r="I66" s="28">
        <v>-653761.13</v>
      </c>
      <c r="J66" s="28">
        <v>716330.66</v>
      </c>
      <c r="K66" s="28">
        <v>0</v>
      </c>
      <c r="L66" s="28">
        <v>0</v>
      </c>
      <c r="M66" s="28">
        <v>0</v>
      </c>
      <c r="N66" s="28">
        <v>0</v>
      </c>
      <c r="O66" s="114">
        <f t="shared" si="0"/>
        <v>127149989.35</v>
      </c>
    </row>
    <row r="67" spans="1:15" s="25" customFormat="1" ht="11.25">
      <c r="A67" s="50" t="s">
        <v>134</v>
      </c>
      <c r="B67" s="29" t="s">
        <v>135</v>
      </c>
      <c r="C67" s="27" t="s">
        <v>21</v>
      </c>
      <c r="D67" s="27" t="s">
        <v>15</v>
      </c>
      <c r="E67" s="28">
        <v>29613842.82</v>
      </c>
      <c r="F67" s="28">
        <v>5293.73</v>
      </c>
      <c r="G67" s="28">
        <v>-163119.87</v>
      </c>
      <c r="H67" s="28">
        <v>130214.43</v>
      </c>
      <c r="I67" s="28">
        <v>-199645.21</v>
      </c>
      <c r="J67" s="28">
        <v>131622.13</v>
      </c>
      <c r="K67" s="28">
        <v>0</v>
      </c>
      <c r="L67" s="28">
        <v>0</v>
      </c>
      <c r="M67" s="28">
        <v>0</v>
      </c>
      <c r="N67" s="28">
        <v>0</v>
      </c>
      <c r="O67" s="114">
        <f t="shared" si="0"/>
        <v>29833860.31</v>
      </c>
    </row>
    <row r="68" spans="1:15" s="25" customFormat="1" ht="11.25">
      <c r="A68" s="50" t="s">
        <v>136</v>
      </c>
      <c r="B68" s="29" t="s">
        <v>137</v>
      </c>
      <c r="C68" s="27" t="s">
        <v>14</v>
      </c>
      <c r="D68" s="27" t="s">
        <v>15</v>
      </c>
      <c r="E68" s="28">
        <v>33181455.42</v>
      </c>
      <c r="F68" s="28">
        <v>15298.06</v>
      </c>
      <c r="G68" s="28">
        <v>-9430.67</v>
      </c>
      <c r="H68" s="28">
        <v>689992.71</v>
      </c>
      <c r="I68" s="28">
        <v>-608193.98</v>
      </c>
      <c r="J68" s="28">
        <v>200031.33</v>
      </c>
      <c r="K68" s="28">
        <v>0</v>
      </c>
      <c r="L68" s="28">
        <v>0</v>
      </c>
      <c r="M68" s="28">
        <v>0</v>
      </c>
      <c r="N68" s="28">
        <v>0</v>
      </c>
      <c r="O68" s="114">
        <f t="shared" si="0"/>
        <v>33457418.09</v>
      </c>
    </row>
    <row r="69" spans="1:15" s="25" customFormat="1" ht="11.25">
      <c r="A69" s="50" t="s">
        <v>138</v>
      </c>
      <c r="B69" s="29" t="s">
        <v>139</v>
      </c>
      <c r="C69" s="27" t="s">
        <v>14</v>
      </c>
      <c r="D69" s="27" t="s">
        <v>15</v>
      </c>
      <c r="E69" s="28">
        <v>18213524.16</v>
      </c>
      <c r="F69" s="28">
        <v>21912.05</v>
      </c>
      <c r="G69" s="28">
        <v>40570.75</v>
      </c>
      <c r="H69" s="28">
        <v>164886.47</v>
      </c>
      <c r="I69" s="28">
        <v>-253833.19</v>
      </c>
      <c r="J69" s="28">
        <v>35000</v>
      </c>
      <c r="K69" s="28">
        <v>0</v>
      </c>
      <c r="L69" s="28">
        <v>0</v>
      </c>
      <c r="M69" s="28">
        <v>0</v>
      </c>
      <c r="N69" s="28">
        <v>0</v>
      </c>
      <c r="O69" s="114">
        <f t="shared" si="0"/>
        <v>18097094.639999997</v>
      </c>
    </row>
    <row r="70" spans="1:15" s="25" customFormat="1" ht="11.25">
      <c r="A70" s="50" t="s">
        <v>140</v>
      </c>
      <c r="B70" s="29" t="s">
        <v>141</v>
      </c>
      <c r="C70" s="27" t="s">
        <v>18</v>
      </c>
      <c r="D70" s="27" t="s">
        <v>15</v>
      </c>
      <c r="E70" s="28">
        <v>19661046.48</v>
      </c>
      <c r="F70" s="28">
        <v>12925.05</v>
      </c>
      <c r="G70" s="28">
        <v>23530.88</v>
      </c>
      <c r="H70" s="28">
        <v>237171.73</v>
      </c>
      <c r="I70" s="28">
        <v>-94677.25</v>
      </c>
      <c r="J70" s="28">
        <v>74611.23</v>
      </c>
      <c r="K70" s="28">
        <v>0</v>
      </c>
      <c r="L70" s="28">
        <v>0</v>
      </c>
      <c r="M70" s="28">
        <v>0</v>
      </c>
      <c r="N70" s="28">
        <v>0</v>
      </c>
      <c r="O70" s="114">
        <f t="shared" si="0"/>
        <v>19841696.26</v>
      </c>
    </row>
    <row r="71" spans="1:15" s="25" customFormat="1" ht="11.25">
      <c r="A71" s="50" t="s">
        <v>142</v>
      </c>
      <c r="B71" s="29" t="s">
        <v>143</v>
      </c>
      <c r="C71" s="27" t="s">
        <v>53</v>
      </c>
      <c r="D71" s="27" t="s">
        <v>15</v>
      </c>
      <c r="E71" s="28">
        <v>14324342.25</v>
      </c>
      <c r="F71" s="28">
        <v>2930.46</v>
      </c>
      <c r="G71" s="28">
        <v>1702.52</v>
      </c>
      <c r="H71" s="28">
        <v>338167.75</v>
      </c>
      <c r="I71" s="28">
        <v>-347690.86</v>
      </c>
      <c r="J71" s="28">
        <v>41924.87</v>
      </c>
      <c r="K71" s="28">
        <v>0</v>
      </c>
      <c r="L71" s="28">
        <v>0</v>
      </c>
      <c r="M71" s="28">
        <v>0</v>
      </c>
      <c r="N71" s="28">
        <v>0</v>
      </c>
      <c r="O71" s="114">
        <f t="shared" si="0"/>
        <v>14352111.03</v>
      </c>
    </row>
    <row r="72" spans="1:15" s="25" customFormat="1" ht="11.25">
      <c r="A72" s="50" t="s">
        <v>144</v>
      </c>
      <c r="B72" s="29" t="s">
        <v>145</v>
      </c>
      <c r="C72" s="27" t="s">
        <v>35</v>
      </c>
      <c r="D72" s="27" t="s">
        <v>36</v>
      </c>
      <c r="E72" s="28">
        <v>434269481.61</v>
      </c>
      <c r="F72" s="28">
        <v>741017.93</v>
      </c>
      <c r="G72" s="28">
        <v>46003833.93</v>
      </c>
      <c r="H72" s="28">
        <v>4570763.81</v>
      </c>
      <c r="I72" s="28">
        <v>-10443197.21</v>
      </c>
      <c r="J72" s="28">
        <v>-2030623.08</v>
      </c>
      <c r="K72" s="28">
        <v>0</v>
      </c>
      <c r="L72" s="28">
        <v>0</v>
      </c>
      <c r="M72" s="28">
        <v>0</v>
      </c>
      <c r="N72" s="28">
        <v>0</v>
      </c>
      <c r="O72" s="114">
        <f t="shared" si="0"/>
        <v>379621573.27000004</v>
      </c>
    </row>
    <row r="73" spans="1:15" s="25" customFormat="1" ht="11.25">
      <c r="A73" s="50" t="s">
        <v>146</v>
      </c>
      <c r="B73" s="29" t="s">
        <v>147</v>
      </c>
      <c r="C73" s="27" t="s">
        <v>32</v>
      </c>
      <c r="D73" s="27" t="s">
        <v>15</v>
      </c>
      <c r="E73" s="28">
        <v>49006299.11</v>
      </c>
      <c r="F73" s="28">
        <v>33764.25</v>
      </c>
      <c r="G73" s="28">
        <v>-140514.13</v>
      </c>
      <c r="H73" s="28">
        <v>252692.8</v>
      </c>
      <c r="I73" s="28">
        <v>-330775.78</v>
      </c>
      <c r="J73" s="28">
        <v>208000</v>
      </c>
      <c r="K73" s="28">
        <v>0</v>
      </c>
      <c r="L73" s="28">
        <v>0</v>
      </c>
      <c r="M73" s="28">
        <v>0</v>
      </c>
      <c r="N73" s="28">
        <v>0</v>
      </c>
      <c r="O73" s="114">
        <f>E73-F73-G73+H73+I73+J73+K73+L73+M73</f>
        <v>49242966.01</v>
      </c>
    </row>
    <row r="74" spans="1:15" s="25" customFormat="1" ht="11.25">
      <c r="A74" s="50" t="s">
        <v>148</v>
      </c>
      <c r="B74" s="29" t="s">
        <v>149</v>
      </c>
      <c r="C74" s="27" t="s">
        <v>18</v>
      </c>
      <c r="D74" s="27" t="s">
        <v>15</v>
      </c>
      <c r="E74" s="28">
        <v>33821631.01</v>
      </c>
      <c r="F74" s="28">
        <v>273580.12</v>
      </c>
      <c r="G74" s="28">
        <v>8045.36</v>
      </c>
      <c r="H74" s="28">
        <v>228294.67</v>
      </c>
      <c r="I74" s="28">
        <v>-24049.64</v>
      </c>
      <c r="J74" s="28">
        <v>63822.51</v>
      </c>
      <c r="K74" s="28">
        <v>0</v>
      </c>
      <c r="L74" s="28">
        <v>0</v>
      </c>
      <c r="M74" s="28">
        <v>0</v>
      </c>
      <c r="N74" s="28">
        <v>0</v>
      </c>
      <c r="O74" s="114">
        <f t="shared" si="0"/>
        <v>33808073.06999999</v>
      </c>
    </row>
    <row r="75" spans="1:15" s="25" customFormat="1" ht="11.25">
      <c r="A75" s="50" t="s">
        <v>150</v>
      </c>
      <c r="B75" s="29" t="s">
        <v>151</v>
      </c>
      <c r="C75" s="27" t="s">
        <v>21</v>
      </c>
      <c r="D75" s="27" t="s">
        <v>15</v>
      </c>
      <c r="E75" s="28">
        <v>28103828.15</v>
      </c>
      <c r="F75" s="28">
        <v>547502.11</v>
      </c>
      <c r="G75" s="28">
        <v>102358.84</v>
      </c>
      <c r="H75" s="28">
        <v>53735.25</v>
      </c>
      <c r="I75" s="28">
        <v>-24464.91</v>
      </c>
      <c r="J75" s="28">
        <v>219656.24</v>
      </c>
      <c r="K75" s="28">
        <v>0</v>
      </c>
      <c r="L75" s="28">
        <v>0</v>
      </c>
      <c r="M75" s="28">
        <v>0</v>
      </c>
      <c r="N75" s="28">
        <v>0</v>
      </c>
      <c r="O75" s="114">
        <f t="shared" si="0"/>
        <v>27702893.779999997</v>
      </c>
    </row>
    <row r="76" spans="1:15" s="73" customFormat="1" ht="11.25">
      <c r="A76" s="50" t="s">
        <v>152</v>
      </c>
      <c r="B76" s="29" t="s">
        <v>737</v>
      </c>
      <c r="C76" s="27" t="s">
        <v>53</v>
      </c>
      <c r="D76" s="27" t="s">
        <v>54</v>
      </c>
      <c r="E76" s="28">
        <v>108875919.46000001</v>
      </c>
      <c r="F76" s="28">
        <v>360409.51</v>
      </c>
      <c r="G76" s="28">
        <v>-224097.76</v>
      </c>
      <c r="H76" s="28">
        <v>3090963.85</v>
      </c>
      <c r="I76" s="28">
        <v>-837098.85</v>
      </c>
      <c r="J76" s="28">
        <v>541716.62</v>
      </c>
      <c r="K76" s="28">
        <v>0</v>
      </c>
      <c r="L76" s="28">
        <v>0</v>
      </c>
      <c r="M76" s="28">
        <v>0</v>
      </c>
      <c r="N76" s="28">
        <v>0</v>
      </c>
      <c r="O76" s="114">
        <f t="shared" si="0"/>
        <v>111535189.33000001</v>
      </c>
    </row>
    <row r="77" spans="1:15" s="25" customFormat="1" ht="11.25">
      <c r="A77" s="50" t="s">
        <v>154</v>
      </c>
      <c r="B77" s="29" t="s">
        <v>155</v>
      </c>
      <c r="C77" s="27" t="s">
        <v>53</v>
      </c>
      <c r="D77" s="27" t="s">
        <v>15</v>
      </c>
      <c r="E77" s="28">
        <v>21749730.24</v>
      </c>
      <c r="F77" s="28">
        <v>3822.68</v>
      </c>
      <c r="G77" s="28">
        <v>16674.68</v>
      </c>
      <c r="H77" s="28">
        <v>387303.36</v>
      </c>
      <c r="I77" s="28">
        <v>-76467.27</v>
      </c>
      <c r="J77" s="28">
        <v>81168.16</v>
      </c>
      <c r="K77" s="28">
        <v>0</v>
      </c>
      <c r="L77" s="28">
        <v>0</v>
      </c>
      <c r="M77" s="28">
        <v>0</v>
      </c>
      <c r="N77" s="28">
        <v>0</v>
      </c>
      <c r="O77" s="114">
        <f aca="true" t="shared" si="1" ref="O77:O140">E77-F77-G77+H77+I77+J77+K77+L77+M77</f>
        <v>22121237.13</v>
      </c>
    </row>
    <row r="78" spans="1:15" s="25" customFormat="1" ht="11.25">
      <c r="A78" s="50" t="s">
        <v>156</v>
      </c>
      <c r="B78" s="29" t="s">
        <v>157</v>
      </c>
      <c r="C78" s="27" t="s">
        <v>61</v>
      </c>
      <c r="D78" s="27" t="s">
        <v>42</v>
      </c>
      <c r="E78" s="28">
        <v>98061310</v>
      </c>
      <c r="F78" s="28">
        <v>21579.55</v>
      </c>
      <c r="G78" s="28">
        <v>222822.84</v>
      </c>
      <c r="H78" s="28">
        <v>291743.53</v>
      </c>
      <c r="I78" s="28">
        <v>-743029.94</v>
      </c>
      <c r="J78" s="28">
        <v>471373.75</v>
      </c>
      <c r="K78" s="28">
        <v>0</v>
      </c>
      <c r="L78" s="28">
        <v>0</v>
      </c>
      <c r="M78" s="28">
        <v>0</v>
      </c>
      <c r="N78" s="28">
        <v>0</v>
      </c>
      <c r="O78" s="114">
        <f t="shared" si="1"/>
        <v>97836994.95</v>
      </c>
    </row>
    <row r="79" spans="1:15" s="25" customFormat="1" ht="11.25">
      <c r="A79" s="50" t="s">
        <v>158</v>
      </c>
      <c r="B79" s="29" t="s">
        <v>159</v>
      </c>
      <c r="C79" s="27" t="s">
        <v>41</v>
      </c>
      <c r="D79" s="27" t="s">
        <v>15</v>
      </c>
      <c r="E79" s="28">
        <v>14383287.69</v>
      </c>
      <c r="F79" s="28">
        <v>9315.79</v>
      </c>
      <c r="G79" s="28">
        <v>6754.54</v>
      </c>
      <c r="H79" s="28">
        <v>231055.08</v>
      </c>
      <c r="I79" s="28">
        <v>-16265.56</v>
      </c>
      <c r="J79" s="28">
        <v>87157.87</v>
      </c>
      <c r="K79" s="28">
        <v>0</v>
      </c>
      <c r="L79" s="28">
        <v>0</v>
      </c>
      <c r="M79" s="28">
        <v>0</v>
      </c>
      <c r="N79" s="28">
        <v>0</v>
      </c>
      <c r="O79" s="114">
        <f t="shared" si="1"/>
        <v>14669164.75</v>
      </c>
    </row>
    <row r="80" spans="1:15" s="25" customFormat="1" ht="11.25">
      <c r="A80" s="50" t="s">
        <v>160</v>
      </c>
      <c r="B80" s="29" t="s">
        <v>161</v>
      </c>
      <c r="C80" s="27" t="s">
        <v>14</v>
      </c>
      <c r="D80" s="27" t="s">
        <v>15</v>
      </c>
      <c r="E80" s="28">
        <v>93664472.72</v>
      </c>
      <c r="F80" s="28">
        <v>141268.77</v>
      </c>
      <c r="G80" s="28">
        <v>57920.96</v>
      </c>
      <c r="H80" s="28">
        <v>644700.63</v>
      </c>
      <c r="I80" s="28">
        <v>-721706.01</v>
      </c>
      <c r="J80" s="28">
        <v>130153.45</v>
      </c>
      <c r="K80" s="28">
        <v>0</v>
      </c>
      <c r="L80" s="28">
        <v>0</v>
      </c>
      <c r="M80" s="28">
        <v>0</v>
      </c>
      <c r="N80" s="28">
        <v>0</v>
      </c>
      <c r="O80" s="114">
        <f t="shared" si="1"/>
        <v>93518431.06</v>
      </c>
    </row>
    <row r="81" spans="1:15" s="25" customFormat="1" ht="11.25">
      <c r="A81" s="50" t="s">
        <v>162</v>
      </c>
      <c r="B81" s="29" t="s">
        <v>704</v>
      </c>
      <c r="C81" s="27" t="s">
        <v>35</v>
      </c>
      <c r="D81" s="27" t="s">
        <v>36</v>
      </c>
      <c r="E81" s="28">
        <v>98632910.44</v>
      </c>
      <c r="F81" s="28">
        <v>43132.01</v>
      </c>
      <c r="G81" s="28">
        <v>82060.81</v>
      </c>
      <c r="H81" s="28">
        <v>1703351.21</v>
      </c>
      <c r="I81" s="28">
        <v>-957271.24</v>
      </c>
      <c r="J81" s="28">
        <v>1309723.62</v>
      </c>
      <c r="K81" s="28">
        <v>0</v>
      </c>
      <c r="L81" s="28">
        <v>0</v>
      </c>
      <c r="M81" s="28">
        <v>0</v>
      </c>
      <c r="N81" s="28">
        <v>0</v>
      </c>
      <c r="O81" s="114">
        <f t="shared" si="1"/>
        <v>100563521.21</v>
      </c>
    </row>
    <row r="82" spans="1:15" s="25" customFormat="1" ht="11.25">
      <c r="A82" s="50" t="s">
        <v>163</v>
      </c>
      <c r="B82" s="29" t="s">
        <v>164</v>
      </c>
      <c r="C82" s="27" t="s">
        <v>32</v>
      </c>
      <c r="D82" s="27" t="s">
        <v>15</v>
      </c>
      <c r="E82" s="28">
        <v>50540501.48</v>
      </c>
      <c r="F82" s="28">
        <v>16424.09</v>
      </c>
      <c r="G82" s="28">
        <v>119081.4</v>
      </c>
      <c r="H82" s="28">
        <v>412805.64</v>
      </c>
      <c r="I82" s="28">
        <v>-877560.3</v>
      </c>
      <c r="J82" s="28">
        <v>-78458.9</v>
      </c>
      <c r="K82" s="28">
        <v>0</v>
      </c>
      <c r="L82" s="28">
        <v>0</v>
      </c>
      <c r="M82" s="28">
        <v>0</v>
      </c>
      <c r="N82" s="28">
        <v>0</v>
      </c>
      <c r="O82" s="114">
        <f t="shared" si="1"/>
        <v>49861782.43</v>
      </c>
    </row>
    <row r="83" spans="1:15" s="25" customFormat="1" ht="11.25">
      <c r="A83" s="50" t="s">
        <v>165</v>
      </c>
      <c r="B83" s="29" t="s">
        <v>166</v>
      </c>
      <c r="C83" s="27" t="s">
        <v>167</v>
      </c>
      <c r="D83" s="27" t="s">
        <v>54</v>
      </c>
      <c r="E83" s="28">
        <v>27734215.58</v>
      </c>
      <c r="F83" s="28">
        <v>8458.88</v>
      </c>
      <c r="G83" s="28">
        <v>39950.47</v>
      </c>
      <c r="H83" s="28">
        <v>194650.01</v>
      </c>
      <c r="I83" s="28">
        <v>-94680.58</v>
      </c>
      <c r="J83" s="28">
        <v>179000</v>
      </c>
      <c r="K83" s="28">
        <v>0</v>
      </c>
      <c r="L83" s="28">
        <v>0</v>
      </c>
      <c r="M83" s="28">
        <v>0</v>
      </c>
      <c r="N83" s="28">
        <v>0</v>
      </c>
      <c r="O83" s="114">
        <f t="shared" si="1"/>
        <v>27964775.660000004</v>
      </c>
    </row>
    <row r="84" spans="1:15" s="25" customFormat="1" ht="11.25">
      <c r="A84" s="50" t="s">
        <v>168</v>
      </c>
      <c r="B84" s="29" t="s">
        <v>169</v>
      </c>
      <c r="C84" s="27" t="s">
        <v>14</v>
      </c>
      <c r="D84" s="27" t="s">
        <v>15</v>
      </c>
      <c r="E84" s="28">
        <v>70707135.59</v>
      </c>
      <c r="F84" s="28">
        <v>2348742.57</v>
      </c>
      <c r="G84" s="28">
        <v>28615.27</v>
      </c>
      <c r="H84" s="28">
        <v>2093403.21</v>
      </c>
      <c r="I84" s="28">
        <v>-1063060.13</v>
      </c>
      <c r="J84" s="28">
        <v>317742.97</v>
      </c>
      <c r="K84" s="28">
        <v>0</v>
      </c>
      <c r="L84" s="28">
        <v>0</v>
      </c>
      <c r="M84" s="28">
        <v>0</v>
      </c>
      <c r="N84" s="28">
        <v>0</v>
      </c>
      <c r="O84" s="114">
        <f t="shared" si="1"/>
        <v>69677863.80000001</v>
      </c>
    </row>
    <row r="85" spans="1:15" s="25" customFormat="1" ht="11.25">
      <c r="A85" s="50" t="s">
        <v>170</v>
      </c>
      <c r="B85" s="29" t="s">
        <v>171</v>
      </c>
      <c r="C85" s="27" t="s">
        <v>21</v>
      </c>
      <c r="D85" s="27" t="s">
        <v>15</v>
      </c>
      <c r="E85" s="28">
        <v>33370813.12</v>
      </c>
      <c r="F85" s="28">
        <v>0</v>
      </c>
      <c r="G85" s="28">
        <v>17196.34</v>
      </c>
      <c r="H85" s="28">
        <v>235403.61</v>
      </c>
      <c r="I85" s="28">
        <v>-198104.78</v>
      </c>
      <c r="J85" s="28">
        <v>119555.27</v>
      </c>
      <c r="K85" s="28">
        <v>0</v>
      </c>
      <c r="L85" s="28">
        <v>0</v>
      </c>
      <c r="M85" s="28">
        <v>0</v>
      </c>
      <c r="N85" s="28">
        <v>0</v>
      </c>
      <c r="O85" s="114">
        <f t="shared" si="1"/>
        <v>33510470.88</v>
      </c>
    </row>
    <row r="86" spans="1:15" s="25" customFormat="1" ht="11.25">
      <c r="A86" s="50" t="s">
        <v>172</v>
      </c>
      <c r="B86" s="29" t="s">
        <v>173</v>
      </c>
      <c r="C86" s="27" t="s">
        <v>21</v>
      </c>
      <c r="D86" s="27" t="s">
        <v>54</v>
      </c>
      <c r="E86" s="28">
        <v>69714854.88</v>
      </c>
      <c r="F86" s="28">
        <v>66497.94</v>
      </c>
      <c r="G86" s="28">
        <v>-18137.16</v>
      </c>
      <c r="H86" s="28">
        <v>1609619.81</v>
      </c>
      <c r="I86" s="28">
        <v>-1149396.19</v>
      </c>
      <c r="J86" s="28">
        <v>955231.9</v>
      </c>
      <c r="K86" s="28">
        <v>0</v>
      </c>
      <c r="L86" s="28">
        <v>0</v>
      </c>
      <c r="M86" s="28">
        <v>0</v>
      </c>
      <c r="N86" s="28">
        <v>0</v>
      </c>
      <c r="O86" s="114">
        <f t="shared" si="1"/>
        <v>71081949.62</v>
      </c>
    </row>
    <row r="87" spans="1:15" s="25" customFormat="1" ht="11.25">
      <c r="A87" s="50" t="s">
        <v>174</v>
      </c>
      <c r="B87" s="29" t="s">
        <v>175</v>
      </c>
      <c r="C87" s="27" t="s">
        <v>21</v>
      </c>
      <c r="D87" s="27" t="s">
        <v>15</v>
      </c>
      <c r="E87" s="28">
        <v>14696732.01</v>
      </c>
      <c r="F87" s="28">
        <v>4183.81</v>
      </c>
      <c r="G87" s="28">
        <v>19716.72</v>
      </c>
      <c r="H87" s="28">
        <v>372945.52</v>
      </c>
      <c r="I87" s="28">
        <v>-169560.86</v>
      </c>
      <c r="J87" s="28">
        <v>92282.85</v>
      </c>
      <c r="K87" s="28">
        <v>0</v>
      </c>
      <c r="L87" s="28">
        <v>0</v>
      </c>
      <c r="M87" s="28">
        <v>0</v>
      </c>
      <c r="N87" s="28">
        <v>0</v>
      </c>
      <c r="O87" s="114">
        <f t="shared" si="1"/>
        <v>14968498.989999998</v>
      </c>
    </row>
    <row r="88" spans="1:15" s="25" customFormat="1" ht="11.25">
      <c r="A88" s="50" t="s">
        <v>176</v>
      </c>
      <c r="B88" s="29" t="s">
        <v>177</v>
      </c>
      <c r="C88" s="27" t="s">
        <v>41</v>
      </c>
      <c r="D88" s="27" t="s">
        <v>42</v>
      </c>
      <c r="E88" s="28">
        <v>70757635.16</v>
      </c>
      <c r="F88" s="28">
        <v>89290.76</v>
      </c>
      <c r="G88" s="28">
        <v>181448.27</v>
      </c>
      <c r="H88" s="28">
        <v>426504.01</v>
      </c>
      <c r="I88" s="28">
        <v>-760192.58</v>
      </c>
      <c r="J88" s="28">
        <v>771181.41</v>
      </c>
      <c r="K88" s="28">
        <v>0</v>
      </c>
      <c r="L88" s="28">
        <v>0</v>
      </c>
      <c r="M88" s="28">
        <v>0</v>
      </c>
      <c r="N88" s="28">
        <v>0</v>
      </c>
      <c r="O88" s="114">
        <f t="shared" si="1"/>
        <v>70924388.97</v>
      </c>
    </row>
    <row r="89" spans="1:15" s="25" customFormat="1" ht="11.25">
      <c r="A89" s="50" t="s">
        <v>178</v>
      </c>
      <c r="B89" s="29" t="s">
        <v>179</v>
      </c>
      <c r="C89" s="27" t="s">
        <v>14</v>
      </c>
      <c r="D89" s="27" t="s">
        <v>15</v>
      </c>
      <c r="E89" s="28">
        <v>29541484.19</v>
      </c>
      <c r="F89" s="28">
        <v>47808.54</v>
      </c>
      <c r="G89" s="28">
        <v>21686.74</v>
      </c>
      <c r="H89" s="28">
        <v>503497.6</v>
      </c>
      <c r="I89" s="28">
        <v>-240000.32</v>
      </c>
      <c r="J89" s="28">
        <v>186357.9</v>
      </c>
      <c r="K89" s="28">
        <v>0</v>
      </c>
      <c r="L89" s="28">
        <v>0</v>
      </c>
      <c r="M89" s="28">
        <v>0</v>
      </c>
      <c r="N89" s="28">
        <v>0</v>
      </c>
      <c r="O89" s="114">
        <f t="shared" si="1"/>
        <v>29921844.090000004</v>
      </c>
    </row>
    <row r="90" spans="1:15" s="25" customFormat="1" ht="11.25">
      <c r="A90" s="50" t="s">
        <v>180</v>
      </c>
      <c r="B90" s="29" t="s">
        <v>181</v>
      </c>
      <c r="C90" s="27" t="s">
        <v>61</v>
      </c>
      <c r="D90" s="27" t="s">
        <v>42</v>
      </c>
      <c r="E90" s="28">
        <v>85036723.86</v>
      </c>
      <c r="F90" s="28">
        <v>145303.52</v>
      </c>
      <c r="G90" s="28">
        <v>409476.67</v>
      </c>
      <c r="H90" s="28">
        <v>512639.34</v>
      </c>
      <c r="I90" s="28">
        <v>-908889.4</v>
      </c>
      <c r="J90" s="28">
        <v>580330.84</v>
      </c>
      <c r="K90" s="28">
        <v>0</v>
      </c>
      <c r="L90" s="28">
        <v>0</v>
      </c>
      <c r="M90" s="28">
        <v>0</v>
      </c>
      <c r="N90" s="28">
        <v>0</v>
      </c>
      <c r="O90" s="114">
        <f t="shared" si="1"/>
        <v>84666024.45</v>
      </c>
    </row>
    <row r="91" spans="1:15" s="73" customFormat="1" ht="11.25">
      <c r="A91" s="50" t="s">
        <v>182</v>
      </c>
      <c r="B91" s="29" t="s">
        <v>738</v>
      </c>
      <c r="C91" s="27" t="s">
        <v>167</v>
      </c>
      <c r="D91" s="27" t="s">
        <v>54</v>
      </c>
      <c r="E91" s="28">
        <v>87571321.83</v>
      </c>
      <c r="F91" s="28">
        <v>90989.97</v>
      </c>
      <c r="G91" s="28">
        <v>130775.3</v>
      </c>
      <c r="H91" s="28">
        <v>985602.5</v>
      </c>
      <c r="I91" s="28">
        <v>-723479.65</v>
      </c>
      <c r="J91" s="28">
        <v>646449.23</v>
      </c>
      <c r="K91" s="28">
        <v>0</v>
      </c>
      <c r="L91" s="28">
        <v>0</v>
      </c>
      <c r="M91" s="28">
        <v>0</v>
      </c>
      <c r="N91" s="28">
        <v>0</v>
      </c>
      <c r="O91" s="114">
        <f t="shared" si="1"/>
        <v>88258128.64</v>
      </c>
    </row>
    <row r="92" spans="1:15" s="25" customFormat="1" ht="11.25">
      <c r="A92" s="50" t="s">
        <v>184</v>
      </c>
      <c r="B92" s="29" t="s">
        <v>185</v>
      </c>
      <c r="C92" s="27" t="s">
        <v>35</v>
      </c>
      <c r="D92" s="27" t="s">
        <v>36</v>
      </c>
      <c r="E92" s="28">
        <v>111842011.5</v>
      </c>
      <c r="F92" s="28">
        <v>286651.15</v>
      </c>
      <c r="G92" s="28">
        <v>3391.98</v>
      </c>
      <c r="H92" s="28">
        <v>1003698.32</v>
      </c>
      <c r="I92" s="28">
        <v>-607172.73</v>
      </c>
      <c r="J92" s="28">
        <v>129131.78</v>
      </c>
      <c r="K92" s="28">
        <v>0</v>
      </c>
      <c r="L92" s="28">
        <v>0</v>
      </c>
      <c r="M92" s="28">
        <v>0</v>
      </c>
      <c r="N92" s="28">
        <v>0</v>
      </c>
      <c r="O92" s="114">
        <f t="shared" si="1"/>
        <v>112077625.73999998</v>
      </c>
    </row>
    <row r="93" spans="1:15" s="25" customFormat="1" ht="11.25">
      <c r="A93" s="50" t="s">
        <v>186</v>
      </c>
      <c r="B93" s="29" t="s">
        <v>187</v>
      </c>
      <c r="C93" s="27" t="s">
        <v>32</v>
      </c>
      <c r="D93" s="27" t="s">
        <v>15</v>
      </c>
      <c r="E93" s="28">
        <v>14247997.5</v>
      </c>
      <c r="F93" s="28">
        <v>1565.7</v>
      </c>
      <c r="G93" s="28">
        <v>-9579.44</v>
      </c>
      <c r="H93" s="28">
        <v>402429.35</v>
      </c>
      <c r="I93" s="28">
        <v>248875.58</v>
      </c>
      <c r="J93" s="28">
        <v>-7235.29</v>
      </c>
      <c r="K93" s="28">
        <v>0</v>
      </c>
      <c r="L93" s="28">
        <v>0</v>
      </c>
      <c r="M93" s="28">
        <v>0</v>
      </c>
      <c r="N93" s="28">
        <v>0</v>
      </c>
      <c r="O93" s="114">
        <f t="shared" si="1"/>
        <v>14900080.88</v>
      </c>
    </row>
    <row r="94" spans="1:15" s="25" customFormat="1" ht="11.25">
      <c r="A94" s="50" t="s">
        <v>188</v>
      </c>
      <c r="B94" s="29" t="s">
        <v>189</v>
      </c>
      <c r="C94" s="27" t="s">
        <v>53</v>
      </c>
      <c r="D94" s="27" t="s">
        <v>15</v>
      </c>
      <c r="E94" s="28">
        <v>20744440.02</v>
      </c>
      <c r="F94" s="28">
        <v>1520.54</v>
      </c>
      <c r="G94" s="28">
        <v>16924.17</v>
      </c>
      <c r="H94" s="28">
        <v>434399.78</v>
      </c>
      <c r="I94" s="28">
        <v>-197456.65</v>
      </c>
      <c r="J94" s="28">
        <v>91767.52</v>
      </c>
      <c r="K94" s="28">
        <v>0</v>
      </c>
      <c r="L94" s="28">
        <v>0</v>
      </c>
      <c r="M94" s="28">
        <v>0</v>
      </c>
      <c r="N94" s="28">
        <v>0</v>
      </c>
      <c r="O94" s="114">
        <f t="shared" si="1"/>
        <v>21054705.96</v>
      </c>
    </row>
    <row r="95" spans="1:15" s="25" customFormat="1" ht="11.25">
      <c r="A95" s="50" t="s">
        <v>190</v>
      </c>
      <c r="B95" s="29" t="s">
        <v>191</v>
      </c>
      <c r="C95" s="27" t="s">
        <v>53</v>
      </c>
      <c r="D95" s="27" t="s">
        <v>15</v>
      </c>
      <c r="E95" s="28">
        <v>17071699.25</v>
      </c>
      <c r="F95" s="28">
        <v>20063.78</v>
      </c>
      <c r="G95" s="28">
        <v>3730.44</v>
      </c>
      <c r="H95" s="28">
        <v>270367.66</v>
      </c>
      <c r="I95" s="28">
        <v>-37534.44</v>
      </c>
      <c r="J95" s="28">
        <v>196260.11</v>
      </c>
      <c r="K95" s="28">
        <v>0</v>
      </c>
      <c r="L95" s="28">
        <v>0</v>
      </c>
      <c r="M95" s="28">
        <v>0</v>
      </c>
      <c r="N95" s="28">
        <v>0</v>
      </c>
      <c r="O95" s="114">
        <f t="shared" si="1"/>
        <v>17476998.359999996</v>
      </c>
    </row>
    <row r="96" spans="1:15" s="25" customFormat="1" ht="11.25">
      <c r="A96" s="50" t="s">
        <v>192</v>
      </c>
      <c r="B96" s="29" t="s">
        <v>193</v>
      </c>
      <c r="C96" s="27" t="s">
        <v>14</v>
      </c>
      <c r="D96" s="27" t="s">
        <v>15</v>
      </c>
      <c r="E96" s="28">
        <v>22010358.88</v>
      </c>
      <c r="F96" s="28">
        <v>19538.38</v>
      </c>
      <c r="G96" s="28">
        <v>-568714.04</v>
      </c>
      <c r="H96" s="28">
        <v>375225.51</v>
      </c>
      <c r="I96" s="28">
        <v>-200597.57</v>
      </c>
      <c r="J96" s="28">
        <v>120583</v>
      </c>
      <c r="K96" s="28">
        <v>0</v>
      </c>
      <c r="L96" s="28">
        <v>0</v>
      </c>
      <c r="M96" s="28">
        <v>0</v>
      </c>
      <c r="N96" s="28">
        <v>0</v>
      </c>
      <c r="O96" s="114">
        <f t="shared" si="1"/>
        <v>22854745.48</v>
      </c>
    </row>
    <row r="97" spans="1:15" s="25" customFormat="1" ht="11.25">
      <c r="A97" s="50" t="s">
        <v>194</v>
      </c>
      <c r="B97" s="29" t="s">
        <v>195</v>
      </c>
      <c r="C97" s="27" t="s">
        <v>32</v>
      </c>
      <c r="D97" s="27" t="s">
        <v>15</v>
      </c>
      <c r="E97" s="28">
        <v>36310525.61</v>
      </c>
      <c r="F97" s="28">
        <v>11414.7</v>
      </c>
      <c r="G97" s="28">
        <v>65061.11</v>
      </c>
      <c r="H97" s="28">
        <v>687920.89</v>
      </c>
      <c r="I97" s="28">
        <v>-967222.26</v>
      </c>
      <c r="J97" s="28">
        <v>192078</v>
      </c>
      <c r="K97" s="28">
        <v>0</v>
      </c>
      <c r="L97" s="28">
        <v>0</v>
      </c>
      <c r="M97" s="28">
        <v>0</v>
      </c>
      <c r="N97" s="28">
        <v>0</v>
      </c>
      <c r="O97" s="114">
        <f t="shared" si="1"/>
        <v>36146826.43</v>
      </c>
    </row>
    <row r="98" spans="1:15" s="25" customFormat="1" ht="11.25">
      <c r="A98" s="50" t="s">
        <v>196</v>
      </c>
      <c r="B98" s="29" t="s">
        <v>197</v>
      </c>
      <c r="C98" s="27" t="s">
        <v>21</v>
      </c>
      <c r="D98" s="27" t="s">
        <v>15</v>
      </c>
      <c r="E98" s="28">
        <v>27961307.79</v>
      </c>
      <c r="F98" s="28">
        <v>2685.31</v>
      </c>
      <c r="G98" s="28">
        <v>10701.73</v>
      </c>
      <c r="H98" s="28">
        <v>537172.17</v>
      </c>
      <c r="I98" s="28">
        <v>-131533.22</v>
      </c>
      <c r="J98" s="28">
        <v>90300.18</v>
      </c>
      <c r="K98" s="28">
        <v>0</v>
      </c>
      <c r="L98" s="28">
        <v>0</v>
      </c>
      <c r="M98" s="28">
        <v>0</v>
      </c>
      <c r="N98" s="28">
        <v>0</v>
      </c>
      <c r="O98" s="114">
        <f t="shared" si="1"/>
        <v>28443859.880000003</v>
      </c>
    </row>
    <row r="99" spans="1:15" s="25" customFormat="1" ht="11.25">
      <c r="A99" s="50" t="s">
        <v>198</v>
      </c>
      <c r="B99" s="29" t="s">
        <v>199</v>
      </c>
      <c r="C99" s="27" t="s">
        <v>21</v>
      </c>
      <c r="D99" s="27" t="s">
        <v>15</v>
      </c>
      <c r="E99" s="28">
        <v>18884372.38</v>
      </c>
      <c r="F99" s="28">
        <v>10796.45</v>
      </c>
      <c r="G99" s="28">
        <v>45065.4</v>
      </c>
      <c r="H99" s="28">
        <v>199762.63</v>
      </c>
      <c r="I99" s="28">
        <v>-48774.92</v>
      </c>
      <c r="J99" s="28">
        <v>62722.68</v>
      </c>
      <c r="K99" s="28">
        <v>0</v>
      </c>
      <c r="L99" s="28">
        <v>0</v>
      </c>
      <c r="M99" s="28">
        <v>0</v>
      </c>
      <c r="N99" s="28">
        <v>0</v>
      </c>
      <c r="O99" s="114">
        <f t="shared" si="1"/>
        <v>19042220.919999998</v>
      </c>
    </row>
    <row r="100" spans="1:15" s="25" customFormat="1" ht="11.25">
      <c r="A100" s="50" t="s">
        <v>200</v>
      </c>
      <c r="B100" s="29" t="s">
        <v>201</v>
      </c>
      <c r="C100" s="27" t="s">
        <v>41</v>
      </c>
      <c r="D100" s="27" t="s">
        <v>54</v>
      </c>
      <c r="E100" s="28">
        <v>66201925.79</v>
      </c>
      <c r="F100" s="28">
        <v>1549879.43</v>
      </c>
      <c r="G100" s="28">
        <v>91990.76</v>
      </c>
      <c r="H100" s="28">
        <v>882571.98</v>
      </c>
      <c r="I100" s="28">
        <v>-251849.02</v>
      </c>
      <c r="J100" s="28">
        <v>302623.24</v>
      </c>
      <c r="K100" s="28">
        <v>0</v>
      </c>
      <c r="L100" s="28">
        <v>0</v>
      </c>
      <c r="M100" s="28">
        <v>0</v>
      </c>
      <c r="N100" s="28">
        <v>0</v>
      </c>
      <c r="O100" s="114">
        <f t="shared" si="1"/>
        <v>65493401.8</v>
      </c>
    </row>
    <row r="101" spans="1:15" s="25" customFormat="1" ht="11.25">
      <c r="A101" s="50" t="s">
        <v>202</v>
      </c>
      <c r="B101" s="29" t="s">
        <v>203</v>
      </c>
      <c r="C101" s="27" t="s">
        <v>61</v>
      </c>
      <c r="D101" s="27" t="s">
        <v>15</v>
      </c>
      <c r="E101" s="28">
        <v>42305486.78</v>
      </c>
      <c r="F101" s="28">
        <v>35172.84</v>
      </c>
      <c r="G101" s="28">
        <v>22847.67</v>
      </c>
      <c r="H101" s="28">
        <v>260843.09</v>
      </c>
      <c r="I101" s="28">
        <v>-301468.78</v>
      </c>
      <c r="J101" s="28">
        <v>46508</v>
      </c>
      <c r="K101" s="28">
        <v>0</v>
      </c>
      <c r="L101" s="28">
        <v>0</v>
      </c>
      <c r="M101" s="28">
        <v>0</v>
      </c>
      <c r="N101" s="28">
        <v>0</v>
      </c>
      <c r="O101" s="114">
        <f t="shared" si="1"/>
        <v>42253348.58</v>
      </c>
    </row>
    <row r="102" spans="1:15" s="25" customFormat="1" ht="11.25">
      <c r="A102" s="50" t="s">
        <v>204</v>
      </c>
      <c r="B102" s="29" t="s">
        <v>205</v>
      </c>
      <c r="C102" s="27" t="s">
        <v>14</v>
      </c>
      <c r="D102" s="27" t="s">
        <v>15</v>
      </c>
      <c r="E102" s="28">
        <v>24848156.09</v>
      </c>
      <c r="F102" s="28">
        <v>7305.31</v>
      </c>
      <c r="G102" s="28">
        <v>20488.15</v>
      </c>
      <c r="H102" s="28">
        <v>162592.44</v>
      </c>
      <c r="I102" s="28">
        <v>-288221.23</v>
      </c>
      <c r="J102" s="28">
        <v>39427.32</v>
      </c>
      <c r="K102" s="28">
        <v>0</v>
      </c>
      <c r="L102" s="28">
        <v>0</v>
      </c>
      <c r="M102" s="28">
        <v>0</v>
      </c>
      <c r="N102" s="28">
        <v>0</v>
      </c>
      <c r="O102" s="114">
        <f t="shared" si="1"/>
        <v>24734161.160000004</v>
      </c>
    </row>
    <row r="103" spans="1:15" s="25" customFormat="1" ht="11.25">
      <c r="A103" s="50" t="s">
        <v>206</v>
      </c>
      <c r="B103" s="29" t="s">
        <v>207</v>
      </c>
      <c r="C103" s="27" t="s">
        <v>14</v>
      </c>
      <c r="D103" s="27" t="s">
        <v>15</v>
      </c>
      <c r="E103" s="28">
        <v>42885932.09</v>
      </c>
      <c r="F103" s="28">
        <v>8994</v>
      </c>
      <c r="G103" s="28">
        <v>36495.32</v>
      </c>
      <c r="H103" s="28">
        <v>699477.13</v>
      </c>
      <c r="I103" s="28">
        <v>-584956.54</v>
      </c>
      <c r="J103" s="28">
        <v>150744.91</v>
      </c>
      <c r="K103" s="28">
        <v>0</v>
      </c>
      <c r="L103" s="28">
        <v>0</v>
      </c>
      <c r="M103" s="28">
        <v>0</v>
      </c>
      <c r="N103" s="28">
        <v>0</v>
      </c>
      <c r="O103" s="114">
        <f t="shared" si="1"/>
        <v>43105708.27</v>
      </c>
    </row>
    <row r="104" spans="1:15" s="25" customFormat="1" ht="11.25">
      <c r="A104" s="50" t="s">
        <v>208</v>
      </c>
      <c r="B104" s="29" t="s">
        <v>209</v>
      </c>
      <c r="C104" s="27" t="s">
        <v>18</v>
      </c>
      <c r="D104" s="27" t="s">
        <v>15</v>
      </c>
      <c r="E104" s="28">
        <v>14715298.99</v>
      </c>
      <c r="F104" s="28">
        <v>1311.71</v>
      </c>
      <c r="G104" s="28">
        <v>-36952.37</v>
      </c>
      <c r="H104" s="28">
        <v>219356.81</v>
      </c>
      <c r="I104" s="28">
        <v>-21166.82</v>
      </c>
      <c r="J104" s="28">
        <v>31755.38</v>
      </c>
      <c r="K104" s="28">
        <v>0</v>
      </c>
      <c r="L104" s="28">
        <v>0</v>
      </c>
      <c r="M104" s="28">
        <v>0</v>
      </c>
      <c r="N104" s="28">
        <v>0</v>
      </c>
      <c r="O104" s="114">
        <f t="shared" si="1"/>
        <v>14980885.02</v>
      </c>
    </row>
    <row r="105" spans="1:15" s="25" customFormat="1" ht="11.25">
      <c r="A105" s="50" t="s">
        <v>210</v>
      </c>
      <c r="B105" s="29" t="s">
        <v>211</v>
      </c>
      <c r="C105" s="27" t="s">
        <v>14</v>
      </c>
      <c r="D105" s="27" t="s">
        <v>15</v>
      </c>
      <c r="E105" s="28">
        <v>47408678.23</v>
      </c>
      <c r="F105" s="28">
        <v>14056.42</v>
      </c>
      <c r="G105" s="28">
        <v>-224070.18</v>
      </c>
      <c r="H105" s="28">
        <v>402066.43</v>
      </c>
      <c r="I105" s="28">
        <v>-121843.08</v>
      </c>
      <c r="J105" s="28">
        <v>83045.93</v>
      </c>
      <c r="K105" s="28">
        <v>0</v>
      </c>
      <c r="L105" s="28">
        <v>0</v>
      </c>
      <c r="M105" s="28">
        <v>0</v>
      </c>
      <c r="N105" s="28">
        <v>0</v>
      </c>
      <c r="O105" s="114">
        <f t="shared" si="1"/>
        <v>47981961.269999996</v>
      </c>
    </row>
    <row r="106" spans="1:15" s="25" customFormat="1" ht="11.25">
      <c r="A106" s="50" t="s">
        <v>212</v>
      </c>
      <c r="B106" s="29" t="s">
        <v>213</v>
      </c>
      <c r="C106" s="27" t="s">
        <v>35</v>
      </c>
      <c r="D106" s="27" t="s">
        <v>36</v>
      </c>
      <c r="E106" s="28">
        <v>84157327.32</v>
      </c>
      <c r="F106" s="28">
        <v>564604.73</v>
      </c>
      <c r="G106" s="28">
        <v>36609.04</v>
      </c>
      <c r="H106" s="28">
        <v>1572230.2</v>
      </c>
      <c r="I106" s="28">
        <v>-1577077.94</v>
      </c>
      <c r="J106" s="28">
        <v>140146.04</v>
      </c>
      <c r="K106" s="28">
        <v>0</v>
      </c>
      <c r="L106" s="28">
        <v>0</v>
      </c>
      <c r="M106" s="28">
        <v>0</v>
      </c>
      <c r="N106" s="28">
        <v>0</v>
      </c>
      <c r="O106" s="114">
        <f t="shared" si="1"/>
        <v>83691411.85</v>
      </c>
    </row>
    <row r="107" spans="1:15" s="25" customFormat="1" ht="11.25">
      <c r="A107" s="50" t="s">
        <v>214</v>
      </c>
      <c r="B107" s="29" t="s">
        <v>215</v>
      </c>
      <c r="C107" s="27" t="s">
        <v>32</v>
      </c>
      <c r="D107" s="27" t="s">
        <v>15</v>
      </c>
      <c r="E107" s="28">
        <v>26911225.82</v>
      </c>
      <c r="F107" s="28">
        <v>49469.58</v>
      </c>
      <c r="G107" s="28">
        <v>31960.09</v>
      </c>
      <c r="H107" s="28">
        <v>363195.01</v>
      </c>
      <c r="I107" s="28">
        <v>-399429.6</v>
      </c>
      <c r="J107" s="28">
        <v>147191.92</v>
      </c>
      <c r="K107" s="28">
        <v>0</v>
      </c>
      <c r="L107" s="28">
        <v>0</v>
      </c>
      <c r="M107" s="28">
        <v>0</v>
      </c>
      <c r="N107" s="28">
        <v>0</v>
      </c>
      <c r="O107" s="114">
        <f t="shared" si="1"/>
        <v>26940753.480000004</v>
      </c>
    </row>
    <row r="108" spans="1:15" s="25" customFormat="1" ht="11.25">
      <c r="A108" s="50" t="s">
        <v>216</v>
      </c>
      <c r="B108" s="29" t="s">
        <v>217</v>
      </c>
      <c r="C108" s="27" t="s">
        <v>14</v>
      </c>
      <c r="D108" s="27" t="s">
        <v>15</v>
      </c>
      <c r="E108" s="28">
        <v>19948632.57</v>
      </c>
      <c r="F108" s="28">
        <v>20856.29</v>
      </c>
      <c r="G108" s="28">
        <v>24023.04</v>
      </c>
      <c r="H108" s="28">
        <v>427951.27</v>
      </c>
      <c r="I108" s="28">
        <v>-199283.35</v>
      </c>
      <c r="J108" s="28">
        <v>118665.79</v>
      </c>
      <c r="K108" s="28">
        <v>0</v>
      </c>
      <c r="L108" s="28">
        <v>0</v>
      </c>
      <c r="M108" s="28">
        <v>0</v>
      </c>
      <c r="N108" s="28">
        <v>0</v>
      </c>
      <c r="O108" s="114">
        <f t="shared" si="1"/>
        <v>20251086.95</v>
      </c>
    </row>
    <row r="109" spans="1:15" s="25" customFormat="1" ht="11.25">
      <c r="A109" s="50" t="s">
        <v>218</v>
      </c>
      <c r="B109" s="29" t="s">
        <v>219</v>
      </c>
      <c r="C109" s="27" t="s">
        <v>21</v>
      </c>
      <c r="D109" s="27" t="s">
        <v>15</v>
      </c>
      <c r="E109" s="28">
        <v>22933253.67</v>
      </c>
      <c r="F109" s="28">
        <v>14870.05</v>
      </c>
      <c r="G109" s="28">
        <v>-115112.85</v>
      </c>
      <c r="H109" s="28">
        <v>149764.35</v>
      </c>
      <c r="I109" s="28">
        <v>49060.24</v>
      </c>
      <c r="J109" s="28">
        <v>74749</v>
      </c>
      <c r="K109" s="28">
        <v>0</v>
      </c>
      <c r="L109" s="28">
        <v>0</v>
      </c>
      <c r="M109" s="28">
        <v>0</v>
      </c>
      <c r="N109" s="28">
        <v>0</v>
      </c>
      <c r="O109" s="114">
        <f t="shared" si="1"/>
        <v>23307070.060000002</v>
      </c>
    </row>
    <row r="110" spans="1:15" s="25" customFormat="1" ht="11.25">
      <c r="A110" s="50" t="s">
        <v>220</v>
      </c>
      <c r="B110" s="29" t="s">
        <v>221</v>
      </c>
      <c r="C110" s="27" t="s">
        <v>53</v>
      </c>
      <c r="D110" s="27" t="s">
        <v>15</v>
      </c>
      <c r="E110" s="28">
        <v>53379369.04</v>
      </c>
      <c r="F110" s="28">
        <v>37676.1</v>
      </c>
      <c r="G110" s="28">
        <v>84134.02</v>
      </c>
      <c r="H110" s="28">
        <v>199526.45</v>
      </c>
      <c r="I110" s="28">
        <v>-729100.61</v>
      </c>
      <c r="J110" s="28">
        <v>319951.65</v>
      </c>
      <c r="K110" s="28">
        <v>0</v>
      </c>
      <c r="L110" s="28">
        <v>0</v>
      </c>
      <c r="M110" s="28">
        <v>0</v>
      </c>
      <c r="N110" s="28">
        <v>0</v>
      </c>
      <c r="O110" s="114">
        <f t="shared" si="1"/>
        <v>53047936.41</v>
      </c>
    </row>
    <row r="111" spans="1:15" s="25" customFormat="1" ht="11.25">
      <c r="A111" s="50" t="s">
        <v>222</v>
      </c>
      <c r="B111" s="29" t="s">
        <v>223</v>
      </c>
      <c r="C111" s="27" t="s">
        <v>14</v>
      </c>
      <c r="D111" s="27" t="s">
        <v>15</v>
      </c>
      <c r="E111" s="28">
        <v>33288863.23</v>
      </c>
      <c r="F111" s="28">
        <v>12085.75</v>
      </c>
      <c r="G111" s="28">
        <v>10824.83</v>
      </c>
      <c r="H111" s="28">
        <v>931231.33</v>
      </c>
      <c r="I111" s="28">
        <v>-403190.01</v>
      </c>
      <c r="J111" s="28">
        <v>59761.81</v>
      </c>
      <c r="K111" s="28">
        <v>0</v>
      </c>
      <c r="L111" s="28">
        <v>0</v>
      </c>
      <c r="M111" s="28">
        <v>0</v>
      </c>
      <c r="N111" s="28">
        <v>0</v>
      </c>
      <c r="O111" s="114">
        <f t="shared" si="1"/>
        <v>33853755.78000001</v>
      </c>
    </row>
    <row r="112" spans="1:15" s="25" customFormat="1" ht="11.25">
      <c r="A112" s="50" t="s">
        <v>224</v>
      </c>
      <c r="B112" s="29" t="s">
        <v>225</v>
      </c>
      <c r="C112" s="27" t="s">
        <v>32</v>
      </c>
      <c r="D112" s="27" t="s">
        <v>15</v>
      </c>
      <c r="E112" s="28">
        <v>17586071.49</v>
      </c>
      <c r="F112" s="28">
        <v>0</v>
      </c>
      <c r="G112" s="28">
        <v>-583.51</v>
      </c>
      <c r="H112" s="28">
        <v>339710.23</v>
      </c>
      <c r="I112" s="28">
        <v>-97255.03</v>
      </c>
      <c r="J112" s="28">
        <v>116813.88</v>
      </c>
      <c r="K112" s="28">
        <v>0</v>
      </c>
      <c r="L112" s="28">
        <v>0</v>
      </c>
      <c r="M112" s="28">
        <v>0</v>
      </c>
      <c r="N112" s="28">
        <v>0</v>
      </c>
      <c r="O112" s="114">
        <f t="shared" si="1"/>
        <v>17945924.08</v>
      </c>
    </row>
    <row r="113" spans="1:15" s="25" customFormat="1" ht="11.25">
      <c r="A113" s="50" t="s">
        <v>226</v>
      </c>
      <c r="B113" s="29" t="s">
        <v>227</v>
      </c>
      <c r="C113" s="27" t="s">
        <v>32</v>
      </c>
      <c r="D113" s="27" t="s">
        <v>15</v>
      </c>
      <c r="E113" s="28">
        <v>16383445.37</v>
      </c>
      <c r="F113" s="28">
        <v>339.48</v>
      </c>
      <c r="G113" s="28">
        <v>2804.35</v>
      </c>
      <c r="H113" s="28">
        <v>197709.72</v>
      </c>
      <c r="I113" s="28">
        <v>-87610.66</v>
      </c>
      <c r="J113" s="28">
        <v>26986.03</v>
      </c>
      <c r="K113" s="28">
        <v>0</v>
      </c>
      <c r="L113" s="28">
        <v>0</v>
      </c>
      <c r="M113" s="28">
        <v>0</v>
      </c>
      <c r="N113" s="28">
        <v>0</v>
      </c>
      <c r="O113" s="114">
        <f t="shared" si="1"/>
        <v>16517386.629999999</v>
      </c>
    </row>
    <row r="114" spans="1:15" s="25" customFormat="1" ht="11.25">
      <c r="A114" s="50" t="s">
        <v>228</v>
      </c>
      <c r="B114" s="29" t="s">
        <v>229</v>
      </c>
      <c r="C114" s="27" t="s">
        <v>53</v>
      </c>
      <c r="D114" s="27" t="s">
        <v>15</v>
      </c>
      <c r="E114" s="28">
        <v>9869846.63</v>
      </c>
      <c r="F114" s="28">
        <v>4075.68</v>
      </c>
      <c r="G114" s="28">
        <v>21499.63</v>
      </c>
      <c r="H114" s="28">
        <v>97368.72</v>
      </c>
      <c r="I114" s="28">
        <v>-36459.84</v>
      </c>
      <c r="J114" s="28">
        <v>30821.98</v>
      </c>
      <c r="K114" s="28">
        <v>0</v>
      </c>
      <c r="L114" s="28">
        <v>0</v>
      </c>
      <c r="M114" s="28">
        <v>0</v>
      </c>
      <c r="N114" s="28">
        <v>0</v>
      </c>
      <c r="O114" s="114">
        <f t="shared" si="1"/>
        <v>9936002.180000002</v>
      </c>
    </row>
    <row r="115" spans="1:15" s="25" customFormat="1" ht="11.25">
      <c r="A115" s="50" t="s">
        <v>230</v>
      </c>
      <c r="B115" s="29" t="s">
        <v>231</v>
      </c>
      <c r="C115" s="27" t="s">
        <v>18</v>
      </c>
      <c r="D115" s="27" t="s">
        <v>15</v>
      </c>
      <c r="E115" s="28">
        <v>19333015.82</v>
      </c>
      <c r="F115" s="28">
        <v>11010.97</v>
      </c>
      <c r="G115" s="28">
        <v>-95064.96</v>
      </c>
      <c r="H115" s="28">
        <v>101445.39</v>
      </c>
      <c r="I115" s="28">
        <v>-178608.02</v>
      </c>
      <c r="J115" s="28">
        <v>86411.18</v>
      </c>
      <c r="K115" s="28">
        <v>0</v>
      </c>
      <c r="L115" s="28">
        <v>0</v>
      </c>
      <c r="M115" s="28">
        <v>0</v>
      </c>
      <c r="N115" s="28">
        <v>0</v>
      </c>
      <c r="O115" s="114">
        <f t="shared" si="1"/>
        <v>19426318.360000003</v>
      </c>
    </row>
    <row r="116" spans="1:15" s="25" customFormat="1" ht="11.25">
      <c r="A116" s="50" t="s">
        <v>232</v>
      </c>
      <c r="B116" s="29" t="s">
        <v>233</v>
      </c>
      <c r="C116" s="27" t="s">
        <v>167</v>
      </c>
      <c r="D116" s="27" t="s">
        <v>42</v>
      </c>
      <c r="E116" s="28">
        <v>70844758.96</v>
      </c>
      <c r="F116" s="28">
        <v>29424.13</v>
      </c>
      <c r="G116" s="28">
        <v>-28783.9</v>
      </c>
      <c r="H116" s="28">
        <v>485840.77</v>
      </c>
      <c r="I116" s="28">
        <v>-959114.55</v>
      </c>
      <c r="J116" s="28">
        <v>608614.87</v>
      </c>
      <c r="K116" s="28">
        <v>0</v>
      </c>
      <c r="L116" s="28">
        <v>0</v>
      </c>
      <c r="M116" s="28">
        <v>0</v>
      </c>
      <c r="N116" s="28">
        <v>0</v>
      </c>
      <c r="O116" s="114">
        <f t="shared" si="1"/>
        <v>70979459.82000001</v>
      </c>
    </row>
    <row r="117" spans="1:15" s="25" customFormat="1" ht="11.25">
      <c r="A117" s="50" t="s">
        <v>234</v>
      </c>
      <c r="B117" s="29" t="s">
        <v>235</v>
      </c>
      <c r="C117" s="27" t="s">
        <v>21</v>
      </c>
      <c r="D117" s="27" t="s">
        <v>15</v>
      </c>
      <c r="E117" s="28">
        <v>17790079.38</v>
      </c>
      <c r="F117" s="28">
        <v>16161.77</v>
      </c>
      <c r="G117" s="28">
        <v>30895.32</v>
      </c>
      <c r="H117" s="28">
        <v>230407.26</v>
      </c>
      <c r="I117" s="28">
        <v>-158828.98</v>
      </c>
      <c r="J117" s="28">
        <v>-143927.8</v>
      </c>
      <c r="K117" s="28">
        <v>0</v>
      </c>
      <c r="L117" s="28">
        <v>0</v>
      </c>
      <c r="M117" s="28">
        <v>0</v>
      </c>
      <c r="N117" s="28">
        <v>0</v>
      </c>
      <c r="O117" s="114">
        <f t="shared" si="1"/>
        <v>17670672.77</v>
      </c>
    </row>
    <row r="118" spans="1:15" s="25" customFormat="1" ht="11.25">
      <c r="A118" s="50" t="s">
        <v>236</v>
      </c>
      <c r="B118" s="29" t="s">
        <v>237</v>
      </c>
      <c r="C118" s="27" t="s">
        <v>53</v>
      </c>
      <c r="D118" s="27" t="s">
        <v>15</v>
      </c>
      <c r="E118" s="28">
        <v>41069808.79</v>
      </c>
      <c r="F118" s="28">
        <v>7163.34</v>
      </c>
      <c r="G118" s="28">
        <v>40809.59</v>
      </c>
      <c r="H118" s="28">
        <v>142561.31</v>
      </c>
      <c r="I118" s="28">
        <v>-173286.35</v>
      </c>
      <c r="J118" s="28">
        <v>128511.84</v>
      </c>
      <c r="K118" s="28">
        <v>0</v>
      </c>
      <c r="L118" s="28">
        <v>0</v>
      </c>
      <c r="M118" s="28">
        <v>0</v>
      </c>
      <c r="N118" s="28">
        <v>0</v>
      </c>
      <c r="O118" s="114">
        <f t="shared" si="1"/>
        <v>41119622.66</v>
      </c>
    </row>
    <row r="119" spans="1:15" s="25" customFormat="1" ht="11.25">
      <c r="A119" s="50" t="s">
        <v>238</v>
      </c>
      <c r="B119" s="29" t="s">
        <v>239</v>
      </c>
      <c r="C119" s="27" t="s">
        <v>14</v>
      </c>
      <c r="D119" s="27" t="s">
        <v>15</v>
      </c>
      <c r="E119" s="28">
        <v>11533010.74</v>
      </c>
      <c r="F119" s="28">
        <v>3155.23</v>
      </c>
      <c r="G119" s="28">
        <v>-605421.32</v>
      </c>
      <c r="H119" s="28">
        <v>408639.83</v>
      </c>
      <c r="I119" s="28">
        <v>335112.59</v>
      </c>
      <c r="J119" s="28">
        <v>108847.24</v>
      </c>
      <c r="K119" s="28">
        <v>0</v>
      </c>
      <c r="L119" s="28">
        <v>0</v>
      </c>
      <c r="M119" s="28">
        <v>0</v>
      </c>
      <c r="N119" s="28">
        <v>0</v>
      </c>
      <c r="O119" s="114">
        <f t="shared" si="1"/>
        <v>12987876.49</v>
      </c>
    </row>
    <row r="120" spans="1:15" s="25" customFormat="1" ht="11.25">
      <c r="A120" s="50" t="s">
        <v>240</v>
      </c>
      <c r="B120" s="29" t="s">
        <v>241</v>
      </c>
      <c r="C120" s="27" t="s">
        <v>14</v>
      </c>
      <c r="D120" s="27" t="s">
        <v>15</v>
      </c>
      <c r="E120" s="28">
        <v>17234025.22</v>
      </c>
      <c r="F120" s="28">
        <v>26266.55</v>
      </c>
      <c r="G120" s="28">
        <v>167740.26</v>
      </c>
      <c r="H120" s="28">
        <v>164711.85</v>
      </c>
      <c r="I120" s="28">
        <v>-80754.42</v>
      </c>
      <c r="J120" s="28">
        <v>354950.23</v>
      </c>
      <c r="K120" s="28">
        <v>0</v>
      </c>
      <c r="L120" s="28">
        <v>0</v>
      </c>
      <c r="M120" s="28">
        <v>0</v>
      </c>
      <c r="N120" s="28">
        <v>0</v>
      </c>
      <c r="O120" s="114">
        <f t="shared" si="1"/>
        <v>17478926.069999997</v>
      </c>
    </row>
    <row r="121" spans="1:15" s="25" customFormat="1" ht="11.25">
      <c r="A121" s="50" t="s">
        <v>242</v>
      </c>
      <c r="B121" s="29" t="s">
        <v>243</v>
      </c>
      <c r="C121" s="27" t="s">
        <v>32</v>
      </c>
      <c r="D121" s="27" t="s">
        <v>15</v>
      </c>
      <c r="E121" s="28">
        <v>24817707.57</v>
      </c>
      <c r="F121" s="28">
        <v>523934.06</v>
      </c>
      <c r="G121" s="28">
        <v>46599.14</v>
      </c>
      <c r="H121" s="28">
        <v>189974.98</v>
      </c>
      <c r="I121" s="28">
        <v>-100422.63</v>
      </c>
      <c r="J121" s="28">
        <v>111651.7</v>
      </c>
      <c r="K121" s="28">
        <v>0</v>
      </c>
      <c r="L121" s="28">
        <v>0</v>
      </c>
      <c r="M121" s="28">
        <v>0</v>
      </c>
      <c r="N121" s="28">
        <v>0</v>
      </c>
      <c r="O121" s="114">
        <f t="shared" si="1"/>
        <v>24448378.42</v>
      </c>
    </row>
    <row r="122" spans="1:15" s="25" customFormat="1" ht="11.25">
      <c r="A122" s="50" t="s">
        <v>244</v>
      </c>
      <c r="B122" s="29" t="s">
        <v>245</v>
      </c>
      <c r="C122" s="27" t="s">
        <v>35</v>
      </c>
      <c r="D122" s="27" t="s">
        <v>36</v>
      </c>
      <c r="E122" s="28">
        <v>49940903.37</v>
      </c>
      <c r="F122" s="28">
        <v>82395.23</v>
      </c>
      <c r="G122" s="28">
        <v>-28360.43</v>
      </c>
      <c r="H122" s="28">
        <v>930660.4</v>
      </c>
      <c r="I122" s="28">
        <v>-179267.85</v>
      </c>
      <c r="J122" s="28">
        <v>129853.6</v>
      </c>
      <c r="K122" s="28">
        <v>0</v>
      </c>
      <c r="L122" s="28">
        <v>0</v>
      </c>
      <c r="M122" s="28">
        <v>0</v>
      </c>
      <c r="N122" s="28">
        <v>0</v>
      </c>
      <c r="O122" s="114">
        <f t="shared" si="1"/>
        <v>50768114.72</v>
      </c>
    </row>
    <row r="123" spans="1:15" s="25" customFormat="1" ht="11.25">
      <c r="A123" s="50" t="s">
        <v>246</v>
      </c>
      <c r="B123" s="29" t="s">
        <v>247</v>
      </c>
      <c r="C123" s="27" t="s">
        <v>14</v>
      </c>
      <c r="D123" s="27" t="s">
        <v>15</v>
      </c>
      <c r="E123" s="28">
        <v>66603356.2</v>
      </c>
      <c r="F123" s="28">
        <v>15414.85</v>
      </c>
      <c r="G123" s="28">
        <v>-197382.69</v>
      </c>
      <c r="H123" s="28">
        <v>630859.83</v>
      </c>
      <c r="I123" s="28">
        <v>-797974.91</v>
      </c>
      <c r="J123" s="28">
        <v>96305</v>
      </c>
      <c r="K123" s="28">
        <v>0</v>
      </c>
      <c r="L123" s="28">
        <v>0</v>
      </c>
      <c r="M123" s="28">
        <v>0</v>
      </c>
      <c r="N123" s="28">
        <v>0</v>
      </c>
      <c r="O123" s="114">
        <f t="shared" si="1"/>
        <v>66714513.96000001</v>
      </c>
    </row>
    <row r="124" spans="1:15" s="25" customFormat="1" ht="11.25">
      <c r="A124" s="50" t="s">
        <v>248</v>
      </c>
      <c r="B124" s="29" t="s">
        <v>249</v>
      </c>
      <c r="C124" s="27" t="s">
        <v>35</v>
      </c>
      <c r="D124" s="27" t="s">
        <v>36</v>
      </c>
      <c r="E124" s="28">
        <v>55312491.48</v>
      </c>
      <c r="F124" s="28">
        <v>197008.82</v>
      </c>
      <c r="G124" s="28">
        <v>1734126.91</v>
      </c>
      <c r="H124" s="28">
        <v>2220781.28</v>
      </c>
      <c r="I124" s="28">
        <v>-1149813.3</v>
      </c>
      <c r="J124" s="28">
        <v>-769592.08</v>
      </c>
      <c r="K124" s="28">
        <v>0</v>
      </c>
      <c r="L124" s="28">
        <v>0</v>
      </c>
      <c r="M124" s="28">
        <v>0</v>
      </c>
      <c r="N124" s="28">
        <v>0</v>
      </c>
      <c r="O124" s="114">
        <f t="shared" si="1"/>
        <v>53682731.650000006</v>
      </c>
    </row>
    <row r="125" spans="1:15" s="25" customFormat="1" ht="11.25">
      <c r="A125" s="50" t="s">
        <v>250</v>
      </c>
      <c r="B125" s="29" t="s">
        <v>251</v>
      </c>
      <c r="C125" s="27" t="s">
        <v>18</v>
      </c>
      <c r="D125" s="27" t="s">
        <v>54</v>
      </c>
      <c r="E125" s="28">
        <v>40624973.36</v>
      </c>
      <c r="F125" s="28">
        <v>859719.85</v>
      </c>
      <c r="G125" s="28">
        <v>96630.27</v>
      </c>
      <c r="H125" s="28">
        <v>184169.51</v>
      </c>
      <c r="I125" s="28">
        <v>-296803.54</v>
      </c>
      <c r="J125" s="28">
        <v>119138.14</v>
      </c>
      <c r="K125" s="28">
        <v>0</v>
      </c>
      <c r="L125" s="28">
        <v>0</v>
      </c>
      <c r="M125" s="28">
        <v>0</v>
      </c>
      <c r="N125" s="28">
        <v>0</v>
      </c>
      <c r="O125" s="114">
        <f t="shared" si="1"/>
        <v>39675127.349999994</v>
      </c>
    </row>
    <row r="126" spans="1:15" s="25" customFormat="1" ht="11.25">
      <c r="A126" s="50" t="s">
        <v>252</v>
      </c>
      <c r="B126" s="29" t="s">
        <v>253</v>
      </c>
      <c r="C126" s="27" t="s">
        <v>41</v>
      </c>
      <c r="D126" s="27" t="s">
        <v>15</v>
      </c>
      <c r="E126" s="28">
        <v>21027061.95</v>
      </c>
      <c r="F126" s="28">
        <v>8707.14</v>
      </c>
      <c r="G126" s="28">
        <v>18303.95</v>
      </c>
      <c r="H126" s="28">
        <v>154597.34</v>
      </c>
      <c r="I126" s="28">
        <v>-90511.6</v>
      </c>
      <c r="J126" s="28">
        <v>38542.96</v>
      </c>
      <c r="K126" s="28">
        <v>0</v>
      </c>
      <c r="L126" s="28">
        <v>0</v>
      </c>
      <c r="M126" s="28">
        <v>0</v>
      </c>
      <c r="N126" s="28">
        <v>0</v>
      </c>
      <c r="O126" s="114">
        <f t="shared" si="1"/>
        <v>21102679.56</v>
      </c>
    </row>
    <row r="127" spans="1:15" s="25" customFormat="1" ht="11.25">
      <c r="A127" s="50" t="s">
        <v>254</v>
      </c>
      <c r="B127" s="29" t="s">
        <v>255</v>
      </c>
      <c r="C127" s="27" t="s">
        <v>35</v>
      </c>
      <c r="D127" s="27" t="s">
        <v>36</v>
      </c>
      <c r="E127" s="28">
        <v>112775312.72</v>
      </c>
      <c r="F127" s="28">
        <v>138152.26</v>
      </c>
      <c r="G127" s="28">
        <v>103521.87</v>
      </c>
      <c r="H127" s="28">
        <v>2202584.51</v>
      </c>
      <c r="I127" s="28">
        <v>-515640.76</v>
      </c>
      <c r="J127" s="28">
        <v>754478.17</v>
      </c>
      <c r="K127" s="28">
        <v>0</v>
      </c>
      <c r="L127" s="28">
        <v>0</v>
      </c>
      <c r="M127" s="28">
        <v>0</v>
      </c>
      <c r="N127" s="28">
        <v>0</v>
      </c>
      <c r="O127" s="114">
        <f t="shared" si="1"/>
        <v>114975060.50999999</v>
      </c>
    </row>
    <row r="128" spans="1:15" s="25" customFormat="1" ht="11.25">
      <c r="A128" s="50" t="s">
        <v>256</v>
      </c>
      <c r="B128" s="29" t="s">
        <v>257</v>
      </c>
      <c r="C128" s="27" t="s">
        <v>21</v>
      </c>
      <c r="D128" s="27" t="s">
        <v>15</v>
      </c>
      <c r="E128" s="28">
        <v>32692537.58</v>
      </c>
      <c r="F128" s="28">
        <v>0</v>
      </c>
      <c r="G128" s="28">
        <v>-254111.45</v>
      </c>
      <c r="H128" s="28">
        <v>189575.45</v>
      </c>
      <c r="I128" s="28">
        <v>-88802.51</v>
      </c>
      <c r="J128" s="28">
        <v>311767.47</v>
      </c>
      <c r="K128" s="28">
        <v>0</v>
      </c>
      <c r="L128" s="28">
        <v>0</v>
      </c>
      <c r="M128" s="28">
        <v>0</v>
      </c>
      <c r="N128" s="28">
        <v>0</v>
      </c>
      <c r="O128" s="114">
        <f t="shared" si="1"/>
        <v>33359189.439999994</v>
      </c>
    </row>
    <row r="129" spans="1:15" s="25" customFormat="1" ht="11.25">
      <c r="A129" s="50" t="s">
        <v>258</v>
      </c>
      <c r="B129" s="29" t="s">
        <v>259</v>
      </c>
      <c r="C129" s="27" t="s">
        <v>35</v>
      </c>
      <c r="D129" s="27" t="s">
        <v>36</v>
      </c>
      <c r="E129" s="28">
        <v>49639492.61</v>
      </c>
      <c r="F129" s="28">
        <v>83337.83</v>
      </c>
      <c r="G129" s="28">
        <v>47770.74</v>
      </c>
      <c r="H129" s="28">
        <v>-516694.01</v>
      </c>
      <c r="I129" s="28">
        <v>-1656062.51</v>
      </c>
      <c r="J129" s="28">
        <v>1504000</v>
      </c>
      <c r="K129" s="28">
        <v>0</v>
      </c>
      <c r="L129" s="28">
        <v>0</v>
      </c>
      <c r="M129" s="28">
        <v>0</v>
      </c>
      <c r="N129" s="28">
        <v>0</v>
      </c>
      <c r="O129" s="114">
        <f t="shared" si="1"/>
        <v>48839627.52</v>
      </c>
    </row>
    <row r="130" spans="1:15" s="25" customFormat="1" ht="11.25">
      <c r="A130" s="50" t="s">
        <v>260</v>
      </c>
      <c r="B130" s="29" t="s">
        <v>261</v>
      </c>
      <c r="C130" s="27" t="s">
        <v>32</v>
      </c>
      <c r="D130" s="27" t="s">
        <v>15</v>
      </c>
      <c r="E130" s="28">
        <v>37686090.94</v>
      </c>
      <c r="F130" s="28">
        <v>9973.94</v>
      </c>
      <c r="G130" s="28">
        <v>76742.45</v>
      </c>
      <c r="H130" s="28">
        <v>246455.41</v>
      </c>
      <c r="I130" s="28">
        <v>-606845.48</v>
      </c>
      <c r="J130" s="28">
        <v>45541.95</v>
      </c>
      <c r="K130" s="28">
        <v>0</v>
      </c>
      <c r="L130" s="28">
        <v>0</v>
      </c>
      <c r="M130" s="28">
        <v>0</v>
      </c>
      <c r="N130" s="28">
        <v>0</v>
      </c>
      <c r="O130" s="114">
        <f t="shared" si="1"/>
        <v>37284526.43</v>
      </c>
    </row>
    <row r="131" spans="1:15" s="25" customFormat="1" ht="11.25">
      <c r="A131" s="50" t="s">
        <v>262</v>
      </c>
      <c r="B131" s="29" t="s">
        <v>263</v>
      </c>
      <c r="C131" s="27" t="s">
        <v>41</v>
      </c>
      <c r="D131" s="27" t="s">
        <v>15</v>
      </c>
      <c r="E131" s="28">
        <v>46851775.03</v>
      </c>
      <c r="F131" s="28">
        <v>20448.07</v>
      </c>
      <c r="G131" s="28">
        <v>38849.18</v>
      </c>
      <c r="H131" s="28">
        <v>445108.41</v>
      </c>
      <c r="I131" s="28">
        <v>-248587.86</v>
      </c>
      <c r="J131" s="28">
        <v>269800.89</v>
      </c>
      <c r="K131" s="28">
        <v>0</v>
      </c>
      <c r="L131" s="28">
        <v>0</v>
      </c>
      <c r="M131" s="28">
        <v>0</v>
      </c>
      <c r="N131" s="28">
        <v>0</v>
      </c>
      <c r="O131" s="114">
        <f t="shared" si="1"/>
        <v>47258799.22</v>
      </c>
    </row>
    <row r="132" spans="1:15" s="25" customFormat="1" ht="11.25">
      <c r="A132" s="50" t="s">
        <v>264</v>
      </c>
      <c r="B132" s="29" t="s">
        <v>265</v>
      </c>
      <c r="C132" s="27" t="s">
        <v>35</v>
      </c>
      <c r="D132" s="27" t="s">
        <v>36</v>
      </c>
      <c r="E132" s="28">
        <v>44038323.47</v>
      </c>
      <c r="F132" s="28">
        <v>14550.69</v>
      </c>
      <c r="G132" s="28">
        <v>-27671.5</v>
      </c>
      <c r="H132" s="28">
        <v>219180.01</v>
      </c>
      <c r="I132" s="28">
        <v>-251160.9</v>
      </c>
      <c r="J132" s="28">
        <v>725157.05</v>
      </c>
      <c r="K132" s="28">
        <v>0</v>
      </c>
      <c r="L132" s="28">
        <v>0</v>
      </c>
      <c r="M132" s="28">
        <v>0</v>
      </c>
      <c r="N132" s="28">
        <v>0</v>
      </c>
      <c r="O132" s="114">
        <f t="shared" si="1"/>
        <v>44744620.44</v>
      </c>
    </row>
    <row r="133" spans="1:15" s="25" customFormat="1" ht="11.25">
      <c r="A133" s="50" t="s">
        <v>266</v>
      </c>
      <c r="B133" s="29" t="s">
        <v>267</v>
      </c>
      <c r="C133" s="27" t="s">
        <v>14</v>
      </c>
      <c r="D133" s="27" t="s">
        <v>15</v>
      </c>
      <c r="E133" s="28">
        <v>23144454.37</v>
      </c>
      <c r="F133" s="28">
        <v>26631.45</v>
      </c>
      <c r="G133" s="28">
        <v>198343.69</v>
      </c>
      <c r="H133" s="28">
        <v>159950.46</v>
      </c>
      <c r="I133" s="28">
        <v>-170464.88</v>
      </c>
      <c r="J133" s="28">
        <v>55435.95</v>
      </c>
      <c r="K133" s="28">
        <v>0</v>
      </c>
      <c r="L133" s="28">
        <v>0</v>
      </c>
      <c r="M133" s="28">
        <v>0</v>
      </c>
      <c r="N133" s="28">
        <v>0</v>
      </c>
      <c r="O133" s="114">
        <f t="shared" si="1"/>
        <v>22964400.76</v>
      </c>
    </row>
    <row r="134" spans="1:15" s="25" customFormat="1" ht="11.25">
      <c r="A134" s="50" t="s">
        <v>268</v>
      </c>
      <c r="B134" s="29" t="s">
        <v>269</v>
      </c>
      <c r="C134" s="27" t="s">
        <v>167</v>
      </c>
      <c r="D134" s="27" t="s">
        <v>54</v>
      </c>
      <c r="E134" s="28">
        <v>23141116.76</v>
      </c>
      <c r="F134" s="28">
        <v>1969998.48</v>
      </c>
      <c r="G134" s="28">
        <v>-515165.4</v>
      </c>
      <c r="H134" s="28">
        <v>135099.83</v>
      </c>
      <c r="I134" s="28">
        <v>-141372.23</v>
      </c>
      <c r="J134" s="28">
        <v>130145.99</v>
      </c>
      <c r="K134" s="28">
        <v>0</v>
      </c>
      <c r="L134" s="28">
        <v>0</v>
      </c>
      <c r="M134" s="28">
        <v>0</v>
      </c>
      <c r="N134" s="28">
        <v>0</v>
      </c>
      <c r="O134" s="114">
        <f t="shared" si="1"/>
        <v>21810157.269999996</v>
      </c>
    </row>
    <row r="135" spans="1:15" s="25" customFormat="1" ht="11.25">
      <c r="A135" s="50" t="s">
        <v>270</v>
      </c>
      <c r="B135" s="29" t="s">
        <v>271</v>
      </c>
      <c r="C135" s="27" t="s">
        <v>14</v>
      </c>
      <c r="D135" s="27" t="s">
        <v>15</v>
      </c>
      <c r="E135" s="28">
        <v>15575850.54</v>
      </c>
      <c r="F135" s="28">
        <v>18377.47</v>
      </c>
      <c r="G135" s="28">
        <v>34699.08</v>
      </c>
      <c r="H135" s="28">
        <v>200774.08</v>
      </c>
      <c r="I135" s="28">
        <v>-150401.15</v>
      </c>
      <c r="J135" s="28">
        <v>388088.72</v>
      </c>
      <c r="K135" s="28">
        <v>0</v>
      </c>
      <c r="L135" s="28">
        <v>0</v>
      </c>
      <c r="M135" s="28">
        <v>0</v>
      </c>
      <c r="N135" s="28">
        <v>0</v>
      </c>
      <c r="O135" s="114">
        <f t="shared" si="1"/>
        <v>15961235.639999999</v>
      </c>
    </row>
    <row r="136" spans="1:15" s="25" customFormat="1" ht="11.25">
      <c r="A136" s="50" t="s">
        <v>272</v>
      </c>
      <c r="B136" s="29" t="s">
        <v>273</v>
      </c>
      <c r="C136" s="27" t="s">
        <v>14</v>
      </c>
      <c r="D136" s="27" t="s">
        <v>15</v>
      </c>
      <c r="E136" s="28">
        <v>23520797.52</v>
      </c>
      <c r="F136" s="28">
        <v>31155.1</v>
      </c>
      <c r="G136" s="28">
        <v>48098.1</v>
      </c>
      <c r="H136" s="28">
        <v>217353.77</v>
      </c>
      <c r="I136" s="28">
        <v>-255804.34</v>
      </c>
      <c r="J136" s="28">
        <v>70630</v>
      </c>
      <c r="K136" s="28">
        <v>0</v>
      </c>
      <c r="L136" s="28">
        <v>0</v>
      </c>
      <c r="M136" s="28">
        <v>0</v>
      </c>
      <c r="N136" s="28">
        <v>0</v>
      </c>
      <c r="O136" s="114">
        <f t="shared" si="1"/>
        <v>23473723.749999996</v>
      </c>
    </row>
    <row r="137" spans="1:15" s="25" customFormat="1" ht="11.25">
      <c r="A137" s="50" t="s">
        <v>274</v>
      </c>
      <c r="B137" s="29" t="s">
        <v>275</v>
      </c>
      <c r="C137" s="27" t="s">
        <v>35</v>
      </c>
      <c r="D137" s="27" t="s">
        <v>36</v>
      </c>
      <c r="E137" s="28">
        <v>60693258.8</v>
      </c>
      <c r="F137" s="28">
        <v>68411.65</v>
      </c>
      <c r="G137" s="28">
        <v>-17267.57</v>
      </c>
      <c r="H137" s="28">
        <v>264466.75</v>
      </c>
      <c r="I137" s="28">
        <v>-906804.86</v>
      </c>
      <c r="J137" s="28">
        <v>769188.31</v>
      </c>
      <c r="K137" s="28">
        <v>0</v>
      </c>
      <c r="L137" s="28">
        <v>0</v>
      </c>
      <c r="M137" s="28">
        <v>0</v>
      </c>
      <c r="N137" s="28">
        <v>0</v>
      </c>
      <c r="O137" s="114">
        <f t="shared" si="1"/>
        <v>60768964.92</v>
      </c>
    </row>
    <row r="138" spans="1:15" s="25" customFormat="1" ht="11.25">
      <c r="A138" s="50" t="s">
        <v>276</v>
      </c>
      <c r="B138" s="29" t="s">
        <v>277</v>
      </c>
      <c r="C138" s="27" t="s">
        <v>61</v>
      </c>
      <c r="D138" s="27" t="s">
        <v>54</v>
      </c>
      <c r="E138" s="28">
        <v>38125025.07</v>
      </c>
      <c r="F138" s="28">
        <v>35424.45</v>
      </c>
      <c r="G138" s="28">
        <v>21890.02</v>
      </c>
      <c r="H138" s="28">
        <v>518102.56</v>
      </c>
      <c r="I138" s="28">
        <v>-274339.26</v>
      </c>
      <c r="J138" s="28">
        <v>166220.53</v>
      </c>
      <c r="K138" s="28">
        <v>0</v>
      </c>
      <c r="L138" s="28">
        <v>0</v>
      </c>
      <c r="M138" s="28">
        <v>0</v>
      </c>
      <c r="N138" s="28">
        <v>0</v>
      </c>
      <c r="O138" s="114">
        <f t="shared" si="1"/>
        <v>38477694.43</v>
      </c>
    </row>
    <row r="139" spans="1:15" s="25" customFormat="1" ht="11.25">
      <c r="A139" s="50" t="s">
        <v>278</v>
      </c>
      <c r="B139" s="29" t="s">
        <v>279</v>
      </c>
      <c r="C139" s="27" t="s">
        <v>32</v>
      </c>
      <c r="D139" s="27" t="s">
        <v>15</v>
      </c>
      <c r="E139" s="28">
        <v>36666951.9</v>
      </c>
      <c r="F139" s="28">
        <v>23854.09</v>
      </c>
      <c r="G139" s="28">
        <v>58621.98</v>
      </c>
      <c r="H139" s="28">
        <v>290853.95</v>
      </c>
      <c r="I139" s="28">
        <v>-961706.2</v>
      </c>
      <c r="J139" s="28">
        <v>279168.85</v>
      </c>
      <c r="K139" s="28">
        <v>0</v>
      </c>
      <c r="L139" s="28">
        <v>0</v>
      </c>
      <c r="M139" s="28">
        <v>0</v>
      </c>
      <c r="N139" s="28">
        <v>0</v>
      </c>
      <c r="O139" s="114">
        <f t="shared" si="1"/>
        <v>36192792.43</v>
      </c>
    </row>
    <row r="140" spans="1:15" s="25" customFormat="1" ht="11.25">
      <c r="A140" s="50" t="s">
        <v>280</v>
      </c>
      <c r="B140" s="29" t="s">
        <v>281</v>
      </c>
      <c r="C140" s="27" t="s">
        <v>21</v>
      </c>
      <c r="D140" s="27" t="s">
        <v>15</v>
      </c>
      <c r="E140" s="28">
        <v>19812742.89</v>
      </c>
      <c r="F140" s="28">
        <v>11806.37</v>
      </c>
      <c r="G140" s="28">
        <v>10723.75</v>
      </c>
      <c r="H140" s="28">
        <v>208526.49</v>
      </c>
      <c r="I140" s="28">
        <v>-77966.91</v>
      </c>
      <c r="J140" s="28">
        <v>82220.86</v>
      </c>
      <c r="K140" s="28">
        <v>0</v>
      </c>
      <c r="L140" s="28">
        <v>0</v>
      </c>
      <c r="M140" s="28">
        <v>0</v>
      </c>
      <c r="N140" s="28">
        <v>0</v>
      </c>
      <c r="O140" s="114">
        <f t="shared" si="1"/>
        <v>20002993.209999997</v>
      </c>
    </row>
    <row r="141" spans="1:15" s="25" customFormat="1" ht="11.25">
      <c r="A141" s="50" t="s">
        <v>282</v>
      </c>
      <c r="B141" s="29" t="s">
        <v>283</v>
      </c>
      <c r="C141" s="27" t="s">
        <v>35</v>
      </c>
      <c r="D141" s="27" t="s">
        <v>36</v>
      </c>
      <c r="E141" s="28">
        <v>244730967.12</v>
      </c>
      <c r="F141" s="28">
        <v>1782684</v>
      </c>
      <c r="G141" s="28">
        <v>14487094</v>
      </c>
      <c r="H141" s="28">
        <v>750740.43</v>
      </c>
      <c r="I141" s="28">
        <v>-278722.23</v>
      </c>
      <c r="J141" s="28">
        <v>2189185.46</v>
      </c>
      <c r="K141" s="28">
        <v>0</v>
      </c>
      <c r="L141" s="28">
        <v>0</v>
      </c>
      <c r="M141" s="28">
        <v>0</v>
      </c>
      <c r="N141" s="28">
        <v>0</v>
      </c>
      <c r="O141" s="114">
        <f aca="true" t="shared" si="2" ref="O141:O204">E141-F141-G141+H141+I141+J141+K141+L141+M141</f>
        <v>231122392.78000003</v>
      </c>
    </row>
    <row r="142" spans="1:15" s="25" customFormat="1" ht="11.25">
      <c r="A142" s="50" t="s">
        <v>284</v>
      </c>
      <c r="B142" s="29" t="s">
        <v>285</v>
      </c>
      <c r="C142" s="27" t="s">
        <v>21</v>
      </c>
      <c r="D142" s="27" t="s">
        <v>15</v>
      </c>
      <c r="E142" s="28">
        <v>26581558.17</v>
      </c>
      <c r="F142" s="28">
        <v>5204.13</v>
      </c>
      <c r="G142" s="28">
        <v>-2466.4</v>
      </c>
      <c r="H142" s="28">
        <v>163798.13</v>
      </c>
      <c r="I142" s="28">
        <v>-104124.43</v>
      </c>
      <c r="J142" s="28">
        <v>169874.7</v>
      </c>
      <c r="K142" s="28">
        <v>0</v>
      </c>
      <c r="L142" s="28">
        <v>0</v>
      </c>
      <c r="M142" s="28">
        <v>0</v>
      </c>
      <c r="N142" s="28">
        <v>0</v>
      </c>
      <c r="O142" s="114">
        <f t="shared" si="2"/>
        <v>26808368.84</v>
      </c>
    </row>
    <row r="143" spans="1:15" s="25" customFormat="1" ht="11.25">
      <c r="A143" s="50" t="s">
        <v>286</v>
      </c>
      <c r="B143" s="29" t="s">
        <v>287</v>
      </c>
      <c r="C143" s="27" t="s">
        <v>14</v>
      </c>
      <c r="D143" s="27" t="s">
        <v>15</v>
      </c>
      <c r="E143" s="28">
        <v>34692872.92</v>
      </c>
      <c r="F143" s="28">
        <v>19529.23</v>
      </c>
      <c r="G143" s="28">
        <v>26924.91</v>
      </c>
      <c r="H143" s="28">
        <v>290882.3</v>
      </c>
      <c r="I143" s="28">
        <v>-143337.87</v>
      </c>
      <c r="J143" s="28">
        <v>122217.47</v>
      </c>
      <c r="K143" s="28">
        <v>0</v>
      </c>
      <c r="L143" s="28">
        <v>0</v>
      </c>
      <c r="M143" s="28">
        <v>0</v>
      </c>
      <c r="N143" s="28">
        <v>0</v>
      </c>
      <c r="O143" s="114">
        <f t="shared" si="2"/>
        <v>34916180.68000001</v>
      </c>
    </row>
    <row r="144" spans="1:15" s="25" customFormat="1" ht="11.25">
      <c r="A144" s="50" t="s">
        <v>288</v>
      </c>
      <c r="B144" s="29" t="s">
        <v>289</v>
      </c>
      <c r="C144" s="27" t="s">
        <v>35</v>
      </c>
      <c r="D144" s="27" t="s">
        <v>36</v>
      </c>
      <c r="E144" s="28">
        <v>106891561.06</v>
      </c>
      <c r="F144" s="28">
        <v>283993.92</v>
      </c>
      <c r="G144" s="28">
        <v>2889398.54</v>
      </c>
      <c r="H144" s="28">
        <v>700398.55</v>
      </c>
      <c r="I144" s="28">
        <v>-1585377.2</v>
      </c>
      <c r="J144" s="28">
        <v>1176997.83</v>
      </c>
      <c r="K144" s="28">
        <v>0</v>
      </c>
      <c r="L144" s="28">
        <v>0</v>
      </c>
      <c r="M144" s="28">
        <v>0</v>
      </c>
      <c r="N144" s="28">
        <v>0</v>
      </c>
      <c r="O144" s="114">
        <f t="shared" si="2"/>
        <v>104010187.77999999</v>
      </c>
    </row>
    <row r="145" spans="1:15" s="25" customFormat="1" ht="11.25">
      <c r="A145" s="50" t="s">
        <v>290</v>
      </c>
      <c r="B145" s="29" t="s">
        <v>291</v>
      </c>
      <c r="C145" s="27" t="s">
        <v>32</v>
      </c>
      <c r="D145" s="27" t="s">
        <v>15</v>
      </c>
      <c r="E145" s="28">
        <v>47156329.2</v>
      </c>
      <c r="F145" s="28">
        <v>22140.82</v>
      </c>
      <c r="G145" s="28">
        <v>89506.42</v>
      </c>
      <c r="H145" s="28">
        <v>778361.11</v>
      </c>
      <c r="I145" s="28">
        <v>-436187.65</v>
      </c>
      <c r="J145" s="28">
        <v>59616.79</v>
      </c>
      <c r="K145" s="28">
        <v>0</v>
      </c>
      <c r="L145" s="28">
        <v>0</v>
      </c>
      <c r="M145" s="28">
        <v>0</v>
      </c>
      <c r="N145" s="28">
        <v>0</v>
      </c>
      <c r="O145" s="114">
        <f t="shared" si="2"/>
        <v>47446472.21</v>
      </c>
    </row>
    <row r="146" spans="1:15" s="25" customFormat="1" ht="11.25">
      <c r="A146" s="50" t="s">
        <v>292</v>
      </c>
      <c r="B146" s="29" t="s">
        <v>293</v>
      </c>
      <c r="C146" s="27" t="s">
        <v>18</v>
      </c>
      <c r="D146" s="27" t="s">
        <v>15</v>
      </c>
      <c r="E146" s="28">
        <v>16099411.21</v>
      </c>
      <c r="F146" s="28">
        <v>21120.04</v>
      </c>
      <c r="G146" s="28">
        <v>11079.09</v>
      </c>
      <c r="H146" s="28">
        <v>191016.96</v>
      </c>
      <c r="I146" s="28">
        <v>122031.34</v>
      </c>
      <c r="J146" s="28">
        <v>117454.9</v>
      </c>
      <c r="K146" s="28">
        <v>0</v>
      </c>
      <c r="L146" s="28">
        <v>0</v>
      </c>
      <c r="M146" s="28">
        <v>0</v>
      </c>
      <c r="N146" s="28">
        <v>0</v>
      </c>
      <c r="O146" s="114">
        <f t="shared" si="2"/>
        <v>16497715.280000003</v>
      </c>
    </row>
    <row r="147" spans="1:15" s="25" customFormat="1" ht="11.25">
      <c r="A147" s="50" t="s">
        <v>294</v>
      </c>
      <c r="B147" s="29" t="s">
        <v>295</v>
      </c>
      <c r="C147" s="27" t="s">
        <v>32</v>
      </c>
      <c r="D147" s="27" t="s">
        <v>15</v>
      </c>
      <c r="E147" s="28">
        <v>43313808.04</v>
      </c>
      <c r="F147" s="28">
        <v>16711.28</v>
      </c>
      <c r="G147" s="28">
        <v>89571.93</v>
      </c>
      <c r="H147" s="28">
        <v>291472.29</v>
      </c>
      <c r="I147" s="28">
        <v>-395774.81</v>
      </c>
      <c r="J147" s="28">
        <v>-249060</v>
      </c>
      <c r="K147" s="28">
        <v>0</v>
      </c>
      <c r="L147" s="28">
        <v>0</v>
      </c>
      <c r="M147" s="28">
        <v>0</v>
      </c>
      <c r="N147" s="28">
        <v>0</v>
      </c>
      <c r="O147" s="114">
        <f t="shared" si="2"/>
        <v>42854162.309999995</v>
      </c>
    </row>
    <row r="148" spans="1:15" s="25" customFormat="1" ht="11.25">
      <c r="A148" s="50" t="s">
        <v>296</v>
      </c>
      <c r="B148" s="29" t="s">
        <v>297</v>
      </c>
      <c r="C148" s="27" t="s">
        <v>14</v>
      </c>
      <c r="D148" s="27" t="s">
        <v>54</v>
      </c>
      <c r="E148" s="28">
        <v>26620547.66</v>
      </c>
      <c r="F148" s="28">
        <v>40379.52</v>
      </c>
      <c r="G148" s="28">
        <v>55559.77</v>
      </c>
      <c r="H148" s="28">
        <v>1059962.77</v>
      </c>
      <c r="I148" s="28">
        <v>-461310.16</v>
      </c>
      <c r="J148" s="28">
        <v>-51676</v>
      </c>
      <c r="K148" s="28">
        <v>0</v>
      </c>
      <c r="L148" s="28">
        <v>0</v>
      </c>
      <c r="M148" s="28">
        <v>0</v>
      </c>
      <c r="N148" s="28">
        <v>0</v>
      </c>
      <c r="O148" s="114">
        <f t="shared" si="2"/>
        <v>27071584.98</v>
      </c>
    </row>
    <row r="149" spans="1:15" s="25" customFormat="1" ht="11.25">
      <c r="A149" s="50" t="s">
        <v>298</v>
      </c>
      <c r="B149" s="29" t="s">
        <v>299</v>
      </c>
      <c r="C149" s="27" t="s">
        <v>53</v>
      </c>
      <c r="D149" s="27" t="s">
        <v>54</v>
      </c>
      <c r="E149" s="28">
        <v>1117565.01</v>
      </c>
      <c r="F149" s="28">
        <v>386.84</v>
      </c>
      <c r="G149" s="28">
        <v>0</v>
      </c>
      <c r="H149" s="28">
        <v>70603.02</v>
      </c>
      <c r="I149" s="28">
        <v>0</v>
      </c>
      <c r="J149" s="28">
        <v>0</v>
      </c>
      <c r="K149" s="28">
        <v>0</v>
      </c>
      <c r="L149" s="28">
        <v>0</v>
      </c>
      <c r="M149" s="28">
        <v>0</v>
      </c>
      <c r="N149" s="28">
        <v>0</v>
      </c>
      <c r="O149" s="114">
        <f t="shared" si="2"/>
        <v>1187781.19</v>
      </c>
    </row>
    <row r="150" spans="1:15" s="25" customFormat="1" ht="11.25">
      <c r="A150" s="50" t="s">
        <v>300</v>
      </c>
      <c r="B150" s="29" t="s">
        <v>301</v>
      </c>
      <c r="C150" s="27" t="s">
        <v>35</v>
      </c>
      <c r="D150" s="27" t="s">
        <v>36</v>
      </c>
      <c r="E150" s="28">
        <v>115223660.93</v>
      </c>
      <c r="F150" s="28">
        <v>130134.37</v>
      </c>
      <c r="G150" s="28">
        <v>1931404.07</v>
      </c>
      <c r="H150" s="28">
        <v>2536545.76</v>
      </c>
      <c r="I150" s="28">
        <v>-2174134.54</v>
      </c>
      <c r="J150" s="28">
        <v>789286.32</v>
      </c>
      <c r="K150" s="28">
        <v>0</v>
      </c>
      <c r="L150" s="28">
        <v>0</v>
      </c>
      <c r="M150" s="28">
        <v>0</v>
      </c>
      <c r="N150" s="28">
        <v>0</v>
      </c>
      <c r="O150" s="114">
        <f t="shared" si="2"/>
        <v>114313820.03</v>
      </c>
    </row>
    <row r="151" spans="1:15" s="25" customFormat="1" ht="11.25">
      <c r="A151" s="50" t="s">
        <v>302</v>
      </c>
      <c r="B151" s="29" t="s">
        <v>303</v>
      </c>
      <c r="C151" s="27" t="s">
        <v>35</v>
      </c>
      <c r="D151" s="27" t="s">
        <v>36</v>
      </c>
      <c r="E151" s="28">
        <v>182059670.94</v>
      </c>
      <c r="F151" s="28">
        <v>90898.96</v>
      </c>
      <c r="G151" s="28">
        <v>139800.44</v>
      </c>
      <c r="H151" s="28">
        <v>6756444.21</v>
      </c>
      <c r="I151" s="28">
        <v>-5109698.63</v>
      </c>
      <c r="J151" s="28">
        <v>1581473.88</v>
      </c>
      <c r="K151" s="28">
        <v>0</v>
      </c>
      <c r="L151" s="28">
        <v>0</v>
      </c>
      <c r="M151" s="28">
        <v>0</v>
      </c>
      <c r="N151" s="28">
        <v>0</v>
      </c>
      <c r="O151" s="114">
        <f t="shared" si="2"/>
        <v>185057191</v>
      </c>
    </row>
    <row r="152" spans="1:15" s="25" customFormat="1" ht="11.25">
      <c r="A152" s="50" t="s">
        <v>304</v>
      </c>
      <c r="B152" s="29" t="s">
        <v>305</v>
      </c>
      <c r="C152" s="27" t="s">
        <v>21</v>
      </c>
      <c r="D152" s="27" t="s">
        <v>15</v>
      </c>
      <c r="E152" s="28">
        <v>27565189.77</v>
      </c>
      <c r="F152" s="28">
        <v>13052</v>
      </c>
      <c r="G152" s="28">
        <v>35803</v>
      </c>
      <c r="H152" s="28">
        <v>153739</v>
      </c>
      <c r="I152" s="28">
        <v>-41066</v>
      </c>
      <c r="J152" s="28">
        <v>94000</v>
      </c>
      <c r="K152" s="28">
        <v>0</v>
      </c>
      <c r="L152" s="28">
        <v>0</v>
      </c>
      <c r="M152" s="28">
        <v>0</v>
      </c>
      <c r="N152" s="28">
        <v>0</v>
      </c>
      <c r="O152" s="114">
        <f t="shared" si="2"/>
        <v>27723007.77</v>
      </c>
    </row>
    <row r="153" spans="1:15" s="25" customFormat="1" ht="11.25">
      <c r="A153" s="50" t="s">
        <v>306</v>
      </c>
      <c r="B153" s="29" t="s">
        <v>307</v>
      </c>
      <c r="C153" s="27" t="s">
        <v>32</v>
      </c>
      <c r="D153" s="27" t="s">
        <v>15</v>
      </c>
      <c r="E153" s="28">
        <v>30786133.83</v>
      </c>
      <c r="F153" s="28">
        <v>621943.11</v>
      </c>
      <c r="G153" s="28">
        <v>-433379.97</v>
      </c>
      <c r="H153" s="28">
        <v>456009.82</v>
      </c>
      <c r="I153" s="28">
        <v>3645.98</v>
      </c>
      <c r="J153" s="28">
        <v>69016.75</v>
      </c>
      <c r="K153" s="28">
        <v>0</v>
      </c>
      <c r="L153" s="28">
        <v>0</v>
      </c>
      <c r="M153" s="28">
        <v>0</v>
      </c>
      <c r="N153" s="28">
        <v>0</v>
      </c>
      <c r="O153" s="114">
        <f t="shared" si="2"/>
        <v>31126243.24</v>
      </c>
    </row>
    <row r="154" spans="1:15" s="25" customFormat="1" ht="11.25">
      <c r="A154" s="50" t="s">
        <v>308</v>
      </c>
      <c r="B154" s="29" t="s">
        <v>309</v>
      </c>
      <c r="C154" s="27" t="s">
        <v>41</v>
      </c>
      <c r="D154" s="27" t="s">
        <v>54</v>
      </c>
      <c r="E154" s="28">
        <v>71421141.9</v>
      </c>
      <c r="F154" s="28">
        <v>120653.99</v>
      </c>
      <c r="G154" s="28">
        <v>499734.36</v>
      </c>
      <c r="H154" s="28">
        <v>2003701.56</v>
      </c>
      <c r="I154" s="28">
        <v>-835923.11</v>
      </c>
      <c r="J154" s="28">
        <v>774777.79</v>
      </c>
      <c r="K154" s="28">
        <v>0</v>
      </c>
      <c r="L154" s="28">
        <v>0</v>
      </c>
      <c r="M154" s="28">
        <v>0</v>
      </c>
      <c r="N154" s="28">
        <v>0</v>
      </c>
      <c r="O154" s="114">
        <f t="shared" si="2"/>
        <v>72743309.79000002</v>
      </c>
    </row>
    <row r="155" spans="1:15" s="25" customFormat="1" ht="11.25">
      <c r="A155" s="50" t="s">
        <v>310</v>
      </c>
      <c r="B155" s="29" t="s">
        <v>311</v>
      </c>
      <c r="C155" s="27" t="s">
        <v>35</v>
      </c>
      <c r="D155" s="27" t="s">
        <v>36</v>
      </c>
      <c r="E155" s="28">
        <v>69725468.65</v>
      </c>
      <c r="F155" s="28">
        <v>31863.07</v>
      </c>
      <c r="G155" s="28">
        <v>-13966.19</v>
      </c>
      <c r="H155" s="28">
        <v>376391.99</v>
      </c>
      <c r="I155" s="28">
        <v>-614624.87</v>
      </c>
      <c r="J155" s="28">
        <v>422132.71</v>
      </c>
      <c r="K155" s="28">
        <v>0</v>
      </c>
      <c r="L155" s="28">
        <v>0</v>
      </c>
      <c r="M155" s="28">
        <v>0</v>
      </c>
      <c r="N155" s="28">
        <v>0</v>
      </c>
      <c r="O155" s="114">
        <f t="shared" si="2"/>
        <v>69891471.6</v>
      </c>
    </row>
    <row r="156" spans="1:15" s="25" customFormat="1" ht="11.25">
      <c r="A156" s="50" t="s">
        <v>312</v>
      </c>
      <c r="B156" s="29" t="s">
        <v>313</v>
      </c>
      <c r="C156" s="27" t="s">
        <v>41</v>
      </c>
      <c r="D156" s="27" t="s">
        <v>42</v>
      </c>
      <c r="E156" s="28">
        <v>88323215.49</v>
      </c>
      <c r="F156" s="28">
        <v>169015.48</v>
      </c>
      <c r="G156" s="28">
        <v>332804.69</v>
      </c>
      <c r="H156" s="28">
        <v>738139.41</v>
      </c>
      <c r="I156" s="28">
        <v>-277707.7</v>
      </c>
      <c r="J156" s="28">
        <v>1005504.11</v>
      </c>
      <c r="K156" s="28">
        <v>0</v>
      </c>
      <c r="L156" s="28">
        <v>0</v>
      </c>
      <c r="M156" s="28">
        <v>0</v>
      </c>
      <c r="N156" s="28">
        <v>0</v>
      </c>
      <c r="O156" s="114">
        <f t="shared" si="2"/>
        <v>89287331.13999999</v>
      </c>
    </row>
    <row r="157" spans="1:15" s="25" customFormat="1" ht="11.25">
      <c r="A157" s="50" t="s">
        <v>314</v>
      </c>
      <c r="B157" s="29" t="s">
        <v>315</v>
      </c>
      <c r="C157" s="27" t="s">
        <v>18</v>
      </c>
      <c r="D157" s="27" t="s">
        <v>42</v>
      </c>
      <c r="E157" s="28">
        <v>29539418.3</v>
      </c>
      <c r="F157" s="28">
        <v>36921.29</v>
      </c>
      <c r="G157" s="28">
        <v>-26547.57</v>
      </c>
      <c r="H157" s="28">
        <v>250258.56</v>
      </c>
      <c r="I157" s="28">
        <v>-724259.8</v>
      </c>
      <c r="J157" s="28">
        <v>403856.82</v>
      </c>
      <c r="K157" s="28">
        <v>0</v>
      </c>
      <c r="L157" s="28">
        <v>0</v>
      </c>
      <c r="M157" s="28">
        <v>0</v>
      </c>
      <c r="N157" s="28">
        <v>0</v>
      </c>
      <c r="O157" s="114">
        <f t="shared" si="2"/>
        <v>29458900.16</v>
      </c>
    </row>
    <row r="158" spans="1:15" s="25" customFormat="1" ht="11.25">
      <c r="A158" s="50" t="s">
        <v>316</v>
      </c>
      <c r="B158" s="29" t="s">
        <v>317</v>
      </c>
      <c r="C158" s="27" t="s">
        <v>35</v>
      </c>
      <c r="D158" s="27" t="s">
        <v>36</v>
      </c>
      <c r="E158" s="28">
        <v>79243945.02</v>
      </c>
      <c r="F158" s="28">
        <v>174279.64</v>
      </c>
      <c r="G158" s="28">
        <v>24668.15</v>
      </c>
      <c r="H158" s="28">
        <v>2689877.56</v>
      </c>
      <c r="I158" s="28">
        <v>-360768.19</v>
      </c>
      <c r="J158" s="28">
        <v>911166.89</v>
      </c>
      <c r="K158" s="28">
        <v>0</v>
      </c>
      <c r="L158" s="28">
        <v>0</v>
      </c>
      <c r="M158" s="28">
        <v>0</v>
      </c>
      <c r="N158" s="28">
        <v>0</v>
      </c>
      <c r="O158" s="114">
        <f t="shared" si="2"/>
        <v>82285273.49</v>
      </c>
    </row>
    <row r="159" spans="1:15" s="25" customFormat="1" ht="11.25">
      <c r="A159" s="50" t="s">
        <v>318</v>
      </c>
      <c r="B159" s="29" t="s">
        <v>319</v>
      </c>
      <c r="C159" s="27" t="s">
        <v>18</v>
      </c>
      <c r="D159" s="27" t="s">
        <v>15</v>
      </c>
      <c r="E159" s="28">
        <v>33438119.33</v>
      </c>
      <c r="F159" s="28">
        <v>2115909.52</v>
      </c>
      <c r="G159" s="28">
        <v>94853.95</v>
      </c>
      <c r="H159" s="28">
        <v>412138.29</v>
      </c>
      <c r="I159" s="28">
        <v>-193844.77</v>
      </c>
      <c r="J159" s="28">
        <v>26411.63</v>
      </c>
      <c r="K159" s="28">
        <v>0</v>
      </c>
      <c r="L159" s="28">
        <v>0</v>
      </c>
      <c r="M159" s="28">
        <v>0</v>
      </c>
      <c r="N159" s="28">
        <v>0</v>
      </c>
      <c r="O159" s="114">
        <f t="shared" si="2"/>
        <v>31472061.009999998</v>
      </c>
    </row>
    <row r="160" spans="1:15" s="25" customFormat="1" ht="11.25">
      <c r="A160" s="50" t="s">
        <v>320</v>
      </c>
      <c r="B160" s="29" t="s">
        <v>321</v>
      </c>
      <c r="C160" s="27" t="s">
        <v>41</v>
      </c>
      <c r="D160" s="27" t="s">
        <v>42</v>
      </c>
      <c r="E160" s="28">
        <v>279467032.64</v>
      </c>
      <c r="F160" s="28">
        <v>278092.49</v>
      </c>
      <c r="G160" s="28">
        <v>566605.8</v>
      </c>
      <c r="H160" s="28">
        <v>3058785.42</v>
      </c>
      <c r="I160" s="28">
        <v>-1742166.84</v>
      </c>
      <c r="J160" s="28">
        <v>1194319.68</v>
      </c>
      <c r="K160" s="28">
        <v>0</v>
      </c>
      <c r="L160" s="28">
        <v>0</v>
      </c>
      <c r="M160" s="28">
        <v>0</v>
      </c>
      <c r="N160" s="28">
        <v>0</v>
      </c>
      <c r="O160" s="114">
        <f t="shared" si="2"/>
        <v>281133272.61</v>
      </c>
    </row>
    <row r="161" spans="1:15" s="25" customFormat="1" ht="11.25">
      <c r="A161" s="50" t="s">
        <v>322</v>
      </c>
      <c r="B161" s="29" t="s">
        <v>323</v>
      </c>
      <c r="C161" s="27" t="s">
        <v>21</v>
      </c>
      <c r="D161" s="27" t="s">
        <v>54</v>
      </c>
      <c r="E161" s="28">
        <v>90268098.61</v>
      </c>
      <c r="F161" s="28">
        <v>76751.59</v>
      </c>
      <c r="G161" s="28">
        <v>101114.39</v>
      </c>
      <c r="H161" s="28">
        <v>543107.27</v>
      </c>
      <c r="I161" s="28">
        <v>-605003.85</v>
      </c>
      <c r="J161" s="28">
        <v>444087.09</v>
      </c>
      <c r="K161" s="28">
        <v>0</v>
      </c>
      <c r="L161" s="28">
        <v>0</v>
      </c>
      <c r="M161" s="28">
        <v>0</v>
      </c>
      <c r="N161" s="28">
        <v>0</v>
      </c>
      <c r="O161" s="114">
        <f t="shared" si="2"/>
        <v>90472423.14</v>
      </c>
    </row>
    <row r="162" spans="1:15" s="25" customFormat="1" ht="11.25">
      <c r="A162" s="50" t="s">
        <v>324</v>
      </c>
      <c r="B162" s="29" t="s">
        <v>325</v>
      </c>
      <c r="C162" s="27" t="s">
        <v>14</v>
      </c>
      <c r="D162" s="27" t="s">
        <v>15</v>
      </c>
      <c r="E162" s="28">
        <v>17952875.51</v>
      </c>
      <c r="F162" s="28">
        <v>14931.13</v>
      </c>
      <c r="G162" s="28">
        <v>21826.86</v>
      </c>
      <c r="H162" s="28">
        <v>701534.3</v>
      </c>
      <c r="I162" s="28">
        <v>-244921.27</v>
      </c>
      <c r="J162" s="28">
        <v>9044.88</v>
      </c>
      <c r="K162" s="28">
        <v>0</v>
      </c>
      <c r="L162" s="28">
        <v>0</v>
      </c>
      <c r="M162" s="28">
        <v>0</v>
      </c>
      <c r="N162" s="28">
        <v>0</v>
      </c>
      <c r="O162" s="114">
        <f t="shared" si="2"/>
        <v>18381775.430000003</v>
      </c>
    </row>
    <row r="163" spans="1:15" s="25" customFormat="1" ht="11.25">
      <c r="A163" s="50" t="s">
        <v>326</v>
      </c>
      <c r="B163" s="29" t="s">
        <v>327</v>
      </c>
      <c r="C163" s="27" t="s">
        <v>35</v>
      </c>
      <c r="D163" s="27" t="s">
        <v>36</v>
      </c>
      <c r="E163" s="28">
        <v>39516046.98</v>
      </c>
      <c r="F163" s="28">
        <v>22743.69</v>
      </c>
      <c r="G163" s="28">
        <v>-46136.81</v>
      </c>
      <c r="H163" s="28">
        <v>1307758.36</v>
      </c>
      <c r="I163" s="28">
        <v>-618612.92</v>
      </c>
      <c r="J163" s="28">
        <v>442790.53</v>
      </c>
      <c r="K163" s="28">
        <v>0</v>
      </c>
      <c r="L163" s="28">
        <v>0</v>
      </c>
      <c r="M163" s="28">
        <v>0</v>
      </c>
      <c r="N163" s="28">
        <v>0</v>
      </c>
      <c r="O163" s="114">
        <f t="shared" si="2"/>
        <v>40671376.07</v>
      </c>
    </row>
    <row r="164" spans="1:15" s="25" customFormat="1" ht="11.25">
      <c r="A164" s="50" t="s">
        <v>328</v>
      </c>
      <c r="B164" s="29" t="s">
        <v>329</v>
      </c>
      <c r="C164" s="27" t="s">
        <v>61</v>
      </c>
      <c r="D164" s="27" t="s">
        <v>15</v>
      </c>
      <c r="E164" s="28">
        <v>27361363.55</v>
      </c>
      <c r="F164" s="28">
        <v>41686.16</v>
      </c>
      <c r="G164" s="28">
        <v>8439.35</v>
      </c>
      <c r="H164" s="28">
        <v>181819.83</v>
      </c>
      <c r="I164" s="28">
        <v>-220859.4</v>
      </c>
      <c r="J164" s="28">
        <v>63440.99</v>
      </c>
      <c r="K164" s="28">
        <v>0</v>
      </c>
      <c r="L164" s="28">
        <v>0</v>
      </c>
      <c r="M164" s="28">
        <v>0</v>
      </c>
      <c r="N164" s="28">
        <v>0</v>
      </c>
      <c r="O164" s="114">
        <f t="shared" si="2"/>
        <v>27335639.459999997</v>
      </c>
    </row>
    <row r="165" spans="1:15" s="25" customFormat="1" ht="11.25">
      <c r="A165" s="50" t="s">
        <v>330</v>
      </c>
      <c r="B165" s="29" t="s">
        <v>331</v>
      </c>
      <c r="C165" s="27" t="s">
        <v>21</v>
      </c>
      <c r="D165" s="27" t="s">
        <v>15</v>
      </c>
      <c r="E165" s="28">
        <v>33399502.43</v>
      </c>
      <c r="F165" s="28">
        <v>11951.68</v>
      </c>
      <c r="G165" s="28">
        <v>45400.66</v>
      </c>
      <c r="H165" s="28">
        <v>269421.29</v>
      </c>
      <c r="I165" s="28">
        <v>-315858.36</v>
      </c>
      <c r="J165" s="28">
        <v>166500.25</v>
      </c>
      <c r="K165" s="28">
        <v>0</v>
      </c>
      <c r="L165" s="28">
        <v>0</v>
      </c>
      <c r="M165" s="28">
        <v>0</v>
      </c>
      <c r="N165" s="28">
        <v>0</v>
      </c>
      <c r="O165" s="114">
        <f t="shared" si="2"/>
        <v>33462213.270000003</v>
      </c>
    </row>
    <row r="166" spans="1:15" s="25" customFormat="1" ht="11.25">
      <c r="A166" s="50" t="s">
        <v>332</v>
      </c>
      <c r="B166" s="29" t="s">
        <v>333</v>
      </c>
      <c r="C166" s="27" t="s">
        <v>18</v>
      </c>
      <c r="D166" s="27" t="s">
        <v>42</v>
      </c>
      <c r="E166" s="28">
        <v>134691464.33</v>
      </c>
      <c r="F166" s="28">
        <v>134248.05</v>
      </c>
      <c r="G166" s="28">
        <v>283132.6</v>
      </c>
      <c r="H166" s="28">
        <v>4794504.06</v>
      </c>
      <c r="I166" s="28">
        <v>-971512.07</v>
      </c>
      <c r="J166" s="28">
        <v>2762272.43</v>
      </c>
      <c r="K166" s="28">
        <v>0</v>
      </c>
      <c r="L166" s="28">
        <v>0</v>
      </c>
      <c r="M166" s="28">
        <v>0</v>
      </c>
      <c r="N166" s="28">
        <v>0</v>
      </c>
      <c r="O166" s="114">
        <f t="shared" si="2"/>
        <v>140859348.10000002</v>
      </c>
    </row>
    <row r="167" spans="1:15" s="25" customFormat="1" ht="11.25">
      <c r="A167" s="50" t="s">
        <v>334</v>
      </c>
      <c r="B167" s="29" t="s">
        <v>335</v>
      </c>
      <c r="C167" s="27" t="s">
        <v>32</v>
      </c>
      <c r="D167" s="27" t="s">
        <v>54</v>
      </c>
      <c r="E167" s="28">
        <v>61377744.06</v>
      </c>
      <c r="F167" s="28">
        <v>19593.42</v>
      </c>
      <c r="G167" s="28">
        <v>-120525.71</v>
      </c>
      <c r="H167" s="28">
        <v>801740.76</v>
      </c>
      <c r="I167" s="28">
        <v>-712513.78</v>
      </c>
      <c r="J167" s="28">
        <v>987660.83</v>
      </c>
      <c r="K167" s="28">
        <v>0</v>
      </c>
      <c r="L167" s="28">
        <v>0</v>
      </c>
      <c r="M167" s="28">
        <v>0</v>
      </c>
      <c r="N167" s="28">
        <v>0</v>
      </c>
      <c r="O167" s="114">
        <f t="shared" si="2"/>
        <v>62555564.16</v>
      </c>
    </row>
    <row r="168" spans="1:15" s="25" customFormat="1" ht="11.25">
      <c r="A168" s="50" t="s">
        <v>336</v>
      </c>
      <c r="B168" s="29" t="s">
        <v>337</v>
      </c>
      <c r="C168" s="27" t="s">
        <v>14</v>
      </c>
      <c r="D168" s="27" t="s">
        <v>15</v>
      </c>
      <c r="E168" s="28">
        <v>46314500.85</v>
      </c>
      <c r="F168" s="28">
        <v>41745.45</v>
      </c>
      <c r="G168" s="28">
        <v>56192.95</v>
      </c>
      <c r="H168" s="28">
        <v>849961.49</v>
      </c>
      <c r="I168" s="28">
        <v>-499193.23</v>
      </c>
      <c r="J168" s="28">
        <v>255127.1</v>
      </c>
      <c r="K168" s="28">
        <v>0</v>
      </c>
      <c r="L168" s="28">
        <v>0</v>
      </c>
      <c r="M168" s="28">
        <v>0</v>
      </c>
      <c r="N168" s="28">
        <v>0</v>
      </c>
      <c r="O168" s="114">
        <f t="shared" si="2"/>
        <v>46822457.81</v>
      </c>
    </row>
    <row r="169" spans="1:15" s="25" customFormat="1" ht="11.25">
      <c r="A169" s="50" t="s">
        <v>338</v>
      </c>
      <c r="B169" s="29" t="s">
        <v>339</v>
      </c>
      <c r="C169" s="27" t="s">
        <v>32</v>
      </c>
      <c r="D169" s="27" t="s">
        <v>15</v>
      </c>
      <c r="E169" s="28">
        <v>10922613.04</v>
      </c>
      <c r="F169" s="28">
        <v>648.06</v>
      </c>
      <c r="G169" s="28">
        <v>298.08</v>
      </c>
      <c r="H169" s="28">
        <v>102156.22</v>
      </c>
      <c r="I169" s="28">
        <v>-65095.64</v>
      </c>
      <c r="J169" s="28">
        <v>-102218.82</v>
      </c>
      <c r="K169" s="28">
        <v>0</v>
      </c>
      <c r="L169" s="28">
        <v>0</v>
      </c>
      <c r="M169" s="28">
        <v>0</v>
      </c>
      <c r="N169" s="28">
        <v>0</v>
      </c>
      <c r="O169" s="114">
        <f t="shared" si="2"/>
        <v>10856508.659999998</v>
      </c>
    </row>
    <row r="170" spans="1:15" s="25" customFormat="1" ht="11.25">
      <c r="A170" s="50" t="s">
        <v>340</v>
      </c>
      <c r="B170" s="29" t="s">
        <v>341</v>
      </c>
      <c r="C170" s="27" t="s">
        <v>61</v>
      </c>
      <c r="D170" s="27" t="s">
        <v>15</v>
      </c>
      <c r="E170" s="28">
        <v>11645416.94</v>
      </c>
      <c r="F170" s="28">
        <v>8613.05</v>
      </c>
      <c r="G170" s="28">
        <v>8665.34</v>
      </c>
      <c r="H170" s="28">
        <v>125722.05</v>
      </c>
      <c r="I170" s="28">
        <v>-42127.87</v>
      </c>
      <c r="J170" s="28">
        <v>149054</v>
      </c>
      <c r="K170" s="28">
        <v>0</v>
      </c>
      <c r="L170" s="28">
        <v>0</v>
      </c>
      <c r="M170" s="28">
        <v>0</v>
      </c>
      <c r="N170" s="28">
        <v>0</v>
      </c>
      <c r="O170" s="114">
        <f t="shared" si="2"/>
        <v>11860786.73</v>
      </c>
    </row>
    <row r="171" spans="1:15" s="25" customFormat="1" ht="11.25">
      <c r="A171" s="50" t="s">
        <v>342</v>
      </c>
      <c r="B171" s="29" t="s">
        <v>343</v>
      </c>
      <c r="C171" s="27" t="s">
        <v>18</v>
      </c>
      <c r="D171" s="27" t="s">
        <v>42</v>
      </c>
      <c r="E171" s="28">
        <v>242440957.4</v>
      </c>
      <c r="F171" s="28">
        <v>565258.54</v>
      </c>
      <c r="G171" s="28">
        <v>1036930.25</v>
      </c>
      <c r="H171" s="28">
        <v>3572523.8</v>
      </c>
      <c r="I171" s="28">
        <v>-4755290.84</v>
      </c>
      <c r="J171" s="28">
        <v>1910387.21</v>
      </c>
      <c r="K171" s="28">
        <v>0</v>
      </c>
      <c r="L171" s="28">
        <v>0</v>
      </c>
      <c r="M171" s="28">
        <v>0</v>
      </c>
      <c r="N171" s="28">
        <v>0</v>
      </c>
      <c r="O171" s="114">
        <f t="shared" si="2"/>
        <v>241566388.78000003</v>
      </c>
    </row>
    <row r="172" spans="1:15" s="25" customFormat="1" ht="11.25">
      <c r="A172" s="50" t="s">
        <v>344</v>
      </c>
      <c r="B172" s="29" t="s">
        <v>345</v>
      </c>
      <c r="C172" s="27" t="s">
        <v>21</v>
      </c>
      <c r="D172" s="27" t="s">
        <v>15</v>
      </c>
      <c r="E172" s="28">
        <v>24313389.59</v>
      </c>
      <c r="F172" s="28">
        <v>10757.58</v>
      </c>
      <c r="G172" s="28">
        <v>83914.4</v>
      </c>
      <c r="H172" s="28">
        <v>161471.94</v>
      </c>
      <c r="I172" s="28">
        <v>-464010.86</v>
      </c>
      <c r="J172" s="28">
        <v>127298.02</v>
      </c>
      <c r="K172" s="28">
        <v>0</v>
      </c>
      <c r="L172" s="28">
        <v>0</v>
      </c>
      <c r="M172" s="28">
        <v>0</v>
      </c>
      <c r="N172" s="28">
        <v>0</v>
      </c>
      <c r="O172" s="114">
        <f t="shared" si="2"/>
        <v>24043476.710000005</v>
      </c>
    </row>
    <row r="173" spans="1:15" s="25" customFormat="1" ht="11.25">
      <c r="A173" s="50" t="s">
        <v>346</v>
      </c>
      <c r="B173" s="29" t="s">
        <v>347</v>
      </c>
      <c r="C173" s="27" t="s">
        <v>14</v>
      </c>
      <c r="D173" s="27" t="s">
        <v>54</v>
      </c>
      <c r="E173" s="28">
        <v>65405949.61</v>
      </c>
      <c r="F173" s="28">
        <v>5144773.06</v>
      </c>
      <c r="G173" s="28">
        <v>-231382.54</v>
      </c>
      <c r="H173" s="28">
        <v>672533.93</v>
      </c>
      <c r="I173" s="28">
        <v>-351519.59</v>
      </c>
      <c r="J173" s="28">
        <v>599241.48</v>
      </c>
      <c r="K173" s="28">
        <v>0</v>
      </c>
      <c r="L173" s="28">
        <v>0</v>
      </c>
      <c r="M173" s="28">
        <v>0</v>
      </c>
      <c r="N173" s="28">
        <v>0</v>
      </c>
      <c r="O173" s="114">
        <f t="shared" si="2"/>
        <v>61412814.90999999</v>
      </c>
    </row>
    <row r="174" spans="1:15" s="25" customFormat="1" ht="11.25">
      <c r="A174" s="50" t="s">
        <v>348</v>
      </c>
      <c r="B174" s="29" t="s">
        <v>349</v>
      </c>
      <c r="C174" s="27" t="s">
        <v>21</v>
      </c>
      <c r="D174" s="27" t="s">
        <v>15</v>
      </c>
      <c r="E174" s="28">
        <v>10896682.31</v>
      </c>
      <c r="F174" s="28">
        <v>2469.71</v>
      </c>
      <c r="G174" s="28">
        <v>-59624.78</v>
      </c>
      <c r="H174" s="28">
        <v>144302.99</v>
      </c>
      <c r="I174" s="28">
        <v>-120758.49</v>
      </c>
      <c r="J174" s="28">
        <v>32540.28</v>
      </c>
      <c r="K174" s="28">
        <v>0</v>
      </c>
      <c r="L174" s="28">
        <v>0</v>
      </c>
      <c r="M174" s="28">
        <v>0</v>
      </c>
      <c r="N174" s="28">
        <v>0</v>
      </c>
      <c r="O174" s="114">
        <f t="shared" si="2"/>
        <v>11009922.159999998</v>
      </c>
    </row>
    <row r="175" spans="1:15" s="25" customFormat="1" ht="11.25">
      <c r="A175" s="50" t="s">
        <v>350</v>
      </c>
      <c r="B175" s="29" t="s">
        <v>351</v>
      </c>
      <c r="C175" s="27" t="s">
        <v>53</v>
      </c>
      <c r="D175" s="27" t="s">
        <v>15</v>
      </c>
      <c r="E175" s="28">
        <v>22390789.79</v>
      </c>
      <c r="F175" s="28">
        <v>10893.4</v>
      </c>
      <c r="G175" s="28">
        <v>13413.03</v>
      </c>
      <c r="H175" s="28">
        <v>276256.98</v>
      </c>
      <c r="I175" s="28">
        <v>10726.7</v>
      </c>
      <c r="J175" s="28">
        <v>113668.48</v>
      </c>
      <c r="K175" s="28">
        <v>0</v>
      </c>
      <c r="L175" s="28">
        <v>0</v>
      </c>
      <c r="M175" s="28">
        <v>0</v>
      </c>
      <c r="N175" s="28">
        <v>0</v>
      </c>
      <c r="O175" s="114">
        <f t="shared" si="2"/>
        <v>22767135.52</v>
      </c>
    </row>
    <row r="176" spans="1:15" s="25" customFormat="1" ht="11.25">
      <c r="A176" s="50" t="s">
        <v>352</v>
      </c>
      <c r="B176" s="29" t="s">
        <v>353</v>
      </c>
      <c r="C176" s="27" t="s">
        <v>35</v>
      </c>
      <c r="D176" s="27" t="s">
        <v>36</v>
      </c>
      <c r="E176" s="28">
        <v>61726793.3</v>
      </c>
      <c r="F176" s="28">
        <v>34115.97</v>
      </c>
      <c r="G176" s="28">
        <v>18688.36</v>
      </c>
      <c r="H176" s="28">
        <v>1476755.91</v>
      </c>
      <c r="I176" s="28">
        <v>-674931.65</v>
      </c>
      <c r="J176" s="28">
        <v>763503.91</v>
      </c>
      <c r="K176" s="28">
        <v>0</v>
      </c>
      <c r="L176" s="28">
        <v>0</v>
      </c>
      <c r="M176" s="28">
        <v>0</v>
      </c>
      <c r="N176" s="28">
        <v>0</v>
      </c>
      <c r="O176" s="114">
        <f t="shared" si="2"/>
        <v>63239317.13999999</v>
      </c>
    </row>
    <row r="177" spans="1:15" s="25" customFormat="1" ht="11.25">
      <c r="A177" s="50" t="s">
        <v>354</v>
      </c>
      <c r="B177" s="29" t="s">
        <v>355</v>
      </c>
      <c r="C177" s="27" t="s">
        <v>53</v>
      </c>
      <c r="D177" s="27" t="s">
        <v>15</v>
      </c>
      <c r="E177" s="28">
        <v>10403954.6</v>
      </c>
      <c r="F177" s="28">
        <v>3466.12</v>
      </c>
      <c r="G177" s="28">
        <v>6288.01</v>
      </c>
      <c r="H177" s="28">
        <v>167125.67</v>
      </c>
      <c r="I177" s="28">
        <v>-15849.22</v>
      </c>
      <c r="J177" s="28">
        <v>51293.47</v>
      </c>
      <c r="K177" s="28">
        <v>0</v>
      </c>
      <c r="L177" s="28">
        <v>0</v>
      </c>
      <c r="M177" s="28">
        <v>0</v>
      </c>
      <c r="N177" s="28">
        <v>0</v>
      </c>
      <c r="O177" s="114">
        <f t="shared" si="2"/>
        <v>10596770.39</v>
      </c>
    </row>
    <row r="178" spans="1:15" s="25" customFormat="1" ht="11.25">
      <c r="A178" s="50" t="s">
        <v>356</v>
      </c>
      <c r="B178" s="29" t="s">
        <v>357</v>
      </c>
      <c r="C178" s="27" t="s">
        <v>32</v>
      </c>
      <c r="D178" s="27" t="s">
        <v>15</v>
      </c>
      <c r="E178" s="28">
        <v>16465291.37</v>
      </c>
      <c r="F178" s="28">
        <v>37.91</v>
      </c>
      <c r="G178" s="28">
        <v>2842.65</v>
      </c>
      <c r="H178" s="28">
        <v>254199.84</v>
      </c>
      <c r="I178" s="28">
        <v>-42019.33</v>
      </c>
      <c r="J178" s="28">
        <v>24899.19</v>
      </c>
      <c r="K178" s="28">
        <v>0</v>
      </c>
      <c r="L178" s="28">
        <v>0</v>
      </c>
      <c r="M178" s="28">
        <v>0</v>
      </c>
      <c r="N178" s="28">
        <v>0</v>
      </c>
      <c r="O178" s="114">
        <f t="shared" si="2"/>
        <v>16699490.509999998</v>
      </c>
    </row>
    <row r="179" spans="1:15" s="25" customFormat="1" ht="11.25">
      <c r="A179" s="50" t="s">
        <v>358</v>
      </c>
      <c r="B179" s="29" t="s">
        <v>359</v>
      </c>
      <c r="C179" s="27" t="s">
        <v>14</v>
      </c>
      <c r="D179" s="27" t="s">
        <v>15</v>
      </c>
      <c r="E179" s="28">
        <v>35080248.86</v>
      </c>
      <c r="F179" s="28">
        <v>43059.41</v>
      </c>
      <c r="G179" s="28">
        <v>16198.93</v>
      </c>
      <c r="H179" s="28">
        <v>566283.89</v>
      </c>
      <c r="I179" s="28">
        <v>-409629.71</v>
      </c>
      <c r="J179" s="28">
        <v>422668.17</v>
      </c>
      <c r="K179" s="28">
        <v>0</v>
      </c>
      <c r="L179" s="28">
        <v>0</v>
      </c>
      <c r="M179" s="28">
        <v>0</v>
      </c>
      <c r="N179" s="28">
        <v>0</v>
      </c>
      <c r="O179" s="114">
        <f t="shared" si="2"/>
        <v>35600312.870000005</v>
      </c>
    </row>
    <row r="180" spans="1:15" s="25" customFormat="1" ht="11.25">
      <c r="A180" s="50" t="s">
        <v>360</v>
      </c>
      <c r="B180" s="29" t="s">
        <v>361</v>
      </c>
      <c r="C180" s="27" t="s">
        <v>167</v>
      </c>
      <c r="D180" s="27" t="s">
        <v>54</v>
      </c>
      <c r="E180" s="28">
        <v>34598663.46</v>
      </c>
      <c r="F180" s="28">
        <v>64102.32</v>
      </c>
      <c r="G180" s="28">
        <v>48063.19</v>
      </c>
      <c r="H180" s="28">
        <v>302882.76</v>
      </c>
      <c r="I180" s="28">
        <v>-300640.01</v>
      </c>
      <c r="J180" s="28">
        <v>695643.5</v>
      </c>
      <c r="K180" s="28">
        <v>0</v>
      </c>
      <c r="L180" s="28">
        <v>0</v>
      </c>
      <c r="M180" s="28">
        <v>0</v>
      </c>
      <c r="N180" s="28">
        <v>0</v>
      </c>
      <c r="O180" s="114">
        <f t="shared" si="2"/>
        <v>35184384.2</v>
      </c>
    </row>
    <row r="181" spans="1:15" s="25" customFormat="1" ht="11.25">
      <c r="A181" s="50" t="s">
        <v>362</v>
      </c>
      <c r="B181" s="29" t="s">
        <v>363</v>
      </c>
      <c r="C181" s="27" t="s">
        <v>14</v>
      </c>
      <c r="D181" s="27" t="s">
        <v>54</v>
      </c>
      <c r="E181" s="28">
        <v>121403647.27</v>
      </c>
      <c r="F181" s="28">
        <v>70890.31</v>
      </c>
      <c r="G181" s="28">
        <v>486161.43</v>
      </c>
      <c r="H181" s="28">
        <v>1014023.65</v>
      </c>
      <c r="I181" s="28">
        <v>-1352764.87</v>
      </c>
      <c r="J181" s="28">
        <v>717687.51</v>
      </c>
      <c r="K181" s="28">
        <v>0</v>
      </c>
      <c r="L181" s="28">
        <v>0</v>
      </c>
      <c r="M181" s="28">
        <v>0</v>
      </c>
      <c r="N181" s="28">
        <v>0</v>
      </c>
      <c r="O181" s="114">
        <f t="shared" si="2"/>
        <v>121225541.82</v>
      </c>
    </row>
    <row r="182" spans="1:15" s="25" customFormat="1" ht="11.25">
      <c r="A182" s="50" t="s">
        <v>364</v>
      </c>
      <c r="B182" s="29" t="s">
        <v>365</v>
      </c>
      <c r="C182" s="27" t="s">
        <v>14</v>
      </c>
      <c r="D182" s="27" t="s">
        <v>15</v>
      </c>
      <c r="E182" s="28">
        <v>31486221.11</v>
      </c>
      <c r="F182" s="28">
        <v>5993.18</v>
      </c>
      <c r="G182" s="28">
        <v>-1020.77</v>
      </c>
      <c r="H182" s="28">
        <v>369303.88</v>
      </c>
      <c r="I182" s="28">
        <v>-155299.76</v>
      </c>
      <c r="J182" s="28">
        <v>64970.56</v>
      </c>
      <c r="K182" s="28">
        <v>0</v>
      </c>
      <c r="L182" s="28">
        <v>0</v>
      </c>
      <c r="M182" s="28">
        <v>0</v>
      </c>
      <c r="N182" s="28">
        <v>0</v>
      </c>
      <c r="O182" s="114">
        <f t="shared" si="2"/>
        <v>31760223.379999995</v>
      </c>
    </row>
    <row r="183" spans="1:15" s="25" customFormat="1" ht="11.25">
      <c r="A183" s="50" t="s">
        <v>366</v>
      </c>
      <c r="B183" s="29" t="s">
        <v>367</v>
      </c>
      <c r="C183" s="27" t="s">
        <v>14</v>
      </c>
      <c r="D183" s="27" t="s">
        <v>15</v>
      </c>
      <c r="E183" s="28">
        <v>44766586.36</v>
      </c>
      <c r="F183" s="28">
        <v>1771788.26</v>
      </c>
      <c r="G183" s="28">
        <v>43767.99</v>
      </c>
      <c r="H183" s="28">
        <v>845393.27</v>
      </c>
      <c r="I183" s="28">
        <v>-407161.96</v>
      </c>
      <c r="J183" s="28">
        <v>136797.08</v>
      </c>
      <c r="K183" s="28">
        <v>0</v>
      </c>
      <c r="L183" s="28">
        <v>0</v>
      </c>
      <c r="M183" s="28">
        <v>0</v>
      </c>
      <c r="N183" s="28">
        <v>0</v>
      </c>
      <c r="O183" s="114">
        <f t="shared" si="2"/>
        <v>43526058.5</v>
      </c>
    </row>
    <row r="184" spans="1:15" s="25" customFormat="1" ht="11.25">
      <c r="A184" s="50" t="s">
        <v>368</v>
      </c>
      <c r="B184" s="29" t="s">
        <v>369</v>
      </c>
      <c r="C184" s="27" t="s">
        <v>21</v>
      </c>
      <c r="D184" s="27" t="s">
        <v>15</v>
      </c>
      <c r="E184" s="28">
        <v>27595132.69</v>
      </c>
      <c r="F184" s="28">
        <v>108417.96</v>
      </c>
      <c r="G184" s="28">
        <v>41124.4</v>
      </c>
      <c r="H184" s="28">
        <v>385511.64</v>
      </c>
      <c r="I184" s="28">
        <v>-182557.27</v>
      </c>
      <c r="J184" s="28">
        <v>235418.93</v>
      </c>
      <c r="K184" s="28">
        <v>0</v>
      </c>
      <c r="L184" s="28">
        <v>0</v>
      </c>
      <c r="M184" s="28">
        <v>0</v>
      </c>
      <c r="N184" s="28">
        <v>0</v>
      </c>
      <c r="O184" s="114">
        <f t="shared" si="2"/>
        <v>27883963.630000003</v>
      </c>
    </row>
    <row r="185" spans="1:15" s="25" customFormat="1" ht="11.25">
      <c r="A185" s="50" t="s">
        <v>370</v>
      </c>
      <c r="B185" s="29" t="s">
        <v>371</v>
      </c>
      <c r="C185" s="27" t="s">
        <v>167</v>
      </c>
      <c r="D185" s="27" t="s">
        <v>42</v>
      </c>
      <c r="E185" s="28">
        <v>113102890.83</v>
      </c>
      <c r="F185" s="28">
        <v>65792.98</v>
      </c>
      <c r="G185" s="28">
        <v>327501.58</v>
      </c>
      <c r="H185" s="28">
        <v>1000630.36</v>
      </c>
      <c r="I185" s="28">
        <v>-1849104.02</v>
      </c>
      <c r="J185" s="28">
        <v>911333.76</v>
      </c>
      <c r="K185" s="28">
        <v>0</v>
      </c>
      <c r="L185" s="28">
        <v>0</v>
      </c>
      <c r="M185" s="28">
        <v>0</v>
      </c>
      <c r="N185" s="28">
        <v>0</v>
      </c>
      <c r="O185" s="114">
        <f t="shared" si="2"/>
        <v>112772456.37</v>
      </c>
    </row>
    <row r="186" spans="1:15" s="25" customFormat="1" ht="11.25">
      <c r="A186" s="50" t="s">
        <v>372</v>
      </c>
      <c r="B186" s="29" t="s">
        <v>373</v>
      </c>
      <c r="C186" s="27" t="s">
        <v>61</v>
      </c>
      <c r="D186" s="27" t="s">
        <v>15</v>
      </c>
      <c r="E186" s="28">
        <v>27164282.86</v>
      </c>
      <c r="F186" s="28">
        <v>65163.3</v>
      </c>
      <c r="G186" s="28">
        <v>187100.08</v>
      </c>
      <c r="H186" s="28">
        <v>194953.23</v>
      </c>
      <c r="I186" s="28">
        <v>-141147.69</v>
      </c>
      <c r="J186" s="28">
        <v>300000</v>
      </c>
      <c r="K186" s="28">
        <v>0</v>
      </c>
      <c r="L186" s="28">
        <v>0</v>
      </c>
      <c r="M186" s="28">
        <v>0</v>
      </c>
      <c r="N186" s="28">
        <v>0</v>
      </c>
      <c r="O186" s="114">
        <f t="shared" si="2"/>
        <v>27265825.02</v>
      </c>
    </row>
    <row r="187" spans="1:15" s="25" customFormat="1" ht="11.25">
      <c r="A187" s="50" t="s">
        <v>374</v>
      </c>
      <c r="B187" s="29" t="s">
        <v>375</v>
      </c>
      <c r="C187" s="27" t="s">
        <v>35</v>
      </c>
      <c r="D187" s="27" t="s">
        <v>36</v>
      </c>
      <c r="E187" s="28">
        <v>65988327.46</v>
      </c>
      <c r="F187" s="28">
        <v>42609.52</v>
      </c>
      <c r="G187" s="28">
        <v>-99828.96</v>
      </c>
      <c r="H187" s="28">
        <v>938093.44</v>
      </c>
      <c r="I187" s="28">
        <v>-582375.18</v>
      </c>
      <c r="J187" s="28">
        <v>499906.82</v>
      </c>
      <c r="K187" s="28">
        <v>0</v>
      </c>
      <c r="L187" s="28">
        <v>0</v>
      </c>
      <c r="M187" s="28">
        <v>0</v>
      </c>
      <c r="N187" s="28">
        <v>0</v>
      </c>
      <c r="O187" s="114">
        <f t="shared" si="2"/>
        <v>66901171.98</v>
      </c>
    </row>
    <row r="188" spans="1:15" s="25" customFormat="1" ht="11.25">
      <c r="A188" s="50" t="s">
        <v>376</v>
      </c>
      <c r="B188" s="29" t="s">
        <v>377</v>
      </c>
      <c r="C188" s="27" t="s">
        <v>53</v>
      </c>
      <c r="D188" s="27" t="s">
        <v>15</v>
      </c>
      <c r="E188" s="28">
        <v>23481700.77</v>
      </c>
      <c r="F188" s="28">
        <v>3813.69</v>
      </c>
      <c r="G188" s="28">
        <v>3764.5</v>
      </c>
      <c r="H188" s="28">
        <v>383609.29</v>
      </c>
      <c r="I188" s="28">
        <v>-120319.25</v>
      </c>
      <c r="J188" s="28">
        <v>98032</v>
      </c>
      <c r="K188" s="28">
        <v>0</v>
      </c>
      <c r="L188" s="28">
        <v>0</v>
      </c>
      <c r="M188" s="28">
        <v>0</v>
      </c>
      <c r="N188" s="28">
        <v>0</v>
      </c>
      <c r="O188" s="114">
        <f t="shared" si="2"/>
        <v>23835444.619999997</v>
      </c>
    </row>
    <row r="189" spans="1:15" s="25" customFormat="1" ht="11.25">
      <c r="A189" s="50" t="s">
        <v>378</v>
      </c>
      <c r="B189" s="29" t="s">
        <v>379</v>
      </c>
      <c r="C189" s="27" t="s">
        <v>53</v>
      </c>
      <c r="D189" s="27" t="s">
        <v>15</v>
      </c>
      <c r="E189" s="28">
        <v>11384786</v>
      </c>
      <c r="F189" s="28">
        <v>7893.65</v>
      </c>
      <c r="G189" s="28">
        <v>2599.39</v>
      </c>
      <c r="H189" s="28">
        <v>196575.27</v>
      </c>
      <c r="I189" s="28">
        <v>-171258.28</v>
      </c>
      <c r="J189" s="28">
        <v>31426.21</v>
      </c>
      <c r="K189" s="28">
        <v>0</v>
      </c>
      <c r="L189" s="28">
        <v>0</v>
      </c>
      <c r="M189" s="28">
        <v>0</v>
      </c>
      <c r="N189" s="28">
        <v>0</v>
      </c>
      <c r="O189" s="114">
        <f t="shared" si="2"/>
        <v>11431036.16</v>
      </c>
    </row>
    <row r="190" spans="1:15" s="25" customFormat="1" ht="11.25">
      <c r="A190" s="50" t="s">
        <v>380</v>
      </c>
      <c r="B190" s="29" t="s">
        <v>381</v>
      </c>
      <c r="C190" s="27" t="s">
        <v>21</v>
      </c>
      <c r="D190" s="27" t="s">
        <v>15</v>
      </c>
      <c r="E190" s="28">
        <v>12692488.94</v>
      </c>
      <c r="F190" s="28">
        <v>24994.55</v>
      </c>
      <c r="G190" s="28">
        <v>5564.28</v>
      </c>
      <c r="H190" s="28">
        <v>212979.33</v>
      </c>
      <c r="I190" s="28">
        <v>-58161.59</v>
      </c>
      <c r="J190" s="28">
        <v>212251.3</v>
      </c>
      <c r="K190" s="28">
        <v>0</v>
      </c>
      <c r="L190" s="28">
        <v>0</v>
      </c>
      <c r="M190" s="28">
        <v>0</v>
      </c>
      <c r="N190" s="28">
        <v>0</v>
      </c>
      <c r="O190" s="114">
        <f t="shared" si="2"/>
        <v>13028999.15</v>
      </c>
    </row>
    <row r="191" spans="1:15" s="25" customFormat="1" ht="11.25">
      <c r="A191" s="50" t="s">
        <v>382</v>
      </c>
      <c r="B191" s="29" t="s">
        <v>383</v>
      </c>
      <c r="C191" s="27" t="s">
        <v>41</v>
      </c>
      <c r="D191" s="27" t="s">
        <v>54</v>
      </c>
      <c r="E191" s="28">
        <v>52524245.55</v>
      </c>
      <c r="F191" s="28">
        <v>1872121.1</v>
      </c>
      <c r="G191" s="28">
        <v>223557.05</v>
      </c>
      <c r="H191" s="28">
        <v>4924386.12</v>
      </c>
      <c r="I191" s="28">
        <v>-153086.39</v>
      </c>
      <c r="J191" s="28">
        <v>119882.99</v>
      </c>
      <c r="K191" s="28">
        <v>0</v>
      </c>
      <c r="L191" s="28">
        <v>0</v>
      </c>
      <c r="M191" s="28">
        <v>0</v>
      </c>
      <c r="N191" s="28">
        <v>0</v>
      </c>
      <c r="O191" s="114">
        <f t="shared" si="2"/>
        <v>55319750.12</v>
      </c>
    </row>
    <row r="192" spans="1:15" s="25" customFormat="1" ht="11.25">
      <c r="A192" s="50" t="s">
        <v>384</v>
      </c>
      <c r="B192" s="29" t="s">
        <v>385</v>
      </c>
      <c r="C192" s="27" t="s">
        <v>32</v>
      </c>
      <c r="D192" s="27" t="s">
        <v>15</v>
      </c>
      <c r="E192" s="28">
        <v>30830799.13</v>
      </c>
      <c r="F192" s="28">
        <v>15511.26</v>
      </c>
      <c r="G192" s="28">
        <v>33545.2</v>
      </c>
      <c r="H192" s="28">
        <v>-407222.53</v>
      </c>
      <c r="I192" s="28">
        <v>237897.71</v>
      </c>
      <c r="J192" s="28">
        <v>123146.68</v>
      </c>
      <c r="K192" s="28">
        <v>0</v>
      </c>
      <c r="L192" s="28">
        <v>0</v>
      </c>
      <c r="M192" s="28">
        <v>0</v>
      </c>
      <c r="N192" s="28">
        <v>0</v>
      </c>
      <c r="O192" s="114">
        <f t="shared" si="2"/>
        <v>30735564.529999997</v>
      </c>
    </row>
    <row r="193" spans="1:15" s="25" customFormat="1" ht="11.25">
      <c r="A193" s="50" t="s">
        <v>386</v>
      </c>
      <c r="B193" s="29" t="s">
        <v>387</v>
      </c>
      <c r="C193" s="27" t="s">
        <v>21</v>
      </c>
      <c r="D193" s="27" t="s">
        <v>15</v>
      </c>
      <c r="E193" s="28">
        <v>17238734.55</v>
      </c>
      <c r="F193" s="28">
        <v>2147.99</v>
      </c>
      <c r="G193" s="28">
        <v>-506748.94</v>
      </c>
      <c r="H193" s="28">
        <v>148217.91</v>
      </c>
      <c r="I193" s="28">
        <v>-113570.77</v>
      </c>
      <c r="J193" s="28">
        <v>64564.44</v>
      </c>
      <c r="K193" s="28">
        <v>0</v>
      </c>
      <c r="L193" s="28">
        <v>0</v>
      </c>
      <c r="M193" s="28">
        <v>0</v>
      </c>
      <c r="N193" s="28">
        <v>0</v>
      </c>
      <c r="O193" s="114">
        <f t="shared" si="2"/>
        <v>17842547.080000006</v>
      </c>
    </row>
    <row r="194" spans="1:15" s="25" customFormat="1" ht="11.25">
      <c r="A194" s="50" t="s">
        <v>388</v>
      </c>
      <c r="B194" s="29" t="s">
        <v>389</v>
      </c>
      <c r="C194" s="27" t="s">
        <v>41</v>
      </c>
      <c r="D194" s="27" t="s">
        <v>54</v>
      </c>
      <c r="E194" s="28">
        <v>63060778.23</v>
      </c>
      <c r="F194" s="28">
        <v>1415598.32</v>
      </c>
      <c r="G194" s="28">
        <v>-70652.57</v>
      </c>
      <c r="H194" s="28">
        <v>229043.05</v>
      </c>
      <c r="I194" s="28">
        <v>-147364.71</v>
      </c>
      <c r="J194" s="28">
        <v>229179.8</v>
      </c>
      <c r="K194" s="28">
        <v>0</v>
      </c>
      <c r="L194" s="28">
        <v>0</v>
      </c>
      <c r="M194" s="28">
        <v>0</v>
      </c>
      <c r="N194" s="28">
        <v>0</v>
      </c>
      <c r="O194" s="114">
        <f t="shared" si="2"/>
        <v>62026690.61999999</v>
      </c>
    </row>
    <row r="195" spans="1:15" s="25" customFormat="1" ht="11.25">
      <c r="A195" s="50" t="s">
        <v>390</v>
      </c>
      <c r="B195" s="29" t="s">
        <v>391</v>
      </c>
      <c r="C195" s="27" t="s">
        <v>32</v>
      </c>
      <c r="D195" s="27" t="s">
        <v>15</v>
      </c>
      <c r="E195" s="28">
        <v>17319994.05</v>
      </c>
      <c r="F195" s="28">
        <v>3668.94</v>
      </c>
      <c r="G195" s="28">
        <v>39284.45</v>
      </c>
      <c r="H195" s="28">
        <v>404644.42</v>
      </c>
      <c r="I195" s="28">
        <v>-5961.27</v>
      </c>
      <c r="J195" s="28">
        <v>55570.35</v>
      </c>
      <c r="K195" s="28">
        <v>0</v>
      </c>
      <c r="L195" s="28">
        <v>0</v>
      </c>
      <c r="M195" s="28">
        <v>0</v>
      </c>
      <c r="N195" s="28">
        <v>0</v>
      </c>
      <c r="O195" s="114">
        <f t="shared" si="2"/>
        <v>17731294.160000004</v>
      </c>
    </row>
    <row r="196" spans="1:15" s="25" customFormat="1" ht="11.25">
      <c r="A196" s="50" t="s">
        <v>392</v>
      </c>
      <c r="B196" s="29" t="s">
        <v>393</v>
      </c>
      <c r="C196" s="27" t="s">
        <v>53</v>
      </c>
      <c r="D196" s="27" t="s">
        <v>54</v>
      </c>
      <c r="E196" s="28">
        <v>45337839.81</v>
      </c>
      <c r="F196" s="28">
        <v>32591.96</v>
      </c>
      <c r="G196" s="28">
        <v>101595</v>
      </c>
      <c r="H196" s="28">
        <v>264533.57</v>
      </c>
      <c r="I196" s="28">
        <v>-268575.46</v>
      </c>
      <c r="J196" s="28">
        <v>621016.96</v>
      </c>
      <c r="K196" s="28">
        <v>0</v>
      </c>
      <c r="L196" s="28">
        <v>0</v>
      </c>
      <c r="M196" s="28">
        <v>0</v>
      </c>
      <c r="N196" s="28">
        <v>0</v>
      </c>
      <c r="O196" s="114">
        <f t="shared" si="2"/>
        <v>45820627.92</v>
      </c>
    </row>
    <row r="197" spans="1:15" s="25" customFormat="1" ht="11.25">
      <c r="A197" s="50" t="s">
        <v>394</v>
      </c>
      <c r="B197" s="29" t="s">
        <v>395</v>
      </c>
      <c r="C197" s="27" t="s">
        <v>167</v>
      </c>
      <c r="D197" s="27" t="s">
        <v>42</v>
      </c>
      <c r="E197" s="28">
        <v>45871079.45</v>
      </c>
      <c r="F197" s="28">
        <v>24106.59</v>
      </c>
      <c r="G197" s="28">
        <v>15978.32</v>
      </c>
      <c r="H197" s="28">
        <v>347512.53</v>
      </c>
      <c r="I197" s="28">
        <v>-409155.18</v>
      </c>
      <c r="J197" s="28">
        <v>243640.16</v>
      </c>
      <c r="K197" s="28">
        <v>0</v>
      </c>
      <c r="L197" s="28">
        <v>0</v>
      </c>
      <c r="M197" s="28">
        <v>0</v>
      </c>
      <c r="N197" s="28">
        <v>0</v>
      </c>
      <c r="O197" s="114">
        <f t="shared" si="2"/>
        <v>46012992.05</v>
      </c>
    </row>
    <row r="198" spans="1:15" s="25" customFormat="1" ht="11.25">
      <c r="A198" s="50" t="s">
        <v>396</v>
      </c>
      <c r="B198" s="29" t="s">
        <v>397</v>
      </c>
      <c r="C198" s="27" t="s">
        <v>61</v>
      </c>
      <c r="D198" s="27" t="s">
        <v>15</v>
      </c>
      <c r="E198" s="28">
        <v>36560433.53</v>
      </c>
      <c r="F198" s="28">
        <v>190538.02</v>
      </c>
      <c r="G198" s="28">
        <v>-5458.87</v>
      </c>
      <c r="H198" s="28">
        <v>246543.62</v>
      </c>
      <c r="I198" s="28">
        <v>43527.87</v>
      </c>
      <c r="J198" s="28">
        <v>124470.69</v>
      </c>
      <c r="K198" s="28">
        <v>0</v>
      </c>
      <c r="L198" s="28">
        <v>0</v>
      </c>
      <c r="M198" s="28">
        <v>0</v>
      </c>
      <c r="N198" s="28">
        <v>0</v>
      </c>
      <c r="O198" s="114">
        <f t="shared" si="2"/>
        <v>36789896.55999999</v>
      </c>
    </row>
    <row r="199" spans="1:15" s="25" customFormat="1" ht="11.25">
      <c r="A199" s="50" t="s">
        <v>398</v>
      </c>
      <c r="B199" s="29" t="s">
        <v>399</v>
      </c>
      <c r="C199" s="27" t="s">
        <v>21</v>
      </c>
      <c r="D199" s="27" t="s">
        <v>15</v>
      </c>
      <c r="E199" s="28">
        <v>40418629.84</v>
      </c>
      <c r="F199" s="28">
        <v>32446.07</v>
      </c>
      <c r="G199" s="28">
        <v>13348.32</v>
      </c>
      <c r="H199" s="28">
        <v>302186.63</v>
      </c>
      <c r="I199" s="28">
        <v>-216868.59</v>
      </c>
      <c r="J199" s="28">
        <v>-29457.66</v>
      </c>
      <c r="K199" s="28">
        <v>0</v>
      </c>
      <c r="L199" s="28">
        <v>0</v>
      </c>
      <c r="M199" s="28">
        <v>0</v>
      </c>
      <c r="N199" s="28">
        <v>0</v>
      </c>
      <c r="O199" s="114">
        <f t="shared" si="2"/>
        <v>40428695.830000006</v>
      </c>
    </row>
    <row r="200" spans="1:15" s="25" customFormat="1" ht="12" customHeight="1">
      <c r="A200" s="50" t="s">
        <v>400</v>
      </c>
      <c r="B200" s="29" t="s">
        <v>401</v>
      </c>
      <c r="C200" s="27" t="s">
        <v>21</v>
      </c>
      <c r="D200" s="27" t="s">
        <v>15</v>
      </c>
      <c r="E200" s="28">
        <v>91639372.09</v>
      </c>
      <c r="F200" s="28">
        <v>58284.21</v>
      </c>
      <c r="G200" s="28">
        <v>219739.98</v>
      </c>
      <c r="H200" s="28">
        <v>290748.73</v>
      </c>
      <c r="I200" s="28">
        <v>-347262.47</v>
      </c>
      <c r="J200" s="28">
        <v>260354.43</v>
      </c>
      <c r="K200" s="28">
        <v>0</v>
      </c>
      <c r="L200" s="28">
        <v>0</v>
      </c>
      <c r="M200" s="28">
        <v>0</v>
      </c>
      <c r="N200" s="28">
        <v>0</v>
      </c>
      <c r="O200" s="114">
        <f t="shared" si="2"/>
        <v>91565188.59000002</v>
      </c>
    </row>
    <row r="201" spans="1:15" s="73" customFormat="1" ht="11.25">
      <c r="A201" s="50" t="s">
        <v>402</v>
      </c>
      <c r="B201" s="29" t="s">
        <v>739</v>
      </c>
      <c r="C201" s="27" t="s">
        <v>167</v>
      </c>
      <c r="D201" s="27" t="s">
        <v>54</v>
      </c>
      <c r="E201" s="28">
        <v>55478042.86</v>
      </c>
      <c r="F201" s="28">
        <v>109324.65</v>
      </c>
      <c r="G201" s="28">
        <v>134074.79</v>
      </c>
      <c r="H201" s="28">
        <v>614245.39</v>
      </c>
      <c r="I201" s="28">
        <v>-196924.3</v>
      </c>
      <c r="J201" s="28">
        <v>574732.89</v>
      </c>
      <c r="K201" s="28">
        <v>0</v>
      </c>
      <c r="L201" s="28">
        <v>0</v>
      </c>
      <c r="M201" s="28">
        <v>0</v>
      </c>
      <c r="N201" s="28">
        <v>0</v>
      </c>
      <c r="O201" s="114">
        <f t="shared" si="2"/>
        <v>56226697.400000006</v>
      </c>
    </row>
    <row r="202" spans="1:15" s="25" customFormat="1" ht="11.25">
      <c r="A202" s="50" t="s">
        <v>404</v>
      </c>
      <c r="B202" s="29" t="s">
        <v>405</v>
      </c>
      <c r="C202" s="27" t="s">
        <v>32</v>
      </c>
      <c r="D202" s="27" t="s">
        <v>15</v>
      </c>
      <c r="E202" s="28">
        <v>63908915.02</v>
      </c>
      <c r="F202" s="28">
        <v>112575.43</v>
      </c>
      <c r="G202" s="28">
        <v>-124031.73</v>
      </c>
      <c r="H202" s="28">
        <v>415405.88</v>
      </c>
      <c r="I202" s="28">
        <v>-563202.83</v>
      </c>
      <c r="J202" s="28">
        <v>347951.37</v>
      </c>
      <c r="K202" s="28">
        <v>0</v>
      </c>
      <c r="L202" s="28">
        <v>0</v>
      </c>
      <c r="M202" s="28">
        <v>0</v>
      </c>
      <c r="N202" s="28">
        <v>0</v>
      </c>
      <c r="O202" s="114">
        <f t="shared" si="2"/>
        <v>64120525.74</v>
      </c>
    </row>
    <row r="203" spans="1:15" s="25" customFormat="1" ht="11.25">
      <c r="A203" s="50" t="s">
        <v>406</v>
      </c>
      <c r="B203" s="29" t="s">
        <v>407</v>
      </c>
      <c r="C203" s="27" t="s">
        <v>21</v>
      </c>
      <c r="D203" s="27" t="s">
        <v>54</v>
      </c>
      <c r="E203" s="28">
        <v>112559294.93</v>
      </c>
      <c r="F203" s="28">
        <v>81506.84</v>
      </c>
      <c r="G203" s="28">
        <v>-530517.08</v>
      </c>
      <c r="H203" s="28">
        <v>1284133.76</v>
      </c>
      <c r="I203" s="28">
        <v>-2633081.77</v>
      </c>
      <c r="J203" s="28">
        <v>1230422.33</v>
      </c>
      <c r="K203" s="28">
        <v>0</v>
      </c>
      <c r="L203" s="28">
        <v>0</v>
      </c>
      <c r="M203" s="28">
        <v>0</v>
      </c>
      <c r="N203" s="28">
        <v>0</v>
      </c>
      <c r="O203" s="114">
        <f t="shared" si="2"/>
        <v>112889779.49000001</v>
      </c>
    </row>
    <row r="204" spans="1:15" s="25" customFormat="1" ht="11.25">
      <c r="A204" s="50" t="s">
        <v>408</v>
      </c>
      <c r="B204" s="29" t="s">
        <v>409</v>
      </c>
      <c r="C204" s="27" t="s">
        <v>61</v>
      </c>
      <c r="D204" s="27" t="s">
        <v>15</v>
      </c>
      <c r="E204" s="28">
        <v>29287051.54</v>
      </c>
      <c r="F204" s="28">
        <v>11528.8</v>
      </c>
      <c r="G204" s="28">
        <v>44266.47</v>
      </c>
      <c r="H204" s="28">
        <v>75849.09</v>
      </c>
      <c r="I204" s="28">
        <v>-46339.99</v>
      </c>
      <c r="J204" s="28">
        <v>136843.24</v>
      </c>
      <c r="K204" s="28">
        <v>0</v>
      </c>
      <c r="L204" s="28">
        <v>0</v>
      </c>
      <c r="M204" s="28">
        <v>0</v>
      </c>
      <c r="N204" s="28">
        <v>0</v>
      </c>
      <c r="O204" s="114">
        <f t="shared" si="2"/>
        <v>29397608.61</v>
      </c>
    </row>
    <row r="205" spans="1:15" s="25" customFormat="1" ht="11.25">
      <c r="A205" s="50" t="s">
        <v>410</v>
      </c>
      <c r="B205" s="29" t="s">
        <v>411</v>
      </c>
      <c r="C205" s="27" t="s">
        <v>21</v>
      </c>
      <c r="D205" s="27" t="s">
        <v>15</v>
      </c>
      <c r="E205" s="28">
        <v>10813260.23</v>
      </c>
      <c r="F205" s="28">
        <v>1599.97</v>
      </c>
      <c r="G205" s="28">
        <v>-1066.49</v>
      </c>
      <c r="H205" s="28">
        <v>43881.08</v>
      </c>
      <c r="I205" s="28">
        <v>-42266.19</v>
      </c>
      <c r="J205" s="28">
        <v>41161.2</v>
      </c>
      <c r="K205" s="28">
        <v>0</v>
      </c>
      <c r="L205" s="28">
        <v>0</v>
      </c>
      <c r="M205" s="28">
        <v>0</v>
      </c>
      <c r="N205" s="28">
        <v>0</v>
      </c>
      <c r="O205" s="114">
        <f aca="true" t="shared" si="3" ref="O205:O268">E205-F205-G205+H205+I205+J205+K205+L205+M205</f>
        <v>10855502.84</v>
      </c>
    </row>
    <row r="206" spans="1:15" s="25" customFormat="1" ht="11.25">
      <c r="A206" s="50" t="s">
        <v>412</v>
      </c>
      <c r="B206" s="29" t="s">
        <v>413</v>
      </c>
      <c r="C206" s="27" t="s">
        <v>18</v>
      </c>
      <c r="D206" s="27" t="s">
        <v>42</v>
      </c>
      <c r="E206" s="28">
        <v>48229370.08</v>
      </c>
      <c r="F206" s="28">
        <v>55957.45</v>
      </c>
      <c r="G206" s="28">
        <v>91901.81</v>
      </c>
      <c r="H206" s="28">
        <v>608366.13</v>
      </c>
      <c r="I206" s="28">
        <v>-236062.19</v>
      </c>
      <c r="J206" s="28">
        <v>457294.62</v>
      </c>
      <c r="K206" s="28">
        <v>0</v>
      </c>
      <c r="L206" s="28">
        <v>0</v>
      </c>
      <c r="M206" s="28">
        <v>0</v>
      </c>
      <c r="N206" s="28">
        <v>0</v>
      </c>
      <c r="O206" s="114">
        <f t="shared" si="3"/>
        <v>48911109.379999995</v>
      </c>
    </row>
    <row r="207" spans="1:15" s="25" customFormat="1" ht="11.25">
      <c r="A207" s="50" t="s">
        <v>414</v>
      </c>
      <c r="B207" s="29" t="s">
        <v>415</v>
      </c>
      <c r="C207" s="27" t="s">
        <v>14</v>
      </c>
      <c r="D207" s="27" t="s">
        <v>15</v>
      </c>
      <c r="E207" s="28">
        <v>70402665.01</v>
      </c>
      <c r="F207" s="28">
        <v>9952.39</v>
      </c>
      <c r="G207" s="28">
        <v>23411.07</v>
      </c>
      <c r="H207" s="28">
        <v>996775.2</v>
      </c>
      <c r="I207" s="28">
        <v>-1259753.62</v>
      </c>
      <c r="J207" s="28">
        <v>371999.26</v>
      </c>
      <c r="K207" s="28">
        <v>0</v>
      </c>
      <c r="L207" s="28">
        <v>0</v>
      </c>
      <c r="M207" s="28">
        <v>0</v>
      </c>
      <c r="N207" s="28">
        <v>0</v>
      </c>
      <c r="O207" s="114">
        <f t="shared" si="3"/>
        <v>70478322.39000002</v>
      </c>
    </row>
    <row r="208" spans="1:15" s="25" customFormat="1" ht="11.25">
      <c r="A208" s="50" t="s">
        <v>416</v>
      </c>
      <c r="B208" s="29" t="s">
        <v>417</v>
      </c>
      <c r="C208" s="27" t="s">
        <v>18</v>
      </c>
      <c r="D208" s="27" t="s">
        <v>15</v>
      </c>
      <c r="E208" s="28">
        <v>14359539.76</v>
      </c>
      <c r="F208" s="28">
        <v>23222.38</v>
      </c>
      <c r="G208" s="28">
        <v>-3024.94</v>
      </c>
      <c r="H208" s="28">
        <v>240090.42</v>
      </c>
      <c r="I208" s="28">
        <v>-34516.9</v>
      </c>
      <c r="J208" s="28">
        <v>102189.24</v>
      </c>
      <c r="K208" s="28">
        <v>0</v>
      </c>
      <c r="L208" s="28">
        <v>0</v>
      </c>
      <c r="M208" s="28">
        <v>0</v>
      </c>
      <c r="N208" s="28">
        <v>0</v>
      </c>
      <c r="O208" s="114">
        <f t="shared" si="3"/>
        <v>14647105.079999998</v>
      </c>
    </row>
    <row r="209" spans="1:15" s="25" customFormat="1" ht="11.25">
      <c r="A209" s="50" t="s">
        <v>418</v>
      </c>
      <c r="B209" s="29" t="s">
        <v>419</v>
      </c>
      <c r="C209" s="27" t="s">
        <v>32</v>
      </c>
      <c r="D209" s="27" t="s">
        <v>54</v>
      </c>
      <c r="E209" s="28">
        <v>74517897.49</v>
      </c>
      <c r="F209" s="28">
        <v>748497.43</v>
      </c>
      <c r="G209" s="28">
        <v>142707.25</v>
      </c>
      <c r="H209" s="28">
        <v>767494.62</v>
      </c>
      <c r="I209" s="28">
        <v>-843053.82</v>
      </c>
      <c r="J209" s="28">
        <v>733547.83</v>
      </c>
      <c r="K209" s="28">
        <v>0</v>
      </c>
      <c r="L209" s="28">
        <v>0</v>
      </c>
      <c r="M209" s="28">
        <v>0</v>
      </c>
      <c r="N209" s="28">
        <v>0</v>
      </c>
      <c r="O209" s="114">
        <f t="shared" si="3"/>
        <v>74284681.44</v>
      </c>
    </row>
    <row r="210" spans="1:15" s="25" customFormat="1" ht="11.25">
      <c r="A210" s="50" t="s">
        <v>420</v>
      </c>
      <c r="B210" s="29" t="s">
        <v>421</v>
      </c>
      <c r="C210" s="27" t="s">
        <v>53</v>
      </c>
      <c r="D210" s="27" t="s">
        <v>54</v>
      </c>
      <c r="E210" s="28">
        <v>68915741.34</v>
      </c>
      <c r="F210" s="28">
        <v>57785.25</v>
      </c>
      <c r="G210" s="28">
        <v>-108649.79</v>
      </c>
      <c r="H210" s="28">
        <v>571603.2</v>
      </c>
      <c r="I210" s="28">
        <v>-244992.7</v>
      </c>
      <c r="J210" s="28">
        <v>383314.44</v>
      </c>
      <c r="K210" s="28">
        <v>0</v>
      </c>
      <c r="L210" s="28">
        <v>0</v>
      </c>
      <c r="M210" s="28">
        <v>0</v>
      </c>
      <c r="N210" s="28">
        <v>0</v>
      </c>
      <c r="O210" s="114">
        <f t="shared" si="3"/>
        <v>69676530.82000001</v>
      </c>
    </row>
    <row r="211" spans="1:15" s="25" customFormat="1" ht="11.25">
      <c r="A211" s="50" t="s">
        <v>422</v>
      </c>
      <c r="B211" s="29" t="s">
        <v>423</v>
      </c>
      <c r="C211" s="27" t="s">
        <v>53</v>
      </c>
      <c r="D211" s="27" t="s">
        <v>54</v>
      </c>
      <c r="E211" s="28">
        <v>49201234.24</v>
      </c>
      <c r="F211" s="28">
        <v>63240.09</v>
      </c>
      <c r="G211" s="28">
        <v>72835.21</v>
      </c>
      <c r="H211" s="28">
        <v>577138.43</v>
      </c>
      <c r="I211" s="28">
        <v>-1483450.81</v>
      </c>
      <c r="J211" s="28">
        <v>133219.58</v>
      </c>
      <c r="K211" s="28">
        <v>0</v>
      </c>
      <c r="L211" s="28">
        <v>0</v>
      </c>
      <c r="M211" s="28">
        <v>0</v>
      </c>
      <c r="N211" s="28">
        <v>0</v>
      </c>
      <c r="O211" s="114">
        <f t="shared" si="3"/>
        <v>48292066.13999999</v>
      </c>
    </row>
    <row r="212" spans="1:15" s="25" customFormat="1" ht="11.25">
      <c r="A212" s="50" t="s">
        <v>424</v>
      </c>
      <c r="B212" s="29" t="s">
        <v>425</v>
      </c>
      <c r="C212" s="27" t="s">
        <v>14</v>
      </c>
      <c r="D212" s="27" t="s">
        <v>54</v>
      </c>
      <c r="E212" s="28">
        <v>62289343.15</v>
      </c>
      <c r="F212" s="28">
        <v>44975.64</v>
      </c>
      <c r="G212" s="28">
        <v>122315.22</v>
      </c>
      <c r="H212" s="28">
        <v>1594888.27</v>
      </c>
      <c r="I212" s="28">
        <v>-559869.63</v>
      </c>
      <c r="J212" s="28">
        <v>81143.01</v>
      </c>
      <c r="K212" s="28">
        <v>0</v>
      </c>
      <c r="L212" s="28">
        <v>0</v>
      </c>
      <c r="M212" s="28">
        <v>0</v>
      </c>
      <c r="N212" s="28">
        <v>0</v>
      </c>
      <c r="O212" s="114">
        <f t="shared" si="3"/>
        <v>63238213.94</v>
      </c>
    </row>
    <row r="213" spans="1:15" s="25" customFormat="1" ht="11.25">
      <c r="A213" s="50" t="s">
        <v>426</v>
      </c>
      <c r="B213" s="29" t="s">
        <v>427</v>
      </c>
      <c r="C213" s="27" t="s">
        <v>18</v>
      </c>
      <c r="D213" s="27" t="s">
        <v>15</v>
      </c>
      <c r="E213" s="28">
        <v>50835462.04</v>
      </c>
      <c r="F213" s="28">
        <v>18689.06</v>
      </c>
      <c r="G213" s="28">
        <v>28354.39</v>
      </c>
      <c r="H213" s="28">
        <v>798497.07</v>
      </c>
      <c r="I213" s="28">
        <v>-519908.57</v>
      </c>
      <c r="J213" s="28">
        <v>268407.44</v>
      </c>
      <c r="K213" s="28">
        <v>0</v>
      </c>
      <c r="L213" s="28">
        <v>0</v>
      </c>
      <c r="M213" s="28">
        <v>0</v>
      </c>
      <c r="N213" s="28">
        <v>0</v>
      </c>
      <c r="O213" s="114">
        <f t="shared" si="3"/>
        <v>51335414.529999994</v>
      </c>
    </row>
    <row r="214" spans="1:15" s="25" customFormat="1" ht="11.25">
      <c r="A214" s="50" t="s">
        <v>428</v>
      </c>
      <c r="B214" s="29" t="s">
        <v>429</v>
      </c>
      <c r="C214" s="27" t="s">
        <v>53</v>
      </c>
      <c r="D214" s="27" t="s">
        <v>15</v>
      </c>
      <c r="E214" s="28">
        <v>11558342.11</v>
      </c>
      <c r="F214" s="28">
        <v>11030.19</v>
      </c>
      <c r="G214" s="28">
        <v>17207.11</v>
      </c>
      <c r="H214" s="28">
        <v>262643.73</v>
      </c>
      <c r="I214" s="28">
        <v>-168778.68</v>
      </c>
      <c r="J214" s="28">
        <v>20000</v>
      </c>
      <c r="K214" s="28">
        <v>0</v>
      </c>
      <c r="L214" s="28">
        <v>0</v>
      </c>
      <c r="M214" s="28">
        <v>0</v>
      </c>
      <c r="N214" s="28">
        <v>0</v>
      </c>
      <c r="O214" s="114">
        <f t="shared" si="3"/>
        <v>11643969.860000001</v>
      </c>
    </row>
    <row r="215" spans="1:15" s="25" customFormat="1" ht="11.25">
      <c r="A215" s="50" t="s">
        <v>430</v>
      </c>
      <c r="B215" s="29" t="s">
        <v>431</v>
      </c>
      <c r="C215" s="27" t="s">
        <v>14</v>
      </c>
      <c r="D215" s="27" t="s">
        <v>54</v>
      </c>
      <c r="E215" s="28">
        <v>76363680.63</v>
      </c>
      <c r="F215" s="28">
        <v>1079711.64</v>
      </c>
      <c r="G215" s="28">
        <v>7254018.04</v>
      </c>
      <c r="H215" s="28">
        <v>427044.24</v>
      </c>
      <c r="I215" s="28">
        <v>-1429923.19</v>
      </c>
      <c r="J215" s="28">
        <v>68782.43</v>
      </c>
      <c r="K215" s="28">
        <v>0</v>
      </c>
      <c r="L215" s="28">
        <v>0</v>
      </c>
      <c r="M215" s="28">
        <v>0</v>
      </c>
      <c r="N215" s="28">
        <v>0</v>
      </c>
      <c r="O215" s="114">
        <f t="shared" si="3"/>
        <v>67095854.429999985</v>
      </c>
    </row>
    <row r="216" spans="1:15" s="25" customFormat="1" ht="11.25">
      <c r="A216" s="50" t="s">
        <v>432</v>
      </c>
      <c r="B216" s="29" t="s">
        <v>433</v>
      </c>
      <c r="C216" s="27" t="s">
        <v>35</v>
      </c>
      <c r="D216" s="27" t="s">
        <v>36</v>
      </c>
      <c r="E216" s="28">
        <v>42319572.82</v>
      </c>
      <c r="F216" s="28">
        <v>25252.01</v>
      </c>
      <c r="G216" s="28">
        <v>85770</v>
      </c>
      <c r="H216" s="28">
        <v>338996.56</v>
      </c>
      <c r="I216" s="28">
        <v>-118726.84</v>
      </c>
      <c r="J216" s="28">
        <v>378720.73</v>
      </c>
      <c r="K216" s="28">
        <v>0</v>
      </c>
      <c r="L216" s="28">
        <v>0</v>
      </c>
      <c r="M216" s="28">
        <v>0</v>
      </c>
      <c r="N216" s="28">
        <v>0</v>
      </c>
      <c r="O216" s="114">
        <f t="shared" si="3"/>
        <v>42807541.26</v>
      </c>
    </row>
    <row r="217" spans="1:15" s="25" customFormat="1" ht="11.25">
      <c r="A217" s="50" t="s">
        <v>434</v>
      </c>
      <c r="B217" s="29" t="s">
        <v>435</v>
      </c>
      <c r="C217" s="27" t="s">
        <v>167</v>
      </c>
      <c r="D217" s="27" t="s">
        <v>54</v>
      </c>
      <c r="E217" s="28">
        <v>42071747.97</v>
      </c>
      <c r="F217" s="28">
        <v>2947915.25</v>
      </c>
      <c r="G217" s="28">
        <v>196369.72</v>
      </c>
      <c r="H217" s="28">
        <v>136520.35</v>
      </c>
      <c r="I217" s="28">
        <v>-15045.32</v>
      </c>
      <c r="J217" s="28">
        <v>596593.38</v>
      </c>
      <c r="K217" s="28">
        <v>0</v>
      </c>
      <c r="L217" s="28">
        <v>0</v>
      </c>
      <c r="M217" s="28">
        <v>0</v>
      </c>
      <c r="N217" s="28">
        <v>0</v>
      </c>
      <c r="O217" s="114">
        <f t="shared" si="3"/>
        <v>39645531.410000004</v>
      </c>
    </row>
    <row r="218" spans="1:15" s="25" customFormat="1" ht="11.25">
      <c r="A218" s="50" t="s">
        <v>436</v>
      </c>
      <c r="B218" s="29" t="s">
        <v>437</v>
      </c>
      <c r="C218" s="27" t="s">
        <v>61</v>
      </c>
      <c r="D218" s="27" t="s">
        <v>15</v>
      </c>
      <c r="E218" s="28">
        <v>30297324.02</v>
      </c>
      <c r="F218" s="28">
        <v>87613.91</v>
      </c>
      <c r="G218" s="28">
        <v>173860.66</v>
      </c>
      <c r="H218" s="28">
        <v>72518.82</v>
      </c>
      <c r="I218" s="28">
        <v>163696.59</v>
      </c>
      <c r="J218" s="28">
        <v>200273.84</v>
      </c>
      <c r="K218" s="28">
        <v>0</v>
      </c>
      <c r="L218" s="28">
        <v>0</v>
      </c>
      <c r="M218" s="28">
        <v>0</v>
      </c>
      <c r="N218" s="28">
        <v>0</v>
      </c>
      <c r="O218" s="114">
        <f t="shared" si="3"/>
        <v>30472338.7</v>
      </c>
    </row>
    <row r="219" spans="1:15" s="25" customFormat="1" ht="11.25">
      <c r="A219" s="50" t="s">
        <v>438</v>
      </c>
      <c r="B219" s="29" t="s">
        <v>439</v>
      </c>
      <c r="C219" s="27" t="s">
        <v>14</v>
      </c>
      <c r="D219" s="27" t="s">
        <v>15</v>
      </c>
      <c r="E219" s="28">
        <v>43036693.73</v>
      </c>
      <c r="F219" s="28">
        <v>23656.55</v>
      </c>
      <c r="G219" s="28">
        <v>16090.99</v>
      </c>
      <c r="H219" s="28">
        <v>441933.84</v>
      </c>
      <c r="I219" s="28">
        <v>-243493.69</v>
      </c>
      <c r="J219" s="28">
        <v>62808.71</v>
      </c>
      <c r="K219" s="28">
        <v>0</v>
      </c>
      <c r="L219" s="28">
        <v>0</v>
      </c>
      <c r="M219" s="28">
        <v>0</v>
      </c>
      <c r="N219" s="28">
        <v>0</v>
      </c>
      <c r="O219" s="114">
        <f t="shared" si="3"/>
        <v>43258195.050000004</v>
      </c>
    </row>
    <row r="220" spans="1:15" s="25" customFormat="1" ht="11.25">
      <c r="A220" s="50" t="s">
        <v>440</v>
      </c>
      <c r="B220" s="29" t="s">
        <v>441</v>
      </c>
      <c r="C220" s="27" t="s">
        <v>18</v>
      </c>
      <c r="D220" s="27" t="s">
        <v>15</v>
      </c>
      <c r="E220" s="28">
        <v>9538362.81</v>
      </c>
      <c r="F220" s="28">
        <v>13827.05</v>
      </c>
      <c r="G220" s="28">
        <v>2099.5</v>
      </c>
      <c r="H220" s="28">
        <v>208937.9</v>
      </c>
      <c r="I220" s="28">
        <v>-64633.6</v>
      </c>
      <c r="J220" s="28">
        <v>25277.27</v>
      </c>
      <c r="K220" s="28">
        <v>0</v>
      </c>
      <c r="L220" s="28">
        <v>0</v>
      </c>
      <c r="M220" s="28">
        <v>0</v>
      </c>
      <c r="N220" s="28">
        <v>0</v>
      </c>
      <c r="O220" s="114">
        <f t="shared" si="3"/>
        <v>9692017.83</v>
      </c>
    </row>
    <row r="221" spans="1:15" s="25" customFormat="1" ht="11.25">
      <c r="A221" s="50" t="s">
        <v>442</v>
      </c>
      <c r="B221" s="29" t="s">
        <v>443</v>
      </c>
      <c r="C221" s="27" t="s">
        <v>35</v>
      </c>
      <c r="D221" s="27" t="s">
        <v>36</v>
      </c>
      <c r="E221" s="28">
        <v>64687586.84</v>
      </c>
      <c r="F221" s="28">
        <v>39713.6</v>
      </c>
      <c r="G221" s="28">
        <v>57191.87</v>
      </c>
      <c r="H221" s="28">
        <v>2586680.05</v>
      </c>
      <c r="I221" s="28">
        <v>-346540.75</v>
      </c>
      <c r="J221" s="28">
        <v>456912.53</v>
      </c>
      <c r="K221" s="28">
        <v>0</v>
      </c>
      <c r="L221" s="28">
        <v>0</v>
      </c>
      <c r="M221" s="28">
        <v>0</v>
      </c>
      <c r="N221" s="28">
        <v>0</v>
      </c>
      <c r="O221" s="114">
        <f t="shared" si="3"/>
        <v>67287733.2</v>
      </c>
    </row>
    <row r="222" spans="1:15" s="25" customFormat="1" ht="11.25">
      <c r="A222" s="50" t="s">
        <v>444</v>
      </c>
      <c r="B222" s="29" t="s">
        <v>445</v>
      </c>
      <c r="C222" s="27" t="s">
        <v>41</v>
      </c>
      <c r="D222" s="27" t="s">
        <v>15</v>
      </c>
      <c r="E222" s="28">
        <v>9392580.7</v>
      </c>
      <c r="F222" s="28">
        <v>3425.62</v>
      </c>
      <c r="G222" s="28">
        <v>583.34</v>
      </c>
      <c r="H222" s="28">
        <v>156555.22</v>
      </c>
      <c r="I222" s="28">
        <v>-20404.91</v>
      </c>
      <c r="J222" s="28">
        <v>53287.42</v>
      </c>
      <c r="K222" s="28">
        <v>0</v>
      </c>
      <c r="L222" s="28">
        <v>0</v>
      </c>
      <c r="M222" s="28">
        <v>0</v>
      </c>
      <c r="N222" s="28">
        <v>0</v>
      </c>
      <c r="O222" s="114">
        <f t="shared" si="3"/>
        <v>9578009.47</v>
      </c>
    </row>
    <row r="223" spans="1:15" s="25" customFormat="1" ht="11.25">
      <c r="A223" s="50" t="s">
        <v>446</v>
      </c>
      <c r="B223" s="29" t="s">
        <v>447</v>
      </c>
      <c r="C223" s="27" t="s">
        <v>18</v>
      </c>
      <c r="D223" s="27" t="s">
        <v>42</v>
      </c>
      <c r="E223" s="28">
        <v>51962254.01</v>
      </c>
      <c r="F223" s="28">
        <v>73565.58</v>
      </c>
      <c r="G223" s="28">
        <v>-240208.93</v>
      </c>
      <c r="H223" s="28">
        <v>406744.43</v>
      </c>
      <c r="I223" s="28">
        <v>-346186.33</v>
      </c>
      <c r="J223" s="28">
        <v>116841.49</v>
      </c>
      <c r="K223" s="28">
        <v>0</v>
      </c>
      <c r="L223" s="28">
        <v>0</v>
      </c>
      <c r="M223" s="28">
        <v>0</v>
      </c>
      <c r="N223" s="28">
        <v>0</v>
      </c>
      <c r="O223" s="114">
        <f t="shared" si="3"/>
        <v>52306296.95</v>
      </c>
    </row>
    <row r="224" spans="1:15" s="25" customFormat="1" ht="11.25">
      <c r="A224" s="50" t="s">
        <v>448</v>
      </c>
      <c r="B224" s="29" t="s">
        <v>449</v>
      </c>
      <c r="C224" s="27" t="s">
        <v>32</v>
      </c>
      <c r="D224" s="27" t="s">
        <v>15</v>
      </c>
      <c r="E224" s="28">
        <v>12804117.76</v>
      </c>
      <c r="F224" s="28">
        <v>11713.54</v>
      </c>
      <c r="G224" s="28">
        <v>4482.55</v>
      </c>
      <c r="H224" s="28">
        <v>61244.51</v>
      </c>
      <c r="I224" s="28">
        <v>-15470.82</v>
      </c>
      <c r="J224" s="28">
        <v>89321.66</v>
      </c>
      <c r="K224" s="28">
        <v>0</v>
      </c>
      <c r="L224" s="28">
        <v>0</v>
      </c>
      <c r="M224" s="28">
        <v>0</v>
      </c>
      <c r="N224" s="28">
        <v>0</v>
      </c>
      <c r="O224" s="114">
        <f t="shared" si="3"/>
        <v>12923017.02</v>
      </c>
    </row>
    <row r="225" spans="1:15" s="25" customFormat="1" ht="11.25">
      <c r="A225" s="50" t="s">
        <v>450</v>
      </c>
      <c r="B225" s="29" t="s">
        <v>451</v>
      </c>
      <c r="C225" s="27" t="s">
        <v>18</v>
      </c>
      <c r="D225" s="27" t="s">
        <v>15</v>
      </c>
      <c r="E225" s="28">
        <v>11032300.19</v>
      </c>
      <c r="F225" s="28">
        <v>3530.47</v>
      </c>
      <c r="G225" s="28">
        <v>21136.38</v>
      </c>
      <c r="H225" s="28">
        <v>114338.72</v>
      </c>
      <c r="I225" s="28">
        <v>-18928.68</v>
      </c>
      <c r="J225" s="28">
        <v>16488.11</v>
      </c>
      <c r="K225" s="28">
        <v>0</v>
      </c>
      <c r="L225" s="28">
        <v>0</v>
      </c>
      <c r="M225" s="28">
        <v>0</v>
      </c>
      <c r="N225" s="28">
        <v>0</v>
      </c>
      <c r="O225" s="114">
        <f t="shared" si="3"/>
        <v>11119531.489999998</v>
      </c>
    </row>
    <row r="226" spans="1:15" s="25" customFormat="1" ht="11.25">
      <c r="A226" s="50" t="s">
        <v>452</v>
      </c>
      <c r="B226" s="29" t="s">
        <v>453</v>
      </c>
      <c r="C226" s="27" t="s">
        <v>14</v>
      </c>
      <c r="D226" s="27" t="s">
        <v>15</v>
      </c>
      <c r="E226" s="28">
        <v>13042664.3</v>
      </c>
      <c r="F226" s="28">
        <v>10694.59</v>
      </c>
      <c r="G226" s="28">
        <v>12298.63</v>
      </c>
      <c r="H226" s="28">
        <v>298338.14</v>
      </c>
      <c r="I226" s="28">
        <v>55777.97</v>
      </c>
      <c r="J226" s="28">
        <v>-92367.66</v>
      </c>
      <c r="K226" s="28">
        <v>0</v>
      </c>
      <c r="L226" s="28">
        <v>0</v>
      </c>
      <c r="M226" s="28">
        <v>0</v>
      </c>
      <c r="N226" s="28">
        <v>0</v>
      </c>
      <c r="O226" s="114">
        <f t="shared" si="3"/>
        <v>13281419.530000001</v>
      </c>
    </row>
    <row r="227" spans="1:15" s="25" customFormat="1" ht="11.25">
      <c r="A227" s="50" t="s">
        <v>454</v>
      </c>
      <c r="B227" s="29" t="s">
        <v>455</v>
      </c>
      <c r="C227" s="27" t="s">
        <v>41</v>
      </c>
      <c r="D227" s="27" t="s">
        <v>42</v>
      </c>
      <c r="E227" s="28">
        <v>54954794.09</v>
      </c>
      <c r="F227" s="28">
        <v>46885.17</v>
      </c>
      <c r="G227" s="28">
        <v>-114370.39</v>
      </c>
      <c r="H227" s="28">
        <v>221923.97</v>
      </c>
      <c r="I227" s="28">
        <v>-1458282.75</v>
      </c>
      <c r="J227" s="28">
        <v>257650.99</v>
      </c>
      <c r="K227" s="28">
        <v>0</v>
      </c>
      <c r="L227" s="28">
        <v>0</v>
      </c>
      <c r="M227" s="28">
        <v>0</v>
      </c>
      <c r="N227" s="28">
        <v>0</v>
      </c>
      <c r="O227" s="114">
        <f t="shared" si="3"/>
        <v>54043571.52</v>
      </c>
    </row>
    <row r="228" spans="1:15" s="25" customFormat="1" ht="11.25">
      <c r="A228" s="50" t="s">
        <v>456</v>
      </c>
      <c r="B228" s="29" t="s">
        <v>457</v>
      </c>
      <c r="C228" s="27" t="s">
        <v>61</v>
      </c>
      <c r="D228" s="27" t="s">
        <v>15</v>
      </c>
      <c r="E228" s="28">
        <v>34512516.59</v>
      </c>
      <c r="F228" s="28">
        <v>20399.13</v>
      </c>
      <c r="G228" s="28">
        <v>113991.61</v>
      </c>
      <c r="H228" s="28">
        <v>201692.47</v>
      </c>
      <c r="I228" s="28">
        <v>-146762.4</v>
      </c>
      <c r="J228" s="28">
        <v>128975.64</v>
      </c>
      <c r="K228" s="28">
        <v>0</v>
      </c>
      <c r="L228" s="28">
        <v>0</v>
      </c>
      <c r="M228" s="28">
        <v>0</v>
      </c>
      <c r="N228" s="28">
        <v>0</v>
      </c>
      <c r="O228" s="114">
        <f t="shared" si="3"/>
        <v>34562031.56</v>
      </c>
    </row>
    <row r="229" spans="1:15" s="25" customFormat="1" ht="11.25">
      <c r="A229" s="50" t="s">
        <v>458</v>
      </c>
      <c r="B229" s="29" t="s">
        <v>459</v>
      </c>
      <c r="C229" s="27" t="s">
        <v>14</v>
      </c>
      <c r="D229" s="27" t="s">
        <v>15</v>
      </c>
      <c r="E229" s="28">
        <v>35806215.24</v>
      </c>
      <c r="F229" s="28">
        <v>140046.9</v>
      </c>
      <c r="G229" s="28">
        <v>-613931.09</v>
      </c>
      <c r="H229" s="28">
        <v>120037.18</v>
      </c>
      <c r="I229" s="28">
        <v>-230160.59</v>
      </c>
      <c r="J229" s="28">
        <v>108095.89</v>
      </c>
      <c r="K229" s="28">
        <v>0</v>
      </c>
      <c r="L229" s="28">
        <v>0</v>
      </c>
      <c r="M229" s="28">
        <v>0</v>
      </c>
      <c r="N229" s="28">
        <v>0</v>
      </c>
      <c r="O229" s="114">
        <f t="shared" si="3"/>
        <v>36278071.910000004</v>
      </c>
    </row>
    <row r="230" spans="1:15" s="25" customFormat="1" ht="11.25">
      <c r="A230" s="50" t="s">
        <v>460</v>
      </c>
      <c r="B230" s="29" t="s">
        <v>461</v>
      </c>
      <c r="C230" s="27" t="s">
        <v>21</v>
      </c>
      <c r="D230" s="27" t="s">
        <v>15</v>
      </c>
      <c r="E230" s="28">
        <v>24217315.31</v>
      </c>
      <c r="F230" s="28">
        <v>2589055.4</v>
      </c>
      <c r="G230" s="28">
        <v>52426.17</v>
      </c>
      <c r="H230" s="28">
        <v>240394.21</v>
      </c>
      <c r="I230" s="28">
        <v>-393217.85</v>
      </c>
      <c r="J230" s="28">
        <v>160789.77</v>
      </c>
      <c r="K230" s="28">
        <v>0</v>
      </c>
      <c r="L230" s="28">
        <v>0</v>
      </c>
      <c r="M230" s="28">
        <v>0</v>
      </c>
      <c r="N230" s="28">
        <v>0</v>
      </c>
      <c r="O230" s="114">
        <f t="shared" si="3"/>
        <v>21583799.869999997</v>
      </c>
    </row>
    <row r="231" spans="1:15" s="25" customFormat="1" ht="11.25">
      <c r="A231" s="50" t="s">
        <v>462</v>
      </c>
      <c r="B231" s="29" t="s">
        <v>463</v>
      </c>
      <c r="C231" s="27" t="s">
        <v>14</v>
      </c>
      <c r="D231" s="27" t="s">
        <v>15</v>
      </c>
      <c r="E231" s="28">
        <v>33788049.79</v>
      </c>
      <c r="F231" s="28">
        <v>18337.79</v>
      </c>
      <c r="G231" s="28">
        <v>959352.59</v>
      </c>
      <c r="H231" s="28">
        <v>254338.87</v>
      </c>
      <c r="I231" s="28">
        <v>-318426.62</v>
      </c>
      <c r="J231" s="28">
        <v>177800</v>
      </c>
      <c r="K231" s="28">
        <v>0</v>
      </c>
      <c r="L231" s="28">
        <v>0</v>
      </c>
      <c r="M231" s="28">
        <v>0</v>
      </c>
      <c r="N231" s="28">
        <v>0</v>
      </c>
      <c r="O231" s="114">
        <f t="shared" si="3"/>
        <v>32924071.66</v>
      </c>
    </row>
    <row r="232" spans="1:15" s="25" customFormat="1" ht="11.25">
      <c r="A232" s="50" t="s">
        <v>464</v>
      </c>
      <c r="B232" s="29" t="s">
        <v>465</v>
      </c>
      <c r="C232" s="27" t="s">
        <v>21</v>
      </c>
      <c r="D232" s="27" t="s">
        <v>54</v>
      </c>
      <c r="E232" s="28">
        <v>8071471.22</v>
      </c>
      <c r="F232" s="28">
        <v>4187.92</v>
      </c>
      <c r="G232" s="28">
        <v>11679.37</v>
      </c>
      <c r="H232" s="28">
        <v>165077.29</v>
      </c>
      <c r="I232" s="28">
        <v>-40516.4</v>
      </c>
      <c r="J232" s="28">
        <v>26121.43</v>
      </c>
      <c r="K232" s="28">
        <v>0</v>
      </c>
      <c r="L232" s="28">
        <v>0</v>
      </c>
      <c r="M232" s="28">
        <v>0</v>
      </c>
      <c r="N232" s="28">
        <v>0</v>
      </c>
      <c r="O232" s="114">
        <f t="shared" si="3"/>
        <v>8206286.249999999</v>
      </c>
    </row>
    <row r="233" spans="1:15" s="25" customFormat="1" ht="11.25">
      <c r="A233" s="50" t="s">
        <v>466</v>
      </c>
      <c r="B233" s="29" t="s">
        <v>467</v>
      </c>
      <c r="C233" s="27" t="s">
        <v>41</v>
      </c>
      <c r="D233" s="27" t="s">
        <v>15</v>
      </c>
      <c r="E233" s="28">
        <v>12917330.67</v>
      </c>
      <c r="F233" s="28">
        <v>96175.2</v>
      </c>
      <c r="G233" s="28">
        <v>20707.22</v>
      </c>
      <c r="H233" s="28">
        <v>328783.94</v>
      </c>
      <c r="I233" s="28">
        <v>-127262.56</v>
      </c>
      <c r="J233" s="28">
        <v>32968.22</v>
      </c>
      <c r="K233" s="28">
        <v>0</v>
      </c>
      <c r="L233" s="28">
        <v>0</v>
      </c>
      <c r="M233" s="28">
        <v>0</v>
      </c>
      <c r="N233" s="28">
        <v>0</v>
      </c>
      <c r="O233" s="114">
        <f t="shared" si="3"/>
        <v>13034937.85</v>
      </c>
    </row>
    <row r="234" spans="1:15" s="25" customFormat="1" ht="11.25">
      <c r="A234" s="50" t="s">
        <v>468</v>
      </c>
      <c r="B234" s="29" t="s">
        <v>469</v>
      </c>
      <c r="C234" s="27" t="s">
        <v>18</v>
      </c>
      <c r="D234" s="27" t="s">
        <v>42</v>
      </c>
      <c r="E234" s="28">
        <v>70200938.11</v>
      </c>
      <c r="F234" s="28">
        <v>113311.78</v>
      </c>
      <c r="G234" s="28">
        <v>61260.44</v>
      </c>
      <c r="H234" s="28">
        <v>907749.57</v>
      </c>
      <c r="I234" s="28">
        <v>-425020.35</v>
      </c>
      <c r="J234" s="28">
        <v>669539.37</v>
      </c>
      <c r="K234" s="28">
        <v>0</v>
      </c>
      <c r="L234" s="28">
        <v>0</v>
      </c>
      <c r="M234" s="28">
        <v>0</v>
      </c>
      <c r="N234" s="28">
        <v>0</v>
      </c>
      <c r="O234" s="114">
        <f t="shared" si="3"/>
        <v>71178634.48</v>
      </c>
    </row>
    <row r="235" spans="1:15" s="25" customFormat="1" ht="11.25">
      <c r="A235" s="50" t="s">
        <v>470</v>
      </c>
      <c r="B235" s="29" t="s">
        <v>471</v>
      </c>
      <c r="C235" s="27" t="s">
        <v>61</v>
      </c>
      <c r="D235" s="27" t="s">
        <v>42</v>
      </c>
      <c r="E235" s="28">
        <v>80246299.82</v>
      </c>
      <c r="F235" s="28">
        <v>30114.97</v>
      </c>
      <c r="G235" s="28">
        <v>43607.44</v>
      </c>
      <c r="H235" s="28">
        <v>557997.86</v>
      </c>
      <c r="I235" s="28">
        <v>-162287.6</v>
      </c>
      <c r="J235" s="28">
        <v>1055458.15</v>
      </c>
      <c r="K235" s="28">
        <v>0</v>
      </c>
      <c r="L235" s="28">
        <v>0</v>
      </c>
      <c r="M235" s="28">
        <v>0</v>
      </c>
      <c r="N235" s="28">
        <v>0</v>
      </c>
      <c r="O235" s="114">
        <f t="shared" si="3"/>
        <v>81623745.82000001</v>
      </c>
    </row>
    <row r="236" spans="1:15" s="25" customFormat="1" ht="11.25">
      <c r="A236" s="50" t="s">
        <v>472</v>
      </c>
      <c r="B236" s="29" t="s">
        <v>473</v>
      </c>
      <c r="C236" s="27" t="s">
        <v>41</v>
      </c>
      <c r="D236" s="27" t="s">
        <v>15</v>
      </c>
      <c r="E236" s="28">
        <v>25181077.91</v>
      </c>
      <c r="F236" s="28">
        <v>16844.86</v>
      </c>
      <c r="G236" s="28">
        <v>37155.66</v>
      </c>
      <c r="H236" s="28">
        <v>800294.94</v>
      </c>
      <c r="I236" s="28">
        <v>-185170.74</v>
      </c>
      <c r="J236" s="28">
        <v>59981.69</v>
      </c>
      <c r="K236" s="28">
        <v>0</v>
      </c>
      <c r="L236" s="28">
        <v>0</v>
      </c>
      <c r="M236" s="28">
        <v>0</v>
      </c>
      <c r="N236" s="28">
        <v>0</v>
      </c>
      <c r="O236" s="114">
        <f t="shared" si="3"/>
        <v>25802183.280000005</v>
      </c>
    </row>
    <row r="237" spans="1:15" s="25" customFormat="1" ht="11.25">
      <c r="A237" s="50" t="s">
        <v>474</v>
      </c>
      <c r="B237" s="29" t="s">
        <v>475</v>
      </c>
      <c r="C237" s="27" t="s">
        <v>53</v>
      </c>
      <c r="D237" s="27" t="s">
        <v>15</v>
      </c>
      <c r="E237" s="28">
        <v>25556713.83</v>
      </c>
      <c r="F237" s="28">
        <v>61428.52</v>
      </c>
      <c r="G237" s="28">
        <v>49728.43</v>
      </c>
      <c r="H237" s="28">
        <v>247286.15</v>
      </c>
      <c r="I237" s="28">
        <v>-23183.16</v>
      </c>
      <c r="J237" s="28">
        <v>35698.98</v>
      </c>
      <c r="K237" s="28">
        <v>0</v>
      </c>
      <c r="L237" s="28">
        <v>0</v>
      </c>
      <c r="M237" s="28">
        <v>0</v>
      </c>
      <c r="N237" s="28">
        <v>0</v>
      </c>
      <c r="O237" s="114">
        <f t="shared" si="3"/>
        <v>25705358.849999998</v>
      </c>
    </row>
    <row r="238" spans="1:15" s="25" customFormat="1" ht="11.25">
      <c r="A238" s="50" t="s">
        <v>476</v>
      </c>
      <c r="B238" s="29" t="s">
        <v>477</v>
      </c>
      <c r="C238" s="27" t="s">
        <v>18</v>
      </c>
      <c r="D238" s="27" t="s">
        <v>42</v>
      </c>
      <c r="E238" s="28">
        <v>55779274.5</v>
      </c>
      <c r="F238" s="28">
        <v>57310.96</v>
      </c>
      <c r="G238" s="28">
        <v>121964.14</v>
      </c>
      <c r="H238" s="28">
        <v>475426.33</v>
      </c>
      <c r="I238" s="28">
        <v>-323179.5</v>
      </c>
      <c r="J238" s="28">
        <v>52000</v>
      </c>
      <c r="K238" s="28">
        <v>0</v>
      </c>
      <c r="L238" s="28">
        <v>0</v>
      </c>
      <c r="M238" s="28">
        <v>0</v>
      </c>
      <c r="N238" s="28">
        <v>0</v>
      </c>
      <c r="O238" s="114">
        <f t="shared" si="3"/>
        <v>55804246.23</v>
      </c>
    </row>
    <row r="239" spans="1:15" s="25" customFormat="1" ht="11.25">
      <c r="A239" s="50" t="s">
        <v>478</v>
      </c>
      <c r="B239" s="29" t="s">
        <v>479</v>
      </c>
      <c r="C239" s="27" t="s">
        <v>41</v>
      </c>
      <c r="D239" s="27" t="s">
        <v>15</v>
      </c>
      <c r="E239" s="28">
        <v>35763545.83</v>
      </c>
      <c r="F239" s="28">
        <v>8515555.08</v>
      </c>
      <c r="G239" s="28">
        <v>-138870.13</v>
      </c>
      <c r="H239" s="28">
        <v>137366.34</v>
      </c>
      <c r="I239" s="28">
        <v>-187071.91</v>
      </c>
      <c r="J239" s="28">
        <v>164436.9</v>
      </c>
      <c r="K239" s="28">
        <v>0</v>
      </c>
      <c r="L239" s="28">
        <v>0</v>
      </c>
      <c r="M239" s="28">
        <v>0</v>
      </c>
      <c r="N239" s="28">
        <v>0</v>
      </c>
      <c r="O239" s="114">
        <f t="shared" si="3"/>
        <v>27501592.209999997</v>
      </c>
    </row>
    <row r="240" spans="1:15" s="25" customFormat="1" ht="11.25">
      <c r="A240" s="50" t="s">
        <v>480</v>
      </c>
      <c r="B240" s="29" t="s">
        <v>481</v>
      </c>
      <c r="C240" s="27" t="s">
        <v>14</v>
      </c>
      <c r="D240" s="27" t="s">
        <v>15</v>
      </c>
      <c r="E240" s="28">
        <v>27945994.87</v>
      </c>
      <c r="F240" s="28">
        <v>134289.78</v>
      </c>
      <c r="G240" s="28">
        <v>466488.4</v>
      </c>
      <c r="H240" s="28">
        <v>659726.63</v>
      </c>
      <c r="I240" s="28">
        <v>-494948.03</v>
      </c>
      <c r="J240" s="28">
        <v>77738.72</v>
      </c>
      <c r="K240" s="28">
        <v>0</v>
      </c>
      <c r="L240" s="28">
        <v>0</v>
      </c>
      <c r="M240" s="28">
        <v>0</v>
      </c>
      <c r="N240" s="28">
        <v>0</v>
      </c>
      <c r="O240" s="114">
        <f t="shared" si="3"/>
        <v>27587734.009999998</v>
      </c>
    </row>
    <row r="241" spans="1:15" s="25" customFormat="1" ht="11.25">
      <c r="A241" s="50" t="s">
        <v>482</v>
      </c>
      <c r="B241" s="29" t="s">
        <v>483</v>
      </c>
      <c r="C241" s="27" t="s">
        <v>41</v>
      </c>
      <c r="D241" s="27" t="s">
        <v>42</v>
      </c>
      <c r="E241" s="28">
        <v>162554210.4</v>
      </c>
      <c r="F241" s="28">
        <v>224700.41</v>
      </c>
      <c r="G241" s="28">
        <v>734235.86</v>
      </c>
      <c r="H241" s="28">
        <v>1627702.61</v>
      </c>
      <c r="I241" s="28">
        <v>-3299826.91</v>
      </c>
      <c r="J241" s="28">
        <v>34921.42</v>
      </c>
      <c r="K241" s="28">
        <v>0</v>
      </c>
      <c r="L241" s="28">
        <v>0</v>
      </c>
      <c r="M241" s="28">
        <v>0</v>
      </c>
      <c r="N241" s="28">
        <v>0</v>
      </c>
      <c r="O241" s="114">
        <f t="shared" si="3"/>
        <v>159958071.25</v>
      </c>
    </row>
    <row r="242" spans="1:15" s="25" customFormat="1" ht="11.25">
      <c r="A242" s="50" t="s">
        <v>484</v>
      </c>
      <c r="B242" s="29" t="s">
        <v>485</v>
      </c>
      <c r="C242" s="27" t="s">
        <v>14</v>
      </c>
      <c r="D242" s="27" t="s">
        <v>15</v>
      </c>
      <c r="E242" s="28">
        <v>25685046.91</v>
      </c>
      <c r="F242" s="28">
        <v>2294885.77</v>
      </c>
      <c r="G242" s="28">
        <v>-63235.43</v>
      </c>
      <c r="H242" s="28">
        <v>416055.47</v>
      </c>
      <c r="I242" s="28">
        <v>-141319.92</v>
      </c>
      <c r="J242" s="28">
        <v>202497.99</v>
      </c>
      <c r="K242" s="28">
        <v>0</v>
      </c>
      <c r="L242" s="28">
        <v>0</v>
      </c>
      <c r="M242" s="28">
        <v>0</v>
      </c>
      <c r="N242" s="28">
        <v>0</v>
      </c>
      <c r="O242" s="114">
        <f t="shared" si="3"/>
        <v>23930630.109999996</v>
      </c>
    </row>
    <row r="243" spans="1:15" s="73" customFormat="1" ht="11.25">
      <c r="A243" s="50" t="s">
        <v>486</v>
      </c>
      <c r="B243" s="29" t="s">
        <v>740</v>
      </c>
      <c r="C243" s="27" t="s">
        <v>61</v>
      </c>
      <c r="D243" s="27" t="s">
        <v>54</v>
      </c>
      <c r="E243" s="28">
        <v>64532644.06999999</v>
      </c>
      <c r="F243" s="28">
        <v>907032.5</v>
      </c>
      <c r="G243" s="28">
        <v>103641.56</v>
      </c>
      <c r="H243" s="28">
        <v>749029.37</v>
      </c>
      <c r="I243" s="28">
        <v>-305830.74</v>
      </c>
      <c r="J243" s="28">
        <v>518937.48</v>
      </c>
      <c r="K243" s="28">
        <v>0</v>
      </c>
      <c r="L243" s="28">
        <v>0</v>
      </c>
      <c r="M243" s="28">
        <v>0</v>
      </c>
      <c r="N243" s="28">
        <v>0</v>
      </c>
      <c r="O243" s="114">
        <f t="shared" si="3"/>
        <v>64484106.11999998</v>
      </c>
    </row>
    <row r="244" spans="1:15" s="25" customFormat="1" ht="11.25">
      <c r="A244" s="50" t="s">
        <v>488</v>
      </c>
      <c r="B244" s="29" t="s">
        <v>489</v>
      </c>
      <c r="C244" s="27" t="s">
        <v>14</v>
      </c>
      <c r="D244" s="27" t="s">
        <v>54</v>
      </c>
      <c r="E244" s="28">
        <v>69606399.05</v>
      </c>
      <c r="F244" s="28">
        <v>316796.92</v>
      </c>
      <c r="G244" s="28">
        <v>1031679.44</v>
      </c>
      <c r="H244" s="28">
        <v>299248.67</v>
      </c>
      <c r="I244" s="28">
        <v>-1888136.57</v>
      </c>
      <c r="J244" s="28">
        <v>948459.41</v>
      </c>
      <c r="K244" s="28">
        <v>0</v>
      </c>
      <c r="L244" s="28">
        <v>0</v>
      </c>
      <c r="M244" s="28">
        <v>0</v>
      </c>
      <c r="N244" s="28">
        <v>0</v>
      </c>
      <c r="O244" s="114">
        <f t="shared" si="3"/>
        <v>67617494.2</v>
      </c>
    </row>
    <row r="245" spans="1:15" s="25" customFormat="1" ht="11.25">
      <c r="A245" s="50" t="s">
        <v>490</v>
      </c>
      <c r="B245" s="29" t="s">
        <v>491</v>
      </c>
      <c r="C245" s="27" t="s">
        <v>61</v>
      </c>
      <c r="D245" s="27" t="s">
        <v>42</v>
      </c>
      <c r="E245" s="28">
        <v>88222300.83</v>
      </c>
      <c r="F245" s="28">
        <v>51660.72</v>
      </c>
      <c r="G245" s="28">
        <v>-104200.28</v>
      </c>
      <c r="H245" s="28">
        <v>328560.2</v>
      </c>
      <c r="I245" s="28">
        <v>-545384.53</v>
      </c>
      <c r="J245" s="28">
        <v>180604.49</v>
      </c>
      <c r="K245" s="28">
        <v>0</v>
      </c>
      <c r="L245" s="28">
        <v>0</v>
      </c>
      <c r="M245" s="28">
        <v>0</v>
      </c>
      <c r="N245" s="28">
        <v>0</v>
      </c>
      <c r="O245" s="114">
        <f t="shared" si="3"/>
        <v>88238620.55</v>
      </c>
    </row>
    <row r="246" spans="1:15" s="25" customFormat="1" ht="11.25">
      <c r="A246" s="50" t="s">
        <v>492</v>
      </c>
      <c r="B246" s="29" t="s">
        <v>493</v>
      </c>
      <c r="C246" s="27" t="s">
        <v>14</v>
      </c>
      <c r="D246" s="27" t="s">
        <v>15</v>
      </c>
      <c r="E246" s="28">
        <v>22606431.71</v>
      </c>
      <c r="F246" s="28">
        <v>148302.14</v>
      </c>
      <c r="G246" s="28">
        <v>841074.55</v>
      </c>
      <c r="H246" s="28">
        <v>159299.89</v>
      </c>
      <c r="I246" s="28">
        <v>-203802.12</v>
      </c>
      <c r="J246" s="28">
        <v>95143.56</v>
      </c>
      <c r="K246" s="28">
        <v>0</v>
      </c>
      <c r="L246" s="28">
        <v>0</v>
      </c>
      <c r="M246" s="28">
        <v>0</v>
      </c>
      <c r="N246" s="28">
        <v>0</v>
      </c>
      <c r="O246" s="114">
        <f t="shared" si="3"/>
        <v>21667696.349999998</v>
      </c>
    </row>
    <row r="247" spans="1:15" s="25" customFormat="1" ht="11.25">
      <c r="A247" s="50" t="s">
        <v>494</v>
      </c>
      <c r="B247" s="29" t="s">
        <v>495</v>
      </c>
      <c r="C247" s="27" t="s">
        <v>32</v>
      </c>
      <c r="D247" s="27" t="s">
        <v>15</v>
      </c>
      <c r="E247" s="28">
        <v>52674174.67</v>
      </c>
      <c r="F247" s="28">
        <v>13823.75</v>
      </c>
      <c r="G247" s="28">
        <v>-12321.43</v>
      </c>
      <c r="H247" s="28">
        <v>694691.45</v>
      </c>
      <c r="I247" s="28">
        <v>-545925.16</v>
      </c>
      <c r="J247" s="28">
        <v>47654.66</v>
      </c>
      <c r="K247" s="28">
        <v>0</v>
      </c>
      <c r="L247" s="28">
        <v>0</v>
      </c>
      <c r="M247" s="28">
        <v>0</v>
      </c>
      <c r="N247" s="28">
        <v>0</v>
      </c>
      <c r="O247" s="114">
        <f t="shared" si="3"/>
        <v>52869093.300000004</v>
      </c>
    </row>
    <row r="248" spans="1:15" s="25" customFormat="1" ht="11.25">
      <c r="A248" s="50" t="s">
        <v>496</v>
      </c>
      <c r="B248" s="29" t="s">
        <v>497</v>
      </c>
      <c r="C248" s="27" t="s">
        <v>21</v>
      </c>
      <c r="D248" s="27" t="s">
        <v>15</v>
      </c>
      <c r="E248" s="28">
        <v>18265661.44</v>
      </c>
      <c r="F248" s="28">
        <v>4688.95</v>
      </c>
      <c r="G248" s="28">
        <v>4143.89</v>
      </c>
      <c r="H248" s="28">
        <v>205696.34</v>
      </c>
      <c r="I248" s="28">
        <v>-274757.35</v>
      </c>
      <c r="J248" s="28">
        <v>105379.29</v>
      </c>
      <c r="K248" s="28">
        <v>0</v>
      </c>
      <c r="L248" s="28">
        <v>0</v>
      </c>
      <c r="M248" s="28">
        <v>0</v>
      </c>
      <c r="N248" s="28">
        <v>0</v>
      </c>
      <c r="O248" s="114">
        <f t="shared" si="3"/>
        <v>18293146.88</v>
      </c>
    </row>
    <row r="249" spans="1:15" s="25" customFormat="1" ht="11.25">
      <c r="A249" s="50" t="s">
        <v>498</v>
      </c>
      <c r="B249" s="29" t="s">
        <v>499</v>
      </c>
      <c r="C249" s="27" t="s">
        <v>53</v>
      </c>
      <c r="D249" s="27" t="s">
        <v>54</v>
      </c>
      <c r="E249" s="28">
        <v>100983023.09</v>
      </c>
      <c r="F249" s="28">
        <v>1158995.53</v>
      </c>
      <c r="G249" s="28">
        <v>19980.2</v>
      </c>
      <c r="H249" s="28">
        <v>700983.38</v>
      </c>
      <c r="I249" s="28">
        <v>-356421.57</v>
      </c>
      <c r="J249" s="28">
        <v>78942.15</v>
      </c>
      <c r="K249" s="28">
        <v>0</v>
      </c>
      <c r="L249" s="28">
        <v>0</v>
      </c>
      <c r="M249" s="28">
        <v>0</v>
      </c>
      <c r="N249" s="28">
        <v>0</v>
      </c>
      <c r="O249" s="114">
        <f t="shared" si="3"/>
        <v>100227551.32000001</v>
      </c>
    </row>
    <row r="250" spans="1:15" s="25" customFormat="1" ht="11.25">
      <c r="A250" s="50" t="s">
        <v>500</v>
      </c>
      <c r="B250" s="29" t="s">
        <v>501</v>
      </c>
      <c r="C250" s="27" t="s">
        <v>53</v>
      </c>
      <c r="D250" s="27" t="s">
        <v>15</v>
      </c>
      <c r="E250" s="28">
        <v>18251427.84</v>
      </c>
      <c r="F250" s="28">
        <v>3131.5</v>
      </c>
      <c r="G250" s="28">
        <v>-4029.22</v>
      </c>
      <c r="H250" s="28">
        <v>574838.88</v>
      </c>
      <c r="I250" s="28">
        <v>-83659.77</v>
      </c>
      <c r="J250" s="28">
        <v>89913.45</v>
      </c>
      <c r="K250" s="28">
        <v>0</v>
      </c>
      <c r="L250" s="28">
        <v>0</v>
      </c>
      <c r="M250" s="28">
        <v>0</v>
      </c>
      <c r="N250" s="28">
        <v>0</v>
      </c>
      <c r="O250" s="114">
        <f t="shared" si="3"/>
        <v>18833418.119999997</v>
      </c>
    </row>
    <row r="251" spans="1:15" s="25" customFormat="1" ht="11.25">
      <c r="A251" s="50" t="s">
        <v>502</v>
      </c>
      <c r="B251" s="29" t="s">
        <v>503</v>
      </c>
      <c r="C251" s="27" t="s">
        <v>21</v>
      </c>
      <c r="D251" s="27" t="s">
        <v>15</v>
      </c>
      <c r="E251" s="28">
        <v>21452130.26</v>
      </c>
      <c r="F251" s="28">
        <v>2131733.31</v>
      </c>
      <c r="G251" s="28">
        <v>7004.92</v>
      </c>
      <c r="H251" s="28">
        <v>216752.24</v>
      </c>
      <c r="I251" s="28">
        <v>-93956.45</v>
      </c>
      <c r="J251" s="28">
        <v>73115.37</v>
      </c>
      <c r="K251" s="28">
        <v>0</v>
      </c>
      <c r="L251" s="28">
        <v>0</v>
      </c>
      <c r="M251" s="28">
        <v>0</v>
      </c>
      <c r="N251" s="28">
        <v>0</v>
      </c>
      <c r="O251" s="114">
        <f t="shared" si="3"/>
        <v>19509303.19</v>
      </c>
    </row>
    <row r="252" spans="1:15" s="25" customFormat="1" ht="11.25">
      <c r="A252" s="50" t="s">
        <v>504</v>
      </c>
      <c r="B252" s="29" t="s">
        <v>505</v>
      </c>
      <c r="C252" s="27" t="s">
        <v>21</v>
      </c>
      <c r="D252" s="27" t="s">
        <v>15</v>
      </c>
      <c r="E252" s="28">
        <v>33284159.18</v>
      </c>
      <c r="F252" s="28">
        <v>29219.28</v>
      </c>
      <c r="G252" s="28">
        <v>19059.52</v>
      </c>
      <c r="H252" s="28">
        <v>343200.32</v>
      </c>
      <c r="I252" s="28">
        <v>-216819.44</v>
      </c>
      <c r="J252" s="28">
        <v>193383.82</v>
      </c>
      <c r="K252" s="28">
        <v>0</v>
      </c>
      <c r="L252" s="28">
        <v>0</v>
      </c>
      <c r="M252" s="28">
        <v>0</v>
      </c>
      <c r="N252" s="28">
        <v>0</v>
      </c>
      <c r="O252" s="114">
        <f t="shared" si="3"/>
        <v>33555645.07999999</v>
      </c>
    </row>
    <row r="253" spans="1:15" s="25" customFormat="1" ht="11.25">
      <c r="A253" s="50" t="s">
        <v>506</v>
      </c>
      <c r="B253" s="29" t="s">
        <v>507</v>
      </c>
      <c r="C253" s="27" t="s">
        <v>18</v>
      </c>
      <c r="D253" s="27" t="s">
        <v>15</v>
      </c>
      <c r="E253" s="28">
        <v>32758493.68</v>
      </c>
      <c r="F253" s="28">
        <v>16250.93</v>
      </c>
      <c r="G253" s="28">
        <v>37511.24</v>
      </c>
      <c r="H253" s="28">
        <v>436949.02</v>
      </c>
      <c r="I253" s="28">
        <v>-133313.15</v>
      </c>
      <c r="J253" s="28">
        <v>-5055.98</v>
      </c>
      <c r="K253" s="28">
        <v>0</v>
      </c>
      <c r="L253" s="28">
        <v>0</v>
      </c>
      <c r="M253" s="28">
        <v>0</v>
      </c>
      <c r="N253" s="28">
        <v>0</v>
      </c>
      <c r="O253" s="114">
        <f t="shared" si="3"/>
        <v>33003311.400000002</v>
      </c>
    </row>
    <row r="254" spans="1:15" s="25" customFormat="1" ht="11.25">
      <c r="A254" s="50" t="s">
        <v>508</v>
      </c>
      <c r="B254" s="29" t="s">
        <v>509</v>
      </c>
      <c r="C254" s="27" t="s">
        <v>32</v>
      </c>
      <c r="D254" s="27" t="s">
        <v>15</v>
      </c>
      <c r="E254" s="28">
        <v>20279459.82</v>
      </c>
      <c r="F254" s="28">
        <v>18712.33</v>
      </c>
      <c r="G254" s="28">
        <v>20502.12</v>
      </c>
      <c r="H254" s="28">
        <v>711204.89</v>
      </c>
      <c r="I254" s="28">
        <v>-130638.45</v>
      </c>
      <c r="J254" s="28">
        <v>57250</v>
      </c>
      <c r="K254" s="28">
        <v>0</v>
      </c>
      <c r="L254" s="28">
        <v>0</v>
      </c>
      <c r="M254" s="28">
        <v>0</v>
      </c>
      <c r="N254" s="28">
        <v>0</v>
      </c>
      <c r="O254" s="114">
        <f t="shared" si="3"/>
        <v>20878061.810000002</v>
      </c>
    </row>
    <row r="255" spans="1:15" s="25" customFormat="1" ht="11.25">
      <c r="A255" s="50" t="s">
        <v>510</v>
      </c>
      <c r="B255" s="29" t="s">
        <v>511</v>
      </c>
      <c r="C255" s="27" t="s">
        <v>21</v>
      </c>
      <c r="D255" s="27" t="s">
        <v>15</v>
      </c>
      <c r="E255" s="28">
        <v>18704748.39</v>
      </c>
      <c r="F255" s="28">
        <v>10589.29</v>
      </c>
      <c r="G255" s="28">
        <v>14479.87</v>
      </c>
      <c r="H255" s="28">
        <v>254582.43</v>
      </c>
      <c r="I255" s="28">
        <v>-107348.28</v>
      </c>
      <c r="J255" s="28">
        <v>-19030.02</v>
      </c>
      <c r="K255" s="28">
        <v>0</v>
      </c>
      <c r="L255" s="28">
        <v>0</v>
      </c>
      <c r="M255" s="28">
        <v>0</v>
      </c>
      <c r="N255" s="28">
        <v>0</v>
      </c>
      <c r="O255" s="114">
        <f t="shared" si="3"/>
        <v>18807883.36</v>
      </c>
    </row>
    <row r="256" spans="1:15" s="25" customFormat="1" ht="11.25">
      <c r="A256" s="50" t="s">
        <v>512</v>
      </c>
      <c r="B256" s="29" t="s">
        <v>513</v>
      </c>
      <c r="C256" s="27" t="s">
        <v>14</v>
      </c>
      <c r="D256" s="27" t="s">
        <v>15</v>
      </c>
      <c r="E256" s="28">
        <v>37624327</v>
      </c>
      <c r="F256" s="28">
        <v>10718.44</v>
      </c>
      <c r="G256" s="28">
        <v>14896.17</v>
      </c>
      <c r="H256" s="28">
        <v>566716.99</v>
      </c>
      <c r="I256" s="28">
        <v>-465910.61</v>
      </c>
      <c r="J256" s="28">
        <v>155561.45</v>
      </c>
      <c r="K256" s="28">
        <v>0</v>
      </c>
      <c r="L256" s="28">
        <v>0</v>
      </c>
      <c r="M256" s="28">
        <v>0</v>
      </c>
      <c r="N256" s="28">
        <v>0</v>
      </c>
      <c r="O256" s="114">
        <f t="shared" si="3"/>
        <v>37855080.220000006</v>
      </c>
    </row>
    <row r="257" spans="1:15" s="25" customFormat="1" ht="11.25">
      <c r="A257" s="50" t="s">
        <v>514</v>
      </c>
      <c r="B257" s="29" t="s">
        <v>515</v>
      </c>
      <c r="C257" s="27" t="s">
        <v>18</v>
      </c>
      <c r="D257" s="27" t="s">
        <v>15</v>
      </c>
      <c r="E257" s="28">
        <v>26643891.56</v>
      </c>
      <c r="F257" s="28">
        <v>57618.52</v>
      </c>
      <c r="G257" s="28">
        <v>163141.2</v>
      </c>
      <c r="H257" s="28">
        <v>186923.1</v>
      </c>
      <c r="I257" s="28">
        <v>-126256.25</v>
      </c>
      <c r="J257" s="28">
        <v>131022.7</v>
      </c>
      <c r="K257" s="28">
        <v>0</v>
      </c>
      <c r="L257" s="28">
        <v>0</v>
      </c>
      <c r="M257" s="28">
        <v>0</v>
      </c>
      <c r="N257" s="28">
        <v>0</v>
      </c>
      <c r="O257" s="114">
        <f t="shared" si="3"/>
        <v>26614821.39</v>
      </c>
    </row>
    <row r="258" spans="1:15" s="25" customFormat="1" ht="11.25">
      <c r="A258" s="50" t="s">
        <v>516</v>
      </c>
      <c r="B258" s="29" t="s">
        <v>517</v>
      </c>
      <c r="C258" s="27" t="s">
        <v>53</v>
      </c>
      <c r="D258" s="27" t="s">
        <v>15</v>
      </c>
      <c r="E258" s="28">
        <v>32059954.71</v>
      </c>
      <c r="F258" s="28">
        <v>36955.33</v>
      </c>
      <c r="G258" s="28">
        <v>141318.69</v>
      </c>
      <c r="H258" s="28">
        <v>332107.11</v>
      </c>
      <c r="I258" s="28">
        <v>-140319.01</v>
      </c>
      <c r="J258" s="28">
        <v>187562.66</v>
      </c>
      <c r="K258" s="28">
        <v>0</v>
      </c>
      <c r="L258" s="28">
        <v>0</v>
      </c>
      <c r="M258" s="28">
        <v>0</v>
      </c>
      <c r="N258" s="28">
        <v>0</v>
      </c>
      <c r="O258" s="114">
        <f t="shared" si="3"/>
        <v>32261031.45</v>
      </c>
    </row>
    <row r="259" spans="1:15" s="25" customFormat="1" ht="11.25">
      <c r="A259" s="50" t="s">
        <v>518</v>
      </c>
      <c r="B259" s="29" t="s">
        <v>519</v>
      </c>
      <c r="C259" s="27" t="s">
        <v>61</v>
      </c>
      <c r="D259" s="27" t="s">
        <v>15</v>
      </c>
      <c r="E259" s="28">
        <v>16790540.49</v>
      </c>
      <c r="F259" s="28">
        <v>5548.84</v>
      </c>
      <c r="G259" s="28">
        <v>16308.89</v>
      </c>
      <c r="H259" s="28">
        <v>147316.91</v>
      </c>
      <c r="I259" s="28">
        <v>-54867.98</v>
      </c>
      <c r="J259" s="28">
        <v>-60339.11</v>
      </c>
      <c r="K259" s="28">
        <v>0</v>
      </c>
      <c r="L259" s="28">
        <v>0</v>
      </c>
      <c r="M259" s="28">
        <v>0</v>
      </c>
      <c r="N259" s="28">
        <v>0</v>
      </c>
      <c r="O259" s="114">
        <f t="shared" si="3"/>
        <v>16800792.58</v>
      </c>
    </row>
    <row r="260" spans="1:15" s="25" customFormat="1" ht="11.25">
      <c r="A260" s="50" t="s">
        <v>520</v>
      </c>
      <c r="B260" s="29" t="s">
        <v>521</v>
      </c>
      <c r="C260" s="27" t="s">
        <v>167</v>
      </c>
      <c r="D260" s="27" t="s">
        <v>42</v>
      </c>
      <c r="E260" s="28">
        <v>24124118.85</v>
      </c>
      <c r="F260" s="28">
        <v>28495.91</v>
      </c>
      <c r="G260" s="28">
        <v>22523.84</v>
      </c>
      <c r="H260" s="28">
        <v>591561.59</v>
      </c>
      <c r="I260" s="28">
        <v>-329304.61</v>
      </c>
      <c r="J260" s="28">
        <v>132568.78</v>
      </c>
      <c r="K260" s="28">
        <v>0</v>
      </c>
      <c r="L260" s="28">
        <v>0</v>
      </c>
      <c r="M260" s="28">
        <v>0</v>
      </c>
      <c r="N260" s="28">
        <v>0</v>
      </c>
      <c r="O260" s="114">
        <f t="shared" si="3"/>
        <v>24467924.860000003</v>
      </c>
    </row>
    <row r="261" spans="1:15" s="25" customFormat="1" ht="11.25">
      <c r="A261" s="50" t="s">
        <v>522</v>
      </c>
      <c r="B261" s="29" t="s">
        <v>523</v>
      </c>
      <c r="C261" s="27" t="s">
        <v>14</v>
      </c>
      <c r="D261" s="27" t="s">
        <v>54</v>
      </c>
      <c r="E261" s="28">
        <v>79239257.61</v>
      </c>
      <c r="F261" s="28">
        <v>15344.5</v>
      </c>
      <c r="G261" s="28">
        <v>16344.9</v>
      </c>
      <c r="H261" s="28">
        <v>3229595.43</v>
      </c>
      <c r="I261" s="28">
        <v>636076.25</v>
      </c>
      <c r="J261" s="28">
        <v>544334.19</v>
      </c>
      <c r="K261" s="28">
        <v>0</v>
      </c>
      <c r="L261" s="28">
        <v>0</v>
      </c>
      <c r="M261" s="28">
        <v>0</v>
      </c>
      <c r="N261" s="28">
        <v>0</v>
      </c>
      <c r="O261" s="114">
        <f t="shared" si="3"/>
        <v>83617574.08</v>
      </c>
    </row>
    <row r="262" spans="1:15" s="25" customFormat="1" ht="11.25">
      <c r="A262" s="50" t="s">
        <v>524</v>
      </c>
      <c r="B262" s="29" t="s">
        <v>525</v>
      </c>
      <c r="C262" s="27" t="s">
        <v>32</v>
      </c>
      <c r="D262" s="27" t="s">
        <v>54</v>
      </c>
      <c r="E262" s="28">
        <v>36197230.41</v>
      </c>
      <c r="F262" s="28">
        <v>288230.37</v>
      </c>
      <c r="G262" s="28">
        <v>-647644.75</v>
      </c>
      <c r="H262" s="28">
        <v>44278.5</v>
      </c>
      <c r="I262" s="28">
        <v>47596.08</v>
      </c>
      <c r="J262" s="28">
        <v>230901.28</v>
      </c>
      <c r="K262" s="28">
        <v>0</v>
      </c>
      <c r="L262" s="28">
        <v>0</v>
      </c>
      <c r="M262" s="28">
        <v>0</v>
      </c>
      <c r="N262" s="28">
        <v>0</v>
      </c>
      <c r="O262" s="114">
        <f t="shared" si="3"/>
        <v>36879420.65</v>
      </c>
    </row>
    <row r="263" spans="1:15" s="25" customFormat="1" ht="11.25">
      <c r="A263" s="50" t="s">
        <v>526</v>
      </c>
      <c r="B263" s="29" t="s">
        <v>527</v>
      </c>
      <c r="C263" s="27" t="s">
        <v>35</v>
      </c>
      <c r="D263" s="27" t="s">
        <v>36</v>
      </c>
      <c r="E263" s="28">
        <v>130015503.88</v>
      </c>
      <c r="F263" s="28">
        <v>10278.37</v>
      </c>
      <c r="G263" s="28">
        <v>56654.04</v>
      </c>
      <c r="H263" s="28">
        <v>9916153.58</v>
      </c>
      <c r="I263" s="28">
        <v>-1726346.25</v>
      </c>
      <c r="J263" s="28">
        <v>1825897.03</v>
      </c>
      <c r="K263" s="28">
        <v>0</v>
      </c>
      <c r="L263" s="28">
        <v>0</v>
      </c>
      <c r="M263" s="28">
        <v>0</v>
      </c>
      <c r="N263" s="28">
        <v>0</v>
      </c>
      <c r="O263" s="114">
        <f t="shared" si="3"/>
        <v>139964275.82999998</v>
      </c>
    </row>
    <row r="264" spans="1:15" s="25" customFormat="1" ht="11.25">
      <c r="A264" s="50" t="s">
        <v>528</v>
      </c>
      <c r="B264" s="29" t="s">
        <v>529</v>
      </c>
      <c r="C264" s="27" t="s">
        <v>14</v>
      </c>
      <c r="D264" s="27" t="s">
        <v>15</v>
      </c>
      <c r="E264" s="28">
        <v>35011784.41</v>
      </c>
      <c r="F264" s="28">
        <v>3629.81</v>
      </c>
      <c r="G264" s="28">
        <v>-73482</v>
      </c>
      <c r="H264" s="28">
        <v>259827.73</v>
      </c>
      <c r="I264" s="28">
        <v>-272183.99</v>
      </c>
      <c r="J264" s="28">
        <v>323621</v>
      </c>
      <c r="K264" s="28">
        <v>0</v>
      </c>
      <c r="L264" s="28">
        <v>0</v>
      </c>
      <c r="M264" s="28">
        <v>0</v>
      </c>
      <c r="N264" s="28">
        <v>0</v>
      </c>
      <c r="O264" s="114">
        <f t="shared" si="3"/>
        <v>35392901.33999999</v>
      </c>
    </row>
    <row r="265" spans="1:15" s="25" customFormat="1" ht="11.25">
      <c r="A265" s="50" t="s">
        <v>530</v>
      </c>
      <c r="B265" s="29" t="s">
        <v>531</v>
      </c>
      <c r="C265" s="27" t="s">
        <v>32</v>
      </c>
      <c r="D265" s="27" t="s">
        <v>15</v>
      </c>
      <c r="E265" s="28">
        <v>51290103.6</v>
      </c>
      <c r="F265" s="28">
        <v>54158.17</v>
      </c>
      <c r="G265" s="28">
        <v>90050.32</v>
      </c>
      <c r="H265" s="28">
        <v>834406.55</v>
      </c>
      <c r="I265" s="28">
        <v>-462179.09</v>
      </c>
      <c r="J265" s="28">
        <v>189357.42</v>
      </c>
      <c r="K265" s="28">
        <v>0</v>
      </c>
      <c r="L265" s="28">
        <v>0</v>
      </c>
      <c r="M265" s="28">
        <v>0</v>
      </c>
      <c r="N265" s="28">
        <v>0</v>
      </c>
      <c r="O265" s="114">
        <f t="shared" si="3"/>
        <v>51707479.989999995</v>
      </c>
    </row>
    <row r="266" spans="1:15" s="25" customFormat="1" ht="11.25">
      <c r="A266" s="50" t="s">
        <v>532</v>
      </c>
      <c r="B266" s="29" t="s">
        <v>533</v>
      </c>
      <c r="C266" s="27" t="s">
        <v>32</v>
      </c>
      <c r="D266" s="27" t="s">
        <v>15</v>
      </c>
      <c r="E266" s="28">
        <v>34106833.91</v>
      </c>
      <c r="F266" s="28">
        <v>20942.38</v>
      </c>
      <c r="G266" s="28">
        <v>15754.46</v>
      </c>
      <c r="H266" s="28">
        <v>428344.44</v>
      </c>
      <c r="I266" s="28">
        <v>-378682.46</v>
      </c>
      <c r="J266" s="28">
        <v>157157.94</v>
      </c>
      <c r="K266" s="28">
        <v>0</v>
      </c>
      <c r="L266" s="28">
        <v>0</v>
      </c>
      <c r="M266" s="28">
        <v>0</v>
      </c>
      <c r="N266" s="28">
        <v>0</v>
      </c>
      <c r="O266" s="114">
        <f t="shared" si="3"/>
        <v>34276956.98999999</v>
      </c>
    </row>
    <row r="267" spans="1:15" s="25" customFormat="1" ht="11.25">
      <c r="A267" s="50" t="s">
        <v>534</v>
      </c>
      <c r="B267" s="29" t="s">
        <v>535</v>
      </c>
      <c r="C267" s="27" t="s">
        <v>18</v>
      </c>
      <c r="D267" s="27" t="s">
        <v>42</v>
      </c>
      <c r="E267" s="28">
        <v>43071981.67</v>
      </c>
      <c r="F267" s="28">
        <v>41178.84</v>
      </c>
      <c r="G267" s="28">
        <v>82710.12</v>
      </c>
      <c r="H267" s="28">
        <v>166437.49</v>
      </c>
      <c r="I267" s="28">
        <v>-408444.77</v>
      </c>
      <c r="J267" s="28">
        <v>174775.06</v>
      </c>
      <c r="K267" s="28">
        <v>0</v>
      </c>
      <c r="L267" s="28">
        <v>0</v>
      </c>
      <c r="M267" s="28">
        <v>0</v>
      </c>
      <c r="N267" s="28">
        <v>0</v>
      </c>
      <c r="O267" s="114">
        <f t="shared" si="3"/>
        <v>42880860.49</v>
      </c>
    </row>
    <row r="268" spans="1:15" s="25" customFormat="1" ht="11.25">
      <c r="A268" s="50" t="s">
        <v>536</v>
      </c>
      <c r="B268" s="29" t="s">
        <v>537</v>
      </c>
      <c r="C268" s="27" t="s">
        <v>61</v>
      </c>
      <c r="D268" s="27" t="s">
        <v>15</v>
      </c>
      <c r="E268" s="28">
        <v>37461883.52</v>
      </c>
      <c r="F268" s="28">
        <v>2767.35</v>
      </c>
      <c r="G268" s="28">
        <v>-7558.12</v>
      </c>
      <c r="H268" s="28">
        <v>196773.77</v>
      </c>
      <c r="I268" s="28">
        <v>-225872.31</v>
      </c>
      <c r="J268" s="28">
        <v>272749.94</v>
      </c>
      <c r="K268" s="28">
        <v>0</v>
      </c>
      <c r="L268" s="28">
        <v>0</v>
      </c>
      <c r="M268" s="28">
        <v>0</v>
      </c>
      <c r="N268" s="28">
        <v>0</v>
      </c>
      <c r="O268" s="114">
        <f t="shared" si="3"/>
        <v>37710325.69</v>
      </c>
    </row>
    <row r="269" spans="1:15" s="25" customFormat="1" ht="11.25">
      <c r="A269" s="50" t="s">
        <v>538</v>
      </c>
      <c r="B269" s="29" t="s">
        <v>539</v>
      </c>
      <c r="C269" s="27" t="s">
        <v>61</v>
      </c>
      <c r="D269" s="27" t="s">
        <v>15</v>
      </c>
      <c r="E269" s="28">
        <v>14743669.23</v>
      </c>
      <c r="F269" s="28">
        <v>9695.12</v>
      </c>
      <c r="G269" s="28">
        <v>14974.26</v>
      </c>
      <c r="H269" s="28">
        <v>162724.5</v>
      </c>
      <c r="I269" s="28">
        <v>-285758.65</v>
      </c>
      <c r="J269" s="28">
        <v>9034.34</v>
      </c>
      <c r="K269" s="28">
        <v>0</v>
      </c>
      <c r="L269" s="28">
        <v>0</v>
      </c>
      <c r="M269" s="28">
        <v>0</v>
      </c>
      <c r="N269" s="28">
        <v>0</v>
      </c>
      <c r="O269" s="114">
        <f aca="true" t="shared" si="4" ref="O269:O332">E269-F269-G269+H269+I269+J269+K269+L269+M269</f>
        <v>14605000.040000001</v>
      </c>
    </row>
    <row r="270" spans="1:15" s="25" customFormat="1" ht="11.25">
      <c r="A270" s="50" t="s">
        <v>540</v>
      </c>
      <c r="B270" s="29" t="s">
        <v>541</v>
      </c>
      <c r="C270" s="27" t="s">
        <v>32</v>
      </c>
      <c r="D270" s="27" t="s">
        <v>15</v>
      </c>
      <c r="E270" s="28">
        <v>39458874.72</v>
      </c>
      <c r="F270" s="28">
        <v>28881.33</v>
      </c>
      <c r="G270" s="28">
        <v>127596.62</v>
      </c>
      <c r="H270" s="28">
        <v>142499.44</v>
      </c>
      <c r="I270" s="28">
        <v>-378615.46</v>
      </c>
      <c r="J270" s="28">
        <v>56610.36</v>
      </c>
      <c r="K270" s="28">
        <v>0</v>
      </c>
      <c r="L270" s="28">
        <v>0</v>
      </c>
      <c r="M270" s="28">
        <v>0</v>
      </c>
      <c r="N270" s="28">
        <v>0</v>
      </c>
      <c r="O270" s="114">
        <f t="shared" si="4"/>
        <v>39122891.11</v>
      </c>
    </row>
    <row r="271" spans="1:15" s="25" customFormat="1" ht="11.25">
      <c r="A271" s="50" t="s">
        <v>542</v>
      </c>
      <c r="B271" s="29" t="s">
        <v>543</v>
      </c>
      <c r="C271" s="27" t="s">
        <v>18</v>
      </c>
      <c r="D271" s="27" t="s">
        <v>42</v>
      </c>
      <c r="E271" s="28">
        <v>78163944.77</v>
      </c>
      <c r="F271" s="28">
        <v>46805.28</v>
      </c>
      <c r="G271" s="28">
        <v>52777.9</v>
      </c>
      <c r="H271" s="28">
        <v>551836.12</v>
      </c>
      <c r="I271" s="28">
        <v>-1185617.67</v>
      </c>
      <c r="J271" s="28">
        <v>1271733.24</v>
      </c>
      <c r="K271" s="28">
        <v>0</v>
      </c>
      <c r="L271" s="28">
        <v>0</v>
      </c>
      <c r="M271" s="28">
        <v>0</v>
      </c>
      <c r="N271" s="28">
        <v>0</v>
      </c>
      <c r="O271" s="114">
        <f t="shared" si="4"/>
        <v>78702313.27999999</v>
      </c>
    </row>
    <row r="272" spans="1:15" s="25" customFormat="1" ht="11.25">
      <c r="A272" s="50" t="s">
        <v>544</v>
      </c>
      <c r="B272" s="29" t="s">
        <v>545</v>
      </c>
      <c r="C272" s="27" t="s">
        <v>167</v>
      </c>
      <c r="D272" s="27" t="s">
        <v>54</v>
      </c>
      <c r="E272" s="28">
        <v>60293295.02</v>
      </c>
      <c r="F272" s="28">
        <v>245565.98</v>
      </c>
      <c r="G272" s="28">
        <v>-47519.61</v>
      </c>
      <c r="H272" s="28">
        <v>681708.83</v>
      </c>
      <c r="I272" s="28">
        <v>-390395</v>
      </c>
      <c r="J272" s="28">
        <v>148287.76</v>
      </c>
      <c r="K272" s="28">
        <v>0</v>
      </c>
      <c r="L272" s="28">
        <v>0</v>
      </c>
      <c r="M272" s="28">
        <v>0</v>
      </c>
      <c r="N272" s="28">
        <v>0</v>
      </c>
      <c r="O272" s="114">
        <f t="shared" si="4"/>
        <v>60534850.24</v>
      </c>
    </row>
    <row r="273" spans="1:15" s="25" customFormat="1" ht="11.25">
      <c r="A273" s="50" t="s">
        <v>546</v>
      </c>
      <c r="B273" s="29" t="s">
        <v>547</v>
      </c>
      <c r="C273" s="27" t="s">
        <v>61</v>
      </c>
      <c r="D273" s="27" t="s">
        <v>54</v>
      </c>
      <c r="E273" s="28">
        <v>70379115.12</v>
      </c>
      <c r="F273" s="28">
        <v>181229.57</v>
      </c>
      <c r="G273" s="28">
        <v>172305.31</v>
      </c>
      <c r="H273" s="28">
        <v>397004.01</v>
      </c>
      <c r="I273" s="28">
        <v>-674689.9</v>
      </c>
      <c r="J273" s="28">
        <v>602282.41</v>
      </c>
      <c r="K273" s="28">
        <v>0</v>
      </c>
      <c r="L273" s="28">
        <v>0</v>
      </c>
      <c r="M273" s="28">
        <v>0</v>
      </c>
      <c r="N273" s="28">
        <v>0</v>
      </c>
      <c r="O273" s="114">
        <f t="shared" si="4"/>
        <v>70350176.76</v>
      </c>
    </row>
    <row r="274" spans="1:15" s="25" customFormat="1" ht="11.25">
      <c r="A274" s="50" t="s">
        <v>548</v>
      </c>
      <c r="B274" s="29" t="s">
        <v>549</v>
      </c>
      <c r="C274" s="27" t="s">
        <v>61</v>
      </c>
      <c r="D274" s="27" t="s">
        <v>15</v>
      </c>
      <c r="E274" s="28">
        <v>43203738.63</v>
      </c>
      <c r="F274" s="28">
        <v>17737.24</v>
      </c>
      <c r="G274" s="28">
        <v>39081.13</v>
      </c>
      <c r="H274" s="28">
        <v>440681.1</v>
      </c>
      <c r="I274" s="28">
        <v>-130881.27</v>
      </c>
      <c r="J274" s="28">
        <v>326776.74</v>
      </c>
      <c r="K274" s="28">
        <v>0</v>
      </c>
      <c r="L274" s="28">
        <v>0</v>
      </c>
      <c r="M274" s="28">
        <v>0</v>
      </c>
      <c r="N274" s="28">
        <v>0</v>
      </c>
      <c r="O274" s="114">
        <f t="shared" si="4"/>
        <v>43783496.83</v>
      </c>
    </row>
    <row r="275" spans="1:15" s="25" customFormat="1" ht="11.25">
      <c r="A275" s="50" t="s">
        <v>550</v>
      </c>
      <c r="B275" s="29" t="s">
        <v>551</v>
      </c>
      <c r="C275" s="27" t="s">
        <v>53</v>
      </c>
      <c r="D275" s="27" t="s">
        <v>15</v>
      </c>
      <c r="E275" s="28">
        <v>18873381.62</v>
      </c>
      <c r="F275" s="28">
        <v>7252.06</v>
      </c>
      <c r="G275" s="28">
        <v>-22992.72</v>
      </c>
      <c r="H275" s="28">
        <v>138882.49</v>
      </c>
      <c r="I275" s="28">
        <v>-15033.71</v>
      </c>
      <c r="J275" s="28">
        <v>14186.33</v>
      </c>
      <c r="K275" s="28">
        <v>0</v>
      </c>
      <c r="L275" s="28">
        <v>0</v>
      </c>
      <c r="M275" s="28">
        <v>0</v>
      </c>
      <c r="N275" s="28">
        <v>0</v>
      </c>
      <c r="O275" s="114">
        <f t="shared" si="4"/>
        <v>19027157.389999997</v>
      </c>
    </row>
    <row r="276" spans="1:15" s="25" customFormat="1" ht="11.25">
      <c r="A276" s="50" t="s">
        <v>552</v>
      </c>
      <c r="B276" s="29" t="s">
        <v>553</v>
      </c>
      <c r="C276" s="27" t="s">
        <v>32</v>
      </c>
      <c r="D276" s="27" t="s">
        <v>15</v>
      </c>
      <c r="E276" s="28">
        <v>35927405.95</v>
      </c>
      <c r="F276" s="28">
        <v>1118015.24</v>
      </c>
      <c r="G276" s="28">
        <v>-131981.9</v>
      </c>
      <c r="H276" s="28">
        <v>1535015.74</v>
      </c>
      <c r="I276" s="28">
        <v>-190947.16</v>
      </c>
      <c r="J276" s="28">
        <v>58770</v>
      </c>
      <c r="K276" s="28">
        <v>0</v>
      </c>
      <c r="L276" s="28">
        <v>0</v>
      </c>
      <c r="M276" s="28">
        <v>0</v>
      </c>
      <c r="N276" s="28">
        <v>0</v>
      </c>
      <c r="O276" s="114">
        <f t="shared" si="4"/>
        <v>36344211.190000005</v>
      </c>
    </row>
    <row r="277" spans="1:15" s="25" customFormat="1" ht="11.25">
      <c r="A277" s="50" t="s">
        <v>554</v>
      </c>
      <c r="B277" s="29" t="s">
        <v>555</v>
      </c>
      <c r="C277" s="27" t="s">
        <v>167</v>
      </c>
      <c r="D277" s="27" t="s">
        <v>42</v>
      </c>
      <c r="E277" s="28">
        <v>70174031.87</v>
      </c>
      <c r="F277" s="28">
        <v>80998.88</v>
      </c>
      <c r="G277" s="28">
        <v>112854.09</v>
      </c>
      <c r="H277" s="28">
        <v>495804.8</v>
      </c>
      <c r="I277" s="28">
        <v>-345032.21</v>
      </c>
      <c r="J277" s="28">
        <v>149212.55</v>
      </c>
      <c r="K277" s="28">
        <v>0</v>
      </c>
      <c r="L277" s="28">
        <v>0</v>
      </c>
      <c r="M277" s="28">
        <v>0</v>
      </c>
      <c r="N277" s="28">
        <v>0</v>
      </c>
      <c r="O277" s="114">
        <f t="shared" si="4"/>
        <v>70280164.04</v>
      </c>
    </row>
    <row r="278" spans="1:15" s="25" customFormat="1" ht="11.25">
      <c r="A278" s="50" t="s">
        <v>556</v>
      </c>
      <c r="B278" s="29" t="s">
        <v>557</v>
      </c>
      <c r="C278" s="27" t="s">
        <v>14</v>
      </c>
      <c r="D278" s="27" t="s">
        <v>15</v>
      </c>
      <c r="E278" s="28">
        <v>30762363.46</v>
      </c>
      <c r="F278" s="28">
        <v>70145.37</v>
      </c>
      <c r="G278" s="28">
        <v>-415915.38</v>
      </c>
      <c r="H278" s="28">
        <v>232228.23</v>
      </c>
      <c r="I278" s="28">
        <v>-32111.64</v>
      </c>
      <c r="J278" s="28">
        <v>177690.02</v>
      </c>
      <c r="K278" s="28">
        <v>0</v>
      </c>
      <c r="L278" s="28">
        <v>0</v>
      </c>
      <c r="M278" s="28">
        <v>0</v>
      </c>
      <c r="N278" s="28">
        <v>0</v>
      </c>
      <c r="O278" s="114">
        <f t="shared" si="4"/>
        <v>31485940.08</v>
      </c>
    </row>
    <row r="279" spans="1:15" s="25" customFormat="1" ht="11.25">
      <c r="A279" s="50" t="s">
        <v>558</v>
      </c>
      <c r="B279" s="29" t="s">
        <v>559</v>
      </c>
      <c r="C279" s="27" t="s">
        <v>35</v>
      </c>
      <c r="D279" s="27" t="s">
        <v>36</v>
      </c>
      <c r="E279" s="28">
        <v>44933381.84</v>
      </c>
      <c r="F279" s="28">
        <v>11593.67</v>
      </c>
      <c r="G279" s="28">
        <v>-79362.44</v>
      </c>
      <c r="H279" s="28">
        <v>786058.05</v>
      </c>
      <c r="I279" s="28">
        <v>-206759.98</v>
      </c>
      <c r="J279" s="28">
        <v>258943.73</v>
      </c>
      <c r="K279" s="28">
        <v>0</v>
      </c>
      <c r="L279" s="28">
        <v>0</v>
      </c>
      <c r="M279" s="28">
        <v>0</v>
      </c>
      <c r="N279" s="28">
        <v>0</v>
      </c>
      <c r="O279" s="114">
        <f t="shared" si="4"/>
        <v>45839392.41</v>
      </c>
    </row>
    <row r="280" spans="1:15" s="25" customFormat="1" ht="11.25">
      <c r="A280" s="50" t="s">
        <v>560</v>
      </c>
      <c r="B280" s="29" t="s">
        <v>561</v>
      </c>
      <c r="C280" s="27" t="s">
        <v>14</v>
      </c>
      <c r="D280" s="27" t="s">
        <v>15</v>
      </c>
      <c r="E280" s="28">
        <v>28246556.93</v>
      </c>
      <c r="F280" s="28">
        <v>61448.19</v>
      </c>
      <c r="G280" s="28">
        <v>-26113.26</v>
      </c>
      <c r="H280" s="28">
        <v>3913222.66</v>
      </c>
      <c r="I280" s="28">
        <v>-157987.4</v>
      </c>
      <c r="J280" s="28">
        <v>91618</v>
      </c>
      <c r="K280" s="28">
        <v>0</v>
      </c>
      <c r="L280" s="28">
        <v>0</v>
      </c>
      <c r="M280" s="28">
        <v>0</v>
      </c>
      <c r="N280" s="28">
        <v>0</v>
      </c>
      <c r="O280" s="114">
        <f t="shared" si="4"/>
        <v>32058075.26</v>
      </c>
    </row>
    <row r="281" spans="1:15" s="25" customFormat="1" ht="11.25">
      <c r="A281" s="50" t="s">
        <v>562</v>
      </c>
      <c r="B281" s="29" t="s">
        <v>563</v>
      </c>
      <c r="C281" s="27" t="s">
        <v>53</v>
      </c>
      <c r="D281" s="27" t="s">
        <v>54</v>
      </c>
      <c r="E281" s="28">
        <v>90449984.63</v>
      </c>
      <c r="F281" s="28">
        <v>61068.53</v>
      </c>
      <c r="G281" s="28">
        <v>247680.95</v>
      </c>
      <c r="H281" s="28">
        <v>236112.19</v>
      </c>
      <c r="I281" s="28">
        <v>-419867.67</v>
      </c>
      <c r="J281" s="28">
        <v>544334.53</v>
      </c>
      <c r="K281" s="28">
        <v>0</v>
      </c>
      <c r="L281" s="28">
        <v>0</v>
      </c>
      <c r="M281" s="28">
        <v>0</v>
      </c>
      <c r="N281" s="28">
        <v>0</v>
      </c>
      <c r="O281" s="114">
        <f t="shared" si="4"/>
        <v>90501814.19999999</v>
      </c>
    </row>
    <row r="282" spans="1:15" s="25" customFormat="1" ht="11.25">
      <c r="A282" s="50" t="s">
        <v>564</v>
      </c>
      <c r="B282" s="29" t="s">
        <v>705</v>
      </c>
      <c r="C282" s="27" t="s">
        <v>18</v>
      </c>
      <c r="D282" s="27" t="s">
        <v>42</v>
      </c>
      <c r="E282" s="28">
        <v>48202288.8</v>
      </c>
      <c r="F282" s="28">
        <v>65853.65</v>
      </c>
      <c r="G282" s="28">
        <v>46004.27</v>
      </c>
      <c r="H282" s="28">
        <v>934628.59</v>
      </c>
      <c r="I282" s="28">
        <v>-365905.76</v>
      </c>
      <c r="J282" s="28">
        <v>210856.22</v>
      </c>
      <c r="K282" s="28">
        <v>0</v>
      </c>
      <c r="L282" s="28">
        <v>0</v>
      </c>
      <c r="M282" s="28">
        <v>0</v>
      </c>
      <c r="N282" s="28">
        <v>0</v>
      </c>
      <c r="O282" s="114">
        <f t="shared" si="4"/>
        <v>48870009.93</v>
      </c>
    </row>
    <row r="283" spans="1:15" s="25" customFormat="1" ht="11.25">
      <c r="A283" s="50" t="s">
        <v>565</v>
      </c>
      <c r="B283" s="29" t="s">
        <v>566</v>
      </c>
      <c r="C283" s="27" t="s">
        <v>61</v>
      </c>
      <c r="D283" s="27" t="s">
        <v>15</v>
      </c>
      <c r="E283" s="28">
        <v>27259200.33</v>
      </c>
      <c r="F283" s="28">
        <v>11811.89</v>
      </c>
      <c r="G283" s="28">
        <v>58437.8</v>
      </c>
      <c r="H283" s="28">
        <v>226584.56</v>
      </c>
      <c r="I283" s="28">
        <v>-238224.88</v>
      </c>
      <c r="J283" s="28">
        <v>67485.38</v>
      </c>
      <c r="K283" s="28">
        <v>0</v>
      </c>
      <c r="L283" s="28">
        <v>0</v>
      </c>
      <c r="M283" s="28">
        <v>0</v>
      </c>
      <c r="N283" s="28">
        <v>0</v>
      </c>
      <c r="O283" s="114">
        <f t="shared" si="4"/>
        <v>27244795.699999996</v>
      </c>
    </row>
    <row r="284" spans="1:15" s="25" customFormat="1" ht="11.25">
      <c r="A284" s="50" t="s">
        <v>567</v>
      </c>
      <c r="B284" s="29" t="s">
        <v>568</v>
      </c>
      <c r="C284" s="27" t="s">
        <v>14</v>
      </c>
      <c r="D284" s="27" t="s">
        <v>15</v>
      </c>
      <c r="E284" s="28">
        <v>17427273.29</v>
      </c>
      <c r="F284" s="28">
        <v>14067.18</v>
      </c>
      <c r="G284" s="28">
        <v>595.25</v>
      </c>
      <c r="H284" s="28">
        <v>429724.04</v>
      </c>
      <c r="I284" s="28">
        <v>25619.73</v>
      </c>
      <c r="J284" s="28">
        <v>35664.5</v>
      </c>
      <c r="K284" s="28">
        <v>0</v>
      </c>
      <c r="L284" s="28">
        <v>0</v>
      </c>
      <c r="M284" s="28">
        <v>0</v>
      </c>
      <c r="N284" s="28">
        <v>0</v>
      </c>
      <c r="O284" s="114">
        <f t="shared" si="4"/>
        <v>17903619.13</v>
      </c>
    </row>
    <row r="285" spans="1:15" s="25" customFormat="1" ht="11.25">
      <c r="A285" s="50" t="s">
        <v>569</v>
      </c>
      <c r="B285" s="29" t="s">
        <v>570</v>
      </c>
      <c r="C285" s="27" t="s">
        <v>53</v>
      </c>
      <c r="D285" s="27" t="s">
        <v>15</v>
      </c>
      <c r="E285" s="28">
        <v>29679496.48</v>
      </c>
      <c r="F285" s="28">
        <v>-24658.26</v>
      </c>
      <c r="G285" s="28">
        <v>-261129.93</v>
      </c>
      <c r="H285" s="28">
        <v>210874.59</v>
      </c>
      <c r="I285" s="28">
        <v>-442100.13</v>
      </c>
      <c r="J285" s="28">
        <v>133064.76</v>
      </c>
      <c r="K285" s="28">
        <v>0</v>
      </c>
      <c r="L285" s="28">
        <v>0</v>
      </c>
      <c r="M285" s="28">
        <v>0</v>
      </c>
      <c r="N285" s="28">
        <v>0</v>
      </c>
      <c r="O285" s="114">
        <f t="shared" si="4"/>
        <v>29867123.890000004</v>
      </c>
    </row>
    <row r="286" spans="1:15" s="25" customFormat="1" ht="11.25">
      <c r="A286" s="50" t="s">
        <v>571</v>
      </c>
      <c r="B286" s="29" t="s">
        <v>572</v>
      </c>
      <c r="C286" s="27" t="s">
        <v>53</v>
      </c>
      <c r="D286" s="27" t="s">
        <v>15</v>
      </c>
      <c r="E286" s="28">
        <v>22460700.51</v>
      </c>
      <c r="F286" s="28">
        <v>15774.9</v>
      </c>
      <c r="G286" s="28">
        <v>2524.78</v>
      </c>
      <c r="H286" s="28">
        <v>558675.01</v>
      </c>
      <c r="I286" s="28">
        <v>-30779.07</v>
      </c>
      <c r="J286" s="28">
        <v>87922.76</v>
      </c>
      <c r="K286" s="28">
        <v>0</v>
      </c>
      <c r="L286" s="28">
        <v>0</v>
      </c>
      <c r="M286" s="28">
        <v>0</v>
      </c>
      <c r="N286" s="28">
        <v>0</v>
      </c>
      <c r="O286" s="114">
        <f t="shared" si="4"/>
        <v>23058219.530000005</v>
      </c>
    </row>
    <row r="287" spans="1:15" s="25" customFormat="1" ht="11.25">
      <c r="A287" s="50" t="s">
        <v>573</v>
      </c>
      <c r="B287" s="29" t="s">
        <v>574</v>
      </c>
      <c r="C287" s="27" t="s">
        <v>61</v>
      </c>
      <c r="D287" s="27" t="s">
        <v>54</v>
      </c>
      <c r="E287" s="28">
        <v>56738135.22</v>
      </c>
      <c r="F287" s="28">
        <v>71835.87</v>
      </c>
      <c r="G287" s="28">
        <v>198992.77</v>
      </c>
      <c r="H287" s="28">
        <v>222575.48</v>
      </c>
      <c r="I287" s="28">
        <v>-214171.13</v>
      </c>
      <c r="J287" s="28">
        <v>194364.91</v>
      </c>
      <c r="K287" s="28">
        <v>0</v>
      </c>
      <c r="L287" s="28">
        <v>0</v>
      </c>
      <c r="M287" s="28">
        <v>0</v>
      </c>
      <c r="N287" s="28">
        <v>0</v>
      </c>
      <c r="O287" s="114">
        <f t="shared" si="4"/>
        <v>56670075.83999999</v>
      </c>
    </row>
    <row r="288" spans="1:15" s="25" customFormat="1" ht="11.25">
      <c r="A288" s="50" t="s">
        <v>575</v>
      </c>
      <c r="B288" s="29" t="s">
        <v>576</v>
      </c>
      <c r="C288" s="27" t="s">
        <v>32</v>
      </c>
      <c r="D288" s="27" t="s">
        <v>15</v>
      </c>
      <c r="E288" s="28">
        <v>21802111.27</v>
      </c>
      <c r="F288" s="28">
        <v>23574.47</v>
      </c>
      <c r="G288" s="28">
        <v>63558.39</v>
      </c>
      <c r="H288" s="28">
        <v>842834.13</v>
      </c>
      <c r="I288" s="28">
        <v>-55040.59</v>
      </c>
      <c r="J288" s="28">
        <v>154675.47</v>
      </c>
      <c r="K288" s="28">
        <v>0</v>
      </c>
      <c r="L288" s="28">
        <v>0</v>
      </c>
      <c r="M288" s="28">
        <v>0</v>
      </c>
      <c r="N288" s="28">
        <v>0</v>
      </c>
      <c r="O288" s="114">
        <f t="shared" si="4"/>
        <v>22657447.419999998</v>
      </c>
    </row>
    <row r="289" spans="1:15" s="25" customFormat="1" ht="11.25">
      <c r="A289" s="50" t="s">
        <v>577</v>
      </c>
      <c r="B289" s="29" t="s">
        <v>578</v>
      </c>
      <c r="C289" s="27" t="s">
        <v>14</v>
      </c>
      <c r="D289" s="27" t="s">
        <v>15</v>
      </c>
      <c r="E289" s="28">
        <v>35179033.12</v>
      </c>
      <c r="F289" s="28">
        <v>11764.18</v>
      </c>
      <c r="G289" s="28">
        <v>10338.67</v>
      </c>
      <c r="H289" s="28">
        <v>447048.77</v>
      </c>
      <c r="I289" s="28">
        <v>-391528.19</v>
      </c>
      <c r="J289" s="28">
        <v>229164.42</v>
      </c>
      <c r="K289" s="28">
        <v>0</v>
      </c>
      <c r="L289" s="28">
        <v>0</v>
      </c>
      <c r="M289" s="28">
        <v>0</v>
      </c>
      <c r="N289" s="28">
        <v>0</v>
      </c>
      <c r="O289" s="114">
        <f t="shared" si="4"/>
        <v>35441615.27</v>
      </c>
    </row>
    <row r="290" spans="1:15" s="25" customFormat="1" ht="11.25">
      <c r="A290" s="50" t="s">
        <v>579</v>
      </c>
      <c r="B290" s="29" t="s">
        <v>580</v>
      </c>
      <c r="C290" s="27" t="s">
        <v>53</v>
      </c>
      <c r="D290" s="27" t="s">
        <v>15</v>
      </c>
      <c r="E290" s="28">
        <v>25947263.75</v>
      </c>
      <c r="F290" s="28">
        <v>4941.35</v>
      </c>
      <c r="G290" s="28">
        <v>-380349.47</v>
      </c>
      <c r="H290" s="28">
        <v>82757.34</v>
      </c>
      <c r="I290" s="28">
        <v>-11843.32</v>
      </c>
      <c r="J290" s="28">
        <v>82563.55</v>
      </c>
      <c r="K290" s="28">
        <v>0</v>
      </c>
      <c r="L290" s="28">
        <v>0</v>
      </c>
      <c r="M290" s="28">
        <v>0</v>
      </c>
      <c r="N290" s="28">
        <v>0</v>
      </c>
      <c r="O290" s="114">
        <f t="shared" si="4"/>
        <v>26476149.439999998</v>
      </c>
    </row>
    <row r="291" spans="1:15" s="25" customFormat="1" ht="11.25">
      <c r="A291" s="50" t="s">
        <v>581</v>
      </c>
      <c r="B291" s="29" t="s">
        <v>582</v>
      </c>
      <c r="C291" s="27" t="s">
        <v>14</v>
      </c>
      <c r="D291" s="27" t="s">
        <v>15</v>
      </c>
      <c r="E291" s="28">
        <v>25769724.98</v>
      </c>
      <c r="F291" s="28">
        <v>16461.05</v>
      </c>
      <c r="G291" s="28">
        <v>14716.44</v>
      </c>
      <c r="H291" s="28">
        <v>440542.09</v>
      </c>
      <c r="I291" s="28">
        <v>-263577.95</v>
      </c>
      <c r="J291" s="28">
        <v>44363.11</v>
      </c>
      <c r="K291" s="28">
        <v>0</v>
      </c>
      <c r="L291" s="28">
        <v>0</v>
      </c>
      <c r="M291" s="28">
        <v>0</v>
      </c>
      <c r="N291" s="28">
        <v>0</v>
      </c>
      <c r="O291" s="114">
        <f t="shared" si="4"/>
        <v>25959874.74</v>
      </c>
    </row>
    <row r="292" spans="1:15" s="25" customFormat="1" ht="11.25">
      <c r="A292" s="50" t="s">
        <v>583</v>
      </c>
      <c r="B292" s="29" t="s">
        <v>584</v>
      </c>
      <c r="C292" s="27" t="s">
        <v>32</v>
      </c>
      <c r="D292" s="27" t="s">
        <v>15</v>
      </c>
      <c r="E292" s="28">
        <v>22387362.36</v>
      </c>
      <c r="F292" s="28">
        <v>41449.82</v>
      </c>
      <c r="G292" s="28">
        <v>18923.96</v>
      </c>
      <c r="H292" s="28">
        <v>184209.07</v>
      </c>
      <c r="I292" s="28">
        <v>-263529.18</v>
      </c>
      <c r="J292" s="28">
        <v>97000</v>
      </c>
      <c r="K292" s="28">
        <v>0</v>
      </c>
      <c r="L292" s="28">
        <v>0</v>
      </c>
      <c r="M292" s="28">
        <v>0</v>
      </c>
      <c r="N292" s="28">
        <v>0</v>
      </c>
      <c r="O292" s="114">
        <f t="shared" si="4"/>
        <v>22344668.47</v>
      </c>
    </row>
    <row r="293" spans="1:15" s="25" customFormat="1" ht="11.25">
      <c r="A293" s="50" t="s">
        <v>585</v>
      </c>
      <c r="B293" s="29" t="s">
        <v>586</v>
      </c>
      <c r="C293" s="27" t="s">
        <v>32</v>
      </c>
      <c r="D293" s="27" t="s">
        <v>54</v>
      </c>
      <c r="E293" s="28">
        <v>83340372.38</v>
      </c>
      <c r="F293" s="28">
        <v>2596107.42</v>
      </c>
      <c r="G293" s="28">
        <v>165596.48</v>
      </c>
      <c r="H293" s="28">
        <v>989805.95</v>
      </c>
      <c r="I293" s="28">
        <v>-8832185.97</v>
      </c>
      <c r="J293" s="28">
        <v>235316</v>
      </c>
      <c r="K293" s="28">
        <v>0</v>
      </c>
      <c r="L293" s="28">
        <v>0</v>
      </c>
      <c r="M293" s="28">
        <v>0</v>
      </c>
      <c r="N293" s="28">
        <v>0</v>
      </c>
      <c r="O293" s="114">
        <f t="shared" si="4"/>
        <v>72971604.46</v>
      </c>
    </row>
    <row r="294" spans="1:15" s="25" customFormat="1" ht="11.25">
      <c r="A294" s="50" t="s">
        <v>587</v>
      </c>
      <c r="B294" s="29" t="s">
        <v>588</v>
      </c>
      <c r="C294" s="27" t="s">
        <v>14</v>
      </c>
      <c r="D294" s="27" t="s">
        <v>15</v>
      </c>
      <c r="E294" s="28">
        <v>40986132.93</v>
      </c>
      <c r="F294" s="28">
        <v>219308.68</v>
      </c>
      <c r="G294" s="28">
        <v>60821.35</v>
      </c>
      <c r="H294" s="28">
        <v>587162.99</v>
      </c>
      <c r="I294" s="28">
        <v>-294337.12</v>
      </c>
      <c r="J294" s="28">
        <v>13000</v>
      </c>
      <c r="K294" s="28">
        <v>0</v>
      </c>
      <c r="L294" s="28">
        <v>0</v>
      </c>
      <c r="M294" s="28">
        <v>0</v>
      </c>
      <c r="N294" s="28">
        <v>0</v>
      </c>
      <c r="O294" s="114">
        <f t="shared" si="4"/>
        <v>41011828.77</v>
      </c>
    </row>
    <row r="295" spans="1:15" s="25" customFormat="1" ht="11.25">
      <c r="A295" s="50" t="s">
        <v>589</v>
      </c>
      <c r="B295" s="29" t="s">
        <v>590</v>
      </c>
      <c r="C295" s="27" t="s">
        <v>53</v>
      </c>
      <c r="D295" s="27" t="s">
        <v>54</v>
      </c>
      <c r="E295" s="28">
        <v>28377559.92</v>
      </c>
      <c r="F295" s="28">
        <v>8132.12</v>
      </c>
      <c r="G295" s="28">
        <v>52245.27</v>
      </c>
      <c r="H295" s="28">
        <v>342933.13</v>
      </c>
      <c r="I295" s="28">
        <v>-76702.8</v>
      </c>
      <c r="J295" s="28">
        <v>172368.24</v>
      </c>
      <c r="K295" s="28">
        <v>0</v>
      </c>
      <c r="L295" s="28">
        <v>0</v>
      </c>
      <c r="M295" s="28">
        <v>0</v>
      </c>
      <c r="N295" s="28">
        <v>0</v>
      </c>
      <c r="O295" s="114">
        <f t="shared" si="4"/>
        <v>28755781.099999998</v>
      </c>
    </row>
    <row r="296" spans="1:15" s="25" customFormat="1" ht="11.25">
      <c r="A296" s="50" t="s">
        <v>591</v>
      </c>
      <c r="B296" s="29" t="s">
        <v>592</v>
      </c>
      <c r="C296" s="27" t="s">
        <v>53</v>
      </c>
      <c r="D296" s="27" t="s">
        <v>15</v>
      </c>
      <c r="E296" s="28">
        <v>7733726.18</v>
      </c>
      <c r="F296" s="28">
        <v>1726.88</v>
      </c>
      <c r="G296" s="28">
        <v>1971.45</v>
      </c>
      <c r="H296" s="28">
        <v>201601.12</v>
      </c>
      <c r="I296" s="28">
        <v>-25178.7</v>
      </c>
      <c r="J296" s="28">
        <v>96907.01</v>
      </c>
      <c r="K296" s="28">
        <v>0</v>
      </c>
      <c r="L296" s="28">
        <v>0</v>
      </c>
      <c r="M296" s="28">
        <v>0</v>
      </c>
      <c r="N296" s="28">
        <v>0</v>
      </c>
      <c r="O296" s="114">
        <f t="shared" si="4"/>
        <v>8003357.279999999</v>
      </c>
    </row>
    <row r="297" spans="1:15" s="25" customFormat="1" ht="11.25">
      <c r="A297" s="50" t="s">
        <v>593</v>
      </c>
      <c r="B297" s="29" t="s">
        <v>594</v>
      </c>
      <c r="C297" s="27" t="s">
        <v>35</v>
      </c>
      <c r="D297" s="27" t="s">
        <v>36</v>
      </c>
      <c r="E297" s="28">
        <v>251543165.74</v>
      </c>
      <c r="F297" s="28">
        <v>341810.26</v>
      </c>
      <c r="G297" s="28">
        <v>4160969.64</v>
      </c>
      <c r="H297" s="28">
        <v>5859782.7</v>
      </c>
      <c r="I297" s="28">
        <v>-6017951.95</v>
      </c>
      <c r="J297" s="28">
        <v>1940589.58</v>
      </c>
      <c r="K297" s="28">
        <v>0</v>
      </c>
      <c r="L297" s="28">
        <v>0</v>
      </c>
      <c r="M297" s="28">
        <v>0</v>
      </c>
      <c r="N297" s="28">
        <v>0</v>
      </c>
      <c r="O297" s="114">
        <f t="shared" si="4"/>
        <v>248822806.17000005</v>
      </c>
    </row>
    <row r="298" spans="1:15" s="25" customFormat="1" ht="11.25">
      <c r="A298" s="50" t="s">
        <v>595</v>
      </c>
      <c r="B298" s="29" t="s">
        <v>596</v>
      </c>
      <c r="C298" s="27" t="s">
        <v>18</v>
      </c>
      <c r="D298" s="27" t="s">
        <v>42</v>
      </c>
      <c r="E298" s="28">
        <v>123784414.62</v>
      </c>
      <c r="F298" s="28">
        <v>262175.82</v>
      </c>
      <c r="G298" s="28">
        <v>293713.54</v>
      </c>
      <c r="H298" s="28">
        <v>1134837.63</v>
      </c>
      <c r="I298" s="28">
        <v>-1426400.51</v>
      </c>
      <c r="J298" s="28">
        <v>1936000</v>
      </c>
      <c r="K298" s="28">
        <v>0</v>
      </c>
      <c r="L298" s="28">
        <v>0</v>
      </c>
      <c r="M298" s="28">
        <v>0</v>
      </c>
      <c r="N298" s="28">
        <v>0</v>
      </c>
      <c r="O298" s="114">
        <f t="shared" si="4"/>
        <v>124872962.38</v>
      </c>
    </row>
    <row r="299" spans="1:15" s="25" customFormat="1" ht="11.25">
      <c r="A299" s="50" t="s">
        <v>597</v>
      </c>
      <c r="B299" s="29" t="s">
        <v>598</v>
      </c>
      <c r="C299" s="27" t="s">
        <v>14</v>
      </c>
      <c r="D299" s="27" t="s">
        <v>15</v>
      </c>
      <c r="E299" s="28">
        <v>37845092.88</v>
      </c>
      <c r="F299" s="28">
        <v>6550.79</v>
      </c>
      <c r="G299" s="28">
        <v>-155909.94</v>
      </c>
      <c r="H299" s="28">
        <v>949982.53</v>
      </c>
      <c r="I299" s="28">
        <v>-849825.58</v>
      </c>
      <c r="J299" s="28">
        <v>22859</v>
      </c>
      <c r="K299" s="28">
        <v>0</v>
      </c>
      <c r="L299" s="28">
        <v>0</v>
      </c>
      <c r="M299" s="28">
        <v>0</v>
      </c>
      <c r="N299" s="28">
        <v>0</v>
      </c>
      <c r="O299" s="114">
        <f t="shared" si="4"/>
        <v>38117467.980000004</v>
      </c>
    </row>
    <row r="300" spans="1:15" s="25" customFormat="1" ht="11.25">
      <c r="A300" s="50" t="s">
        <v>599</v>
      </c>
      <c r="B300" s="29" t="s">
        <v>600</v>
      </c>
      <c r="C300" s="27" t="s">
        <v>32</v>
      </c>
      <c r="D300" s="27" t="s">
        <v>15</v>
      </c>
      <c r="E300" s="28">
        <v>29345269.57</v>
      </c>
      <c r="F300" s="28">
        <v>21549.38</v>
      </c>
      <c r="G300" s="28">
        <v>35394.25</v>
      </c>
      <c r="H300" s="28">
        <v>295426.19</v>
      </c>
      <c r="I300" s="28">
        <v>-130137.65</v>
      </c>
      <c r="J300" s="28">
        <v>-108500.77</v>
      </c>
      <c r="K300" s="28">
        <v>0</v>
      </c>
      <c r="L300" s="28">
        <v>0</v>
      </c>
      <c r="M300" s="28">
        <v>0</v>
      </c>
      <c r="N300" s="28">
        <v>0</v>
      </c>
      <c r="O300" s="114">
        <f t="shared" si="4"/>
        <v>29345113.710000005</v>
      </c>
    </row>
    <row r="301" spans="1:15" s="25" customFormat="1" ht="11.25">
      <c r="A301" s="50" t="s">
        <v>601</v>
      </c>
      <c r="B301" s="29" t="s">
        <v>602</v>
      </c>
      <c r="C301" s="27" t="s">
        <v>14</v>
      </c>
      <c r="D301" s="27" t="s">
        <v>15</v>
      </c>
      <c r="E301" s="28">
        <v>45883452.83</v>
      </c>
      <c r="F301" s="28">
        <v>4941081.93</v>
      </c>
      <c r="G301" s="28">
        <v>12510.77</v>
      </c>
      <c r="H301" s="28">
        <v>465039.81</v>
      </c>
      <c r="I301" s="28">
        <v>-542520.01</v>
      </c>
      <c r="J301" s="28">
        <v>125930</v>
      </c>
      <c r="K301" s="28">
        <v>0</v>
      </c>
      <c r="L301" s="28">
        <v>0</v>
      </c>
      <c r="M301" s="28">
        <v>0</v>
      </c>
      <c r="N301" s="28">
        <v>0</v>
      </c>
      <c r="O301" s="114">
        <f t="shared" si="4"/>
        <v>40978309.93</v>
      </c>
    </row>
    <row r="302" spans="1:15" s="25" customFormat="1" ht="11.25">
      <c r="A302" s="50" t="s">
        <v>603</v>
      </c>
      <c r="B302" s="29" t="s">
        <v>604</v>
      </c>
      <c r="C302" s="27" t="s">
        <v>41</v>
      </c>
      <c r="D302" s="27" t="s">
        <v>42</v>
      </c>
      <c r="E302" s="28">
        <v>89674940.1</v>
      </c>
      <c r="F302" s="28">
        <v>369750.88</v>
      </c>
      <c r="G302" s="28">
        <v>-6983868.62</v>
      </c>
      <c r="H302" s="28">
        <v>606170.45</v>
      </c>
      <c r="I302" s="28">
        <v>-484764.78</v>
      </c>
      <c r="J302" s="28">
        <v>52409.33</v>
      </c>
      <c r="K302" s="28">
        <v>0</v>
      </c>
      <c r="L302" s="28">
        <v>0</v>
      </c>
      <c r="M302" s="28">
        <v>0</v>
      </c>
      <c r="N302" s="28">
        <v>0</v>
      </c>
      <c r="O302" s="114">
        <f t="shared" si="4"/>
        <v>96462872.84</v>
      </c>
    </row>
    <row r="303" spans="1:15" s="25" customFormat="1" ht="11.25">
      <c r="A303" s="50" t="s">
        <v>605</v>
      </c>
      <c r="B303" s="29" t="s">
        <v>606</v>
      </c>
      <c r="C303" s="27" t="s">
        <v>61</v>
      </c>
      <c r="D303" s="27" t="s">
        <v>42</v>
      </c>
      <c r="E303" s="28">
        <v>60205023.27</v>
      </c>
      <c r="F303" s="28">
        <v>70137.45</v>
      </c>
      <c r="G303" s="28">
        <v>165346.17</v>
      </c>
      <c r="H303" s="28">
        <v>286619.43</v>
      </c>
      <c r="I303" s="28">
        <v>-357475.88</v>
      </c>
      <c r="J303" s="28">
        <v>402168.95</v>
      </c>
      <c r="K303" s="28">
        <v>0</v>
      </c>
      <c r="L303" s="28">
        <v>0</v>
      </c>
      <c r="M303" s="28">
        <v>0</v>
      </c>
      <c r="N303" s="28">
        <v>0</v>
      </c>
      <c r="O303" s="114">
        <f t="shared" si="4"/>
        <v>60300852.15</v>
      </c>
    </row>
    <row r="304" spans="1:15" s="25" customFormat="1" ht="11.25">
      <c r="A304" s="50" t="s">
        <v>607</v>
      </c>
      <c r="B304" s="29" t="s">
        <v>608</v>
      </c>
      <c r="C304" s="27" t="s">
        <v>35</v>
      </c>
      <c r="D304" s="27" t="s">
        <v>36</v>
      </c>
      <c r="E304" s="28">
        <v>39407894.36</v>
      </c>
      <c r="F304" s="28">
        <v>36648.62</v>
      </c>
      <c r="G304" s="28">
        <v>-28307.95</v>
      </c>
      <c r="H304" s="28">
        <v>467055.56</v>
      </c>
      <c r="I304" s="28">
        <v>-70616.39</v>
      </c>
      <c r="J304" s="28">
        <v>1503361</v>
      </c>
      <c r="K304" s="28">
        <v>0</v>
      </c>
      <c r="L304" s="28">
        <v>0</v>
      </c>
      <c r="M304" s="28">
        <v>0</v>
      </c>
      <c r="N304" s="28">
        <v>0</v>
      </c>
      <c r="O304" s="114">
        <f t="shared" si="4"/>
        <v>41299353.86000001</v>
      </c>
    </row>
    <row r="305" spans="1:15" s="25" customFormat="1" ht="11.25">
      <c r="A305" s="50" t="s">
        <v>609</v>
      </c>
      <c r="B305" s="29" t="s">
        <v>610</v>
      </c>
      <c r="C305" s="27" t="s">
        <v>35</v>
      </c>
      <c r="D305" s="27" t="s">
        <v>36</v>
      </c>
      <c r="E305" s="28">
        <v>82844034.87</v>
      </c>
      <c r="F305" s="28">
        <v>24595.7</v>
      </c>
      <c r="G305" s="28">
        <v>35551.53</v>
      </c>
      <c r="H305" s="28">
        <v>2611411.22</v>
      </c>
      <c r="I305" s="28">
        <v>-542279.28</v>
      </c>
      <c r="J305" s="28">
        <v>617917.93</v>
      </c>
      <c r="K305" s="28">
        <v>0</v>
      </c>
      <c r="L305" s="28">
        <v>0</v>
      </c>
      <c r="M305" s="28">
        <v>0</v>
      </c>
      <c r="N305" s="28">
        <v>0</v>
      </c>
      <c r="O305" s="114">
        <f t="shared" si="4"/>
        <v>85470937.51</v>
      </c>
    </row>
    <row r="306" spans="1:15" s="25" customFormat="1" ht="11.25">
      <c r="A306" s="50" t="s">
        <v>611</v>
      </c>
      <c r="B306" s="29" t="s">
        <v>612</v>
      </c>
      <c r="C306" s="27" t="s">
        <v>18</v>
      </c>
      <c r="D306" s="27" t="s">
        <v>54</v>
      </c>
      <c r="E306" s="28">
        <v>87847197.14</v>
      </c>
      <c r="F306" s="28">
        <v>3326525.55</v>
      </c>
      <c r="G306" s="28">
        <v>-104649.7</v>
      </c>
      <c r="H306" s="28">
        <v>531656.12</v>
      </c>
      <c r="I306" s="28">
        <v>-299703.54</v>
      </c>
      <c r="J306" s="28">
        <v>598026.65</v>
      </c>
      <c r="K306" s="28">
        <v>0</v>
      </c>
      <c r="L306" s="28">
        <v>0</v>
      </c>
      <c r="M306" s="28">
        <v>0</v>
      </c>
      <c r="N306" s="28">
        <v>0</v>
      </c>
      <c r="O306" s="114">
        <f t="shared" si="4"/>
        <v>85455300.52000001</v>
      </c>
    </row>
    <row r="307" spans="1:15" s="25" customFormat="1" ht="11.25">
      <c r="A307" s="50" t="s">
        <v>613</v>
      </c>
      <c r="B307" s="29" t="s">
        <v>614</v>
      </c>
      <c r="C307" s="27" t="s">
        <v>61</v>
      </c>
      <c r="D307" s="27" t="s">
        <v>15</v>
      </c>
      <c r="E307" s="28">
        <v>53657120.23</v>
      </c>
      <c r="F307" s="28">
        <v>26652.79</v>
      </c>
      <c r="G307" s="28">
        <v>57782.25</v>
      </c>
      <c r="H307" s="28">
        <v>547700.57</v>
      </c>
      <c r="I307" s="28">
        <v>-359741.53</v>
      </c>
      <c r="J307" s="28">
        <v>14360.42</v>
      </c>
      <c r="K307" s="28">
        <v>0</v>
      </c>
      <c r="L307" s="28">
        <v>0</v>
      </c>
      <c r="M307" s="28">
        <v>0</v>
      </c>
      <c r="N307" s="28">
        <v>0</v>
      </c>
      <c r="O307" s="114">
        <f t="shared" si="4"/>
        <v>53775004.65</v>
      </c>
    </row>
    <row r="308" spans="1:15" s="25" customFormat="1" ht="11.25">
      <c r="A308" s="50" t="s">
        <v>615</v>
      </c>
      <c r="B308" s="29" t="s">
        <v>616</v>
      </c>
      <c r="C308" s="27" t="s">
        <v>32</v>
      </c>
      <c r="D308" s="27" t="s">
        <v>15</v>
      </c>
      <c r="E308" s="28">
        <v>56861070.18</v>
      </c>
      <c r="F308" s="28">
        <v>36926.88</v>
      </c>
      <c r="G308" s="28">
        <v>150465.54</v>
      </c>
      <c r="H308" s="28">
        <v>891070.71</v>
      </c>
      <c r="I308" s="28">
        <v>-471355.6</v>
      </c>
      <c r="J308" s="28">
        <v>8503.92</v>
      </c>
      <c r="K308" s="28">
        <v>0</v>
      </c>
      <c r="L308" s="28">
        <v>0</v>
      </c>
      <c r="M308" s="28">
        <v>0</v>
      </c>
      <c r="N308" s="28">
        <v>0</v>
      </c>
      <c r="O308" s="114">
        <f t="shared" si="4"/>
        <v>57101896.79</v>
      </c>
    </row>
    <row r="309" spans="1:15" s="25" customFormat="1" ht="11.25">
      <c r="A309" s="50" t="s">
        <v>617</v>
      </c>
      <c r="B309" s="29" t="s">
        <v>618</v>
      </c>
      <c r="C309" s="27" t="s">
        <v>32</v>
      </c>
      <c r="D309" s="27" t="s">
        <v>15</v>
      </c>
      <c r="E309" s="28">
        <v>20767430</v>
      </c>
      <c r="F309" s="28">
        <v>7406.2</v>
      </c>
      <c r="G309" s="28">
        <v>25549.63</v>
      </c>
      <c r="H309" s="28">
        <v>299478.46</v>
      </c>
      <c r="I309" s="28">
        <v>-232465.91</v>
      </c>
      <c r="J309" s="28">
        <v>110104.66</v>
      </c>
      <c r="K309" s="28">
        <v>0</v>
      </c>
      <c r="L309" s="28">
        <v>0</v>
      </c>
      <c r="M309" s="28">
        <v>0</v>
      </c>
      <c r="N309" s="28">
        <v>0</v>
      </c>
      <c r="O309" s="114">
        <f t="shared" si="4"/>
        <v>20911591.380000003</v>
      </c>
    </row>
    <row r="310" spans="1:15" s="25" customFormat="1" ht="11.25">
      <c r="A310" s="50" t="s">
        <v>619</v>
      </c>
      <c r="B310" s="29" t="s">
        <v>620</v>
      </c>
      <c r="C310" s="27" t="s">
        <v>14</v>
      </c>
      <c r="D310" s="27" t="s">
        <v>15</v>
      </c>
      <c r="E310" s="28">
        <v>29826986.04</v>
      </c>
      <c r="F310" s="28">
        <v>15066.67</v>
      </c>
      <c r="G310" s="28">
        <v>16378.18</v>
      </c>
      <c r="H310" s="28">
        <v>355252.85</v>
      </c>
      <c r="I310" s="28">
        <v>-230171.73</v>
      </c>
      <c r="J310" s="28">
        <v>207539.76</v>
      </c>
      <c r="K310" s="28">
        <v>0</v>
      </c>
      <c r="L310" s="28">
        <v>0</v>
      </c>
      <c r="M310" s="28">
        <v>0</v>
      </c>
      <c r="N310" s="28">
        <v>0</v>
      </c>
      <c r="O310" s="114">
        <f t="shared" si="4"/>
        <v>30128162.07</v>
      </c>
    </row>
    <row r="311" spans="1:15" s="25" customFormat="1" ht="11.25">
      <c r="A311" s="50" t="s">
        <v>621</v>
      </c>
      <c r="B311" s="29" t="s">
        <v>622</v>
      </c>
      <c r="C311" s="27" t="s">
        <v>14</v>
      </c>
      <c r="D311" s="27" t="s">
        <v>15</v>
      </c>
      <c r="E311" s="28">
        <v>23841728.08</v>
      </c>
      <c r="F311" s="28">
        <v>51199.46</v>
      </c>
      <c r="G311" s="28">
        <v>-4941.35</v>
      </c>
      <c r="H311" s="28">
        <v>363547.71</v>
      </c>
      <c r="I311" s="28">
        <v>-151413.55</v>
      </c>
      <c r="J311" s="28">
        <v>145291.18</v>
      </c>
      <c r="K311" s="28">
        <v>0</v>
      </c>
      <c r="L311" s="28">
        <v>0</v>
      </c>
      <c r="M311" s="28">
        <v>0</v>
      </c>
      <c r="N311" s="28">
        <v>0</v>
      </c>
      <c r="O311" s="114">
        <f t="shared" si="4"/>
        <v>24152895.31</v>
      </c>
    </row>
    <row r="312" spans="1:15" s="25" customFormat="1" ht="11.25">
      <c r="A312" s="50" t="s">
        <v>623</v>
      </c>
      <c r="B312" s="29" t="s">
        <v>624</v>
      </c>
      <c r="C312" s="27" t="s">
        <v>21</v>
      </c>
      <c r="D312" s="27" t="s">
        <v>15</v>
      </c>
      <c r="E312" s="28">
        <v>26758099.63</v>
      </c>
      <c r="F312" s="28">
        <v>3986.2</v>
      </c>
      <c r="G312" s="28">
        <v>-127241.32</v>
      </c>
      <c r="H312" s="28">
        <v>167257.92</v>
      </c>
      <c r="I312" s="28">
        <v>-40282.82</v>
      </c>
      <c r="J312" s="28">
        <v>66826.44</v>
      </c>
      <c r="K312" s="28">
        <v>0</v>
      </c>
      <c r="L312" s="28">
        <v>0</v>
      </c>
      <c r="M312" s="28">
        <v>0</v>
      </c>
      <c r="N312" s="28">
        <v>0</v>
      </c>
      <c r="O312" s="114">
        <f t="shared" si="4"/>
        <v>27075156.290000003</v>
      </c>
    </row>
    <row r="313" spans="1:15" s="25" customFormat="1" ht="11.25">
      <c r="A313" s="50" t="s">
        <v>625</v>
      </c>
      <c r="B313" s="29" t="s">
        <v>626</v>
      </c>
      <c r="C313" s="27" t="s">
        <v>32</v>
      </c>
      <c r="D313" s="27" t="s">
        <v>15</v>
      </c>
      <c r="E313" s="28">
        <v>49222871.54</v>
      </c>
      <c r="F313" s="28">
        <v>34455.12</v>
      </c>
      <c r="G313" s="28">
        <v>4226.21</v>
      </c>
      <c r="H313" s="28">
        <v>296548.76</v>
      </c>
      <c r="I313" s="28">
        <v>-449564.38</v>
      </c>
      <c r="J313" s="28">
        <v>101215.5</v>
      </c>
      <c r="K313" s="28">
        <v>0</v>
      </c>
      <c r="L313" s="28">
        <v>0</v>
      </c>
      <c r="M313" s="28">
        <v>0</v>
      </c>
      <c r="N313" s="28">
        <v>0</v>
      </c>
      <c r="O313" s="114">
        <f t="shared" si="4"/>
        <v>49132390.089999996</v>
      </c>
    </row>
    <row r="314" spans="1:15" s="25" customFormat="1" ht="11.25">
      <c r="A314" s="50" t="s">
        <v>627</v>
      </c>
      <c r="B314" s="29" t="s">
        <v>628</v>
      </c>
      <c r="C314" s="27" t="s">
        <v>14</v>
      </c>
      <c r="D314" s="27" t="s">
        <v>54</v>
      </c>
      <c r="E314" s="28">
        <v>46933176.64</v>
      </c>
      <c r="F314" s="28">
        <v>441864.25</v>
      </c>
      <c r="G314" s="28">
        <v>2795657.49</v>
      </c>
      <c r="H314" s="28">
        <v>425482.55</v>
      </c>
      <c r="I314" s="28">
        <v>-1263884.17</v>
      </c>
      <c r="J314" s="28">
        <v>-58090.85</v>
      </c>
      <c r="K314" s="28">
        <v>0</v>
      </c>
      <c r="L314" s="28">
        <v>0</v>
      </c>
      <c r="M314" s="28">
        <v>0</v>
      </c>
      <c r="N314" s="28">
        <v>0</v>
      </c>
      <c r="O314" s="114">
        <f t="shared" si="4"/>
        <v>42799162.42999999</v>
      </c>
    </row>
    <row r="315" spans="1:15" s="25" customFormat="1" ht="11.25">
      <c r="A315" s="50" t="s">
        <v>629</v>
      </c>
      <c r="B315" s="29" t="s">
        <v>630</v>
      </c>
      <c r="C315" s="27" t="s">
        <v>53</v>
      </c>
      <c r="D315" s="27" t="s">
        <v>15</v>
      </c>
      <c r="E315" s="28">
        <v>7282316.66</v>
      </c>
      <c r="F315" s="28">
        <v>100.78</v>
      </c>
      <c r="G315" s="28">
        <v>-622.39</v>
      </c>
      <c r="H315" s="28">
        <v>288886.02</v>
      </c>
      <c r="I315" s="28">
        <v>-18399.09</v>
      </c>
      <c r="J315" s="28">
        <v>104723.71</v>
      </c>
      <c r="K315" s="28">
        <v>0</v>
      </c>
      <c r="L315" s="28">
        <v>0</v>
      </c>
      <c r="M315" s="28">
        <v>0</v>
      </c>
      <c r="N315" s="28">
        <v>0</v>
      </c>
      <c r="O315" s="114">
        <f t="shared" si="4"/>
        <v>7658048.909999999</v>
      </c>
    </row>
    <row r="316" spans="1:15" s="25" customFormat="1" ht="11.25">
      <c r="A316" s="50" t="s">
        <v>631</v>
      </c>
      <c r="B316" s="29" t="s">
        <v>632</v>
      </c>
      <c r="C316" s="27" t="s">
        <v>53</v>
      </c>
      <c r="D316" s="27" t="s">
        <v>15</v>
      </c>
      <c r="E316" s="28">
        <v>23891411.89</v>
      </c>
      <c r="F316" s="28">
        <v>37371.82</v>
      </c>
      <c r="G316" s="28">
        <v>9964.32</v>
      </c>
      <c r="H316" s="28">
        <v>556159.89</v>
      </c>
      <c r="I316" s="28">
        <v>-475569.81</v>
      </c>
      <c r="J316" s="28">
        <v>60015.98</v>
      </c>
      <c r="K316" s="28">
        <v>0</v>
      </c>
      <c r="L316" s="28">
        <v>0</v>
      </c>
      <c r="M316" s="28">
        <v>0</v>
      </c>
      <c r="N316" s="28">
        <v>0</v>
      </c>
      <c r="O316" s="114">
        <f t="shared" si="4"/>
        <v>23984681.810000002</v>
      </c>
    </row>
    <row r="317" spans="1:15" s="25" customFormat="1" ht="11.25">
      <c r="A317" s="50" t="s">
        <v>633</v>
      </c>
      <c r="B317" s="29" t="s">
        <v>634</v>
      </c>
      <c r="C317" s="27" t="s">
        <v>18</v>
      </c>
      <c r="D317" s="27" t="s">
        <v>15</v>
      </c>
      <c r="E317" s="28">
        <v>25883960.02</v>
      </c>
      <c r="F317" s="28">
        <v>15167.42</v>
      </c>
      <c r="G317" s="28">
        <v>-18943.21</v>
      </c>
      <c r="H317" s="28">
        <v>318805.51</v>
      </c>
      <c r="I317" s="28">
        <v>-47834.5</v>
      </c>
      <c r="J317" s="28">
        <v>265388.57</v>
      </c>
      <c r="K317" s="28">
        <v>0</v>
      </c>
      <c r="L317" s="28">
        <v>0</v>
      </c>
      <c r="M317" s="28">
        <v>0</v>
      </c>
      <c r="N317" s="28">
        <v>0</v>
      </c>
      <c r="O317" s="114">
        <f t="shared" si="4"/>
        <v>26424095.39</v>
      </c>
    </row>
    <row r="318" spans="1:15" s="25" customFormat="1" ht="11.25">
      <c r="A318" s="50" t="s">
        <v>635</v>
      </c>
      <c r="B318" s="29" t="s">
        <v>636</v>
      </c>
      <c r="C318" s="27" t="s">
        <v>21</v>
      </c>
      <c r="D318" s="27" t="s">
        <v>15</v>
      </c>
      <c r="E318" s="28">
        <v>12828366.37</v>
      </c>
      <c r="F318" s="28">
        <v>26055.29</v>
      </c>
      <c r="G318" s="28">
        <v>-16872.88</v>
      </c>
      <c r="H318" s="28">
        <v>281008.2</v>
      </c>
      <c r="I318" s="28">
        <v>-119936.09</v>
      </c>
      <c r="J318" s="28">
        <v>176085.13</v>
      </c>
      <c r="K318" s="28">
        <v>0</v>
      </c>
      <c r="L318" s="28">
        <v>0</v>
      </c>
      <c r="M318" s="28">
        <v>0</v>
      </c>
      <c r="N318" s="28">
        <v>0</v>
      </c>
      <c r="O318" s="114">
        <f t="shared" si="4"/>
        <v>13156341.200000001</v>
      </c>
    </row>
    <row r="319" spans="1:15" s="25" customFormat="1" ht="11.25">
      <c r="A319" s="50" t="s">
        <v>637</v>
      </c>
      <c r="B319" s="29" t="s">
        <v>638</v>
      </c>
      <c r="C319" s="27" t="s">
        <v>14</v>
      </c>
      <c r="D319" s="27" t="s">
        <v>15</v>
      </c>
      <c r="E319" s="28">
        <v>26190601.76</v>
      </c>
      <c r="F319" s="28">
        <v>17707.64</v>
      </c>
      <c r="G319" s="28">
        <v>43222.99</v>
      </c>
      <c r="H319" s="28">
        <v>318444.19</v>
      </c>
      <c r="I319" s="28">
        <v>-158825.58</v>
      </c>
      <c r="J319" s="28">
        <v>52862.84</v>
      </c>
      <c r="K319" s="28">
        <v>0</v>
      </c>
      <c r="L319" s="28">
        <v>0</v>
      </c>
      <c r="M319" s="28">
        <v>0</v>
      </c>
      <c r="N319" s="28">
        <v>0</v>
      </c>
      <c r="O319" s="114">
        <f t="shared" si="4"/>
        <v>26342152.580000006</v>
      </c>
    </row>
    <row r="320" spans="1:15" s="25" customFormat="1" ht="11.25">
      <c r="A320" s="50" t="s">
        <v>639</v>
      </c>
      <c r="B320" s="29" t="s">
        <v>640</v>
      </c>
      <c r="C320" s="27" t="s">
        <v>53</v>
      </c>
      <c r="D320" s="27" t="s">
        <v>15</v>
      </c>
      <c r="E320" s="28">
        <v>11115278.27</v>
      </c>
      <c r="F320" s="28">
        <v>1970250.21</v>
      </c>
      <c r="G320" s="28">
        <v>34992.44</v>
      </c>
      <c r="H320" s="28">
        <v>105375.24</v>
      </c>
      <c r="I320" s="28">
        <v>-13441.59</v>
      </c>
      <c r="J320" s="28">
        <v>48719.96</v>
      </c>
      <c r="K320" s="28">
        <v>0</v>
      </c>
      <c r="L320" s="28">
        <v>0</v>
      </c>
      <c r="M320" s="28">
        <v>0</v>
      </c>
      <c r="N320" s="28">
        <v>0</v>
      </c>
      <c r="O320" s="114">
        <f t="shared" si="4"/>
        <v>9250689.23</v>
      </c>
    </row>
    <row r="321" spans="1:15" s="25" customFormat="1" ht="11.25">
      <c r="A321" s="50" t="s">
        <v>641</v>
      </c>
      <c r="B321" s="29" t="s">
        <v>642</v>
      </c>
      <c r="C321" s="27" t="s">
        <v>35</v>
      </c>
      <c r="D321" s="27" t="s">
        <v>36</v>
      </c>
      <c r="E321" s="28">
        <v>1006107458.96</v>
      </c>
      <c r="F321" s="28">
        <v>623286.24</v>
      </c>
      <c r="G321" s="28">
        <v>2023935.73</v>
      </c>
      <c r="H321" s="28">
        <v>6300526.31</v>
      </c>
      <c r="I321" s="28">
        <v>-6248240.89</v>
      </c>
      <c r="J321" s="28">
        <v>7747659.83</v>
      </c>
      <c r="K321" s="28">
        <v>0</v>
      </c>
      <c r="L321" s="28">
        <v>0</v>
      </c>
      <c r="M321" s="28">
        <v>0</v>
      </c>
      <c r="N321" s="28">
        <v>0</v>
      </c>
      <c r="O321" s="114">
        <f t="shared" si="4"/>
        <v>1011260182.24</v>
      </c>
    </row>
    <row r="322" spans="1:15" s="25" customFormat="1" ht="11.25">
      <c r="A322" s="50" t="s">
        <v>643</v>
      </c>
      <c r="B322" s="29" t="s">
        <v>644</v>
      </c>
      <c r="C322" s="27" t="s">
        <v>53</v>
      </c>
      <c r="D322" s="27" t="s">
        <v>15</v>
      </c>
      <c r="E322" s="28">
        <v>12969509.38</v>
      </c>
      <c r="F322" s="28">
        <v>31019.59</v>
      </c>
      <c r="G322" s="28">
        <v>43575.35</v>
      </c>
      <c r="H322" s="28">
        <v>290503.9</v>
      </c>
      <c r="I322" s="28">
        <v>-391988.16</v>
      </c>
      <c r="J322" s="28">
        <v>47425.74</v>
      </c>
      <c r="K322" s="28">
        <v>0</v>
      </c>
      <c r="L322" s="28">
        <v>0</v>
      </c>
      <c r="M322" s="28">
        <v>0</v>
      </c>
      <c r="N322" s="28">
        <v>0</v>
      </c>
      <c r="O322" s="114">
        <f t="shared" si="4"/>
        <v>12840855.920000002</v>
      </c>
    </row>
    <row r="323" spans="1:15" s="25" customFormat="1" ht="11.25">
      <c r="A323" s="50" t="s">
        <v>645</v>
      </c>
      <c r="B323" s="29" t="s">
        <v>646</v>
      </c>
      <c r="C323" s="27" t="s">
        <v>18</v>
      </c>
      <c r="D323" s="27" t="s">
        <v>42</v>
      </c>
      <c r="E323" s="28">
        <v>65685986.65</v>
      </c>
      <c r="F323" s="28">
        <v>108432.41</v>
      </c>
      <c r="G323" s="28">
        <v>184837.99</v>
      </c>
      <c r="H323" s="28">
        <v>817799.46</v>
      </c>
      <c r="I323" s="28">
        <v>-513496.96</v>
      </c>
      <c r="J323" s="28">
        <v>560445.46</v>
      </c>
      <c r="K323" s="28">
        <v>0</v>
      </c>
      <c r="L323" s="28">
        <v>0</v>
      </c>
      <c r="M323" s="28">
        <v>0</v>
      </c>
      <c r="N323" s="28">
        <v>0</v>
      </c>
      <c r="O323" s="114">
        <f t="shared" si="4"/>
        <v>66257464.21</v>
      </c>
    </row>
    <row r="324" spans="1:15" s="73" customFormat="1" ht="11.25">
      <c r="A324" s="50" t="s">
        <v>647</v>
      </c>
      <c r="B324" s="29" t="s">
        <v>741</v>
      </c>
      <c r="C324" s="27" t="s">
        <v>53</v>
      </c>
      <c r="D324" s="27" t="s">
        <v>54</v>
      </c>
      <c r="E324" s="28">
        <v>110547674.35</v>
      </c>
      <c r="F324" s="28">
        <v>56149.55</v>
      </c>
      <c r="G324" s="28">
        <v>39897.29</v>
      </c>
      <c r="H324" s="28">
        <v>869329.73</v>
      </c>
      <c r="I324" s="28">
        <v>-287185.9</v>
      </c>
      <c r="J324" s="28">
        <v>587361.34</v>
      </c>
      <c r="K324" s="28">
        <v>0</v>
      </c>
      <c r="L324" s="28">
        <v>0</v>
      </c>
      <c r="M324" s="28">
        <v>0</v>
      </c>
      <c r="N324" s="28">
        <v>0</v>
      </c>
      <c r="O324" s="114">
        <f t="shared" si="4"/>
        <v>111621132.67999999</v>
      </c>
    </row>
    <row r="325" spans="1:15" s="25" customFormat="1" ht="11.25">
      <c r="A325" s="50" t="s">
        <v>649</v>
      </c>
      <c r="B325" s="29" t="s">
        <v>650</v>
      </c>
      <c r="C325" s="27" t="s">
        <v>14</v>
      </c>
      <c r="D325" s="27" t="s">
        <v>15</v>
      </c>
      <c r="E325" s="28">
        <v>38820611.96</v>
      </c>
      <c r="F325" s="28">
        <v>47504.33</v>
      </c>
      <c r="G325" s="28">
        <v>59326.64</v>
      </c>
      <c r="H325" s="28">
        <v>466222.38</v>
      </c>
      <c r="I325" s="28">
        <v>-248197.02</v>
      </c>
      <c r="J325" s="28">
        <v>288433.8</v>
      </c>
      <c r="K325" s="28">
        <v>0</v>
      </c>
      <c r="L325" s="28">
        <v>0</v>
      </c>
      <c r="M325" s="28">
        <v>0</v>
      </c>
      <c r="N325" s="28">
        <v>0</v>
      </c>
      <c r="O325" s="114">
        <f t="shared" si="4"/>
        <v>39220240.15</v>
      </c>
    </row>
    <row r="326" spans="1:15" s="25" customFormat="1" ht="11.25">
      <c r="A326" s="50" t="s">
        <v>651</v>
      </c>
      <c r="B326" s="29" t="s">
        <v>652</v>
      </c>
      <c r="C326" s="27" t="s">
        <v>14</v>
      </c>
      <c r="D326" s="27" t="s">
        <v>54</v>
      </c>
      <c r="E326" s="28">
        <v>60953494.2</v>
      </c>
      <c r="F326" s="28">
        <v>70339.63</v>
      </c>
      <c r="G326" s="28">
        <v>427583.79</v>
      </c>
      <c r="H326" s="28">
        <v>664366.68</v>
      </c>
      <c r="I326" s="28">
        <v>-1159605.81</v>
      </c>
      <c r="J326" s="28">
        <v>1171024.62</v>
      </c>
      <c r="K326" s="28">
        <v>0</v>
      </c>
      <c r="L326" s="28">
        <v>0</v>
      </c>
      <c r="M326" s="28">
        <v>0</v>
      </c>
      <c r="N326" s="28">
        <v>0</v>
      </c>
      <c r="O326" s="114">
        <f t="shared" si="4"/>
        <v>61131356.269999996</v>
      </c>
    </row>
    <row r="327" spans="1:15" s="25" customFormat="1" ht="11.25">
      <c r="A327" s="50" t="s">
        <v>653</v>
      </c>
      <c r="B327" s="29" t="s">
        <v>654</v>
      </c>
      <c r="C327" s="27" t="s">
        <v>18</v>
      </c>
      <c r="D327" s="27" t="s">
        <v>42</v>
      </c>
      <c r="E327" s="28">
        <v>55199601.08</v>
      </c>
      <c r="F327" s="28">
        <v>174286.32</v>
      </c>
      <c r="G327" s="28">
        <v>90572.71</v>
      </c>
      <c r="H327" s="28">
        <v>555174.63</v>
      </c>
      <c r="I327" s="28">
        <v>-105471.7</v>
      </c>
      <c r="J327" s="28">
        <v>553557.33</v>
      </c>
      <c r="K327" s="28">
        <v>0</v>
      </c>
      <c r="L327" s="28">
        <v>0</v>
      </c>
      <c r="M327" s="28">
        <v>0</v>
      </c>
      <c r="N327" s="28">
        <v>0</v>
      </c>
      <c r="O327" s="114">
        <f t="shared" si="4"/>
        <v>55938002.309999995</v>
      </c>
    </row>
    <row r="328" spans="1:15" s="25" customFormat="1" ht="11.25">
      <c r="A328" s="50" t="s">
        <v>655</v>
      </c>
      <c r="B328" s="29" t="s">
        <v>656</v>
      </c>
      <c r="C328" s="27" t="s">
        <v>14</v>
      </c>
      <c r="D328" s="27" t="s">
        <v>15</v>
      </c>
      <c r="E328" s="28">
        <v>37686295.7</v>
      </c>
      <c r="F328" s="28">
        <v>20972.63</v>
      </c>
      <c r="G328" s="28">
        <v>9732.38</v>
      </c>
      <c r="H328" s="28">
        <v>307703.62</v>
      </c>
      <c r="I328" s="28">
        <v>-195574.21</v>
      </c>
      <c r="J328" s="28">
        <v>139410.08</v>
      </c>
      <c r="K328" s="28">
        <v>0</v>
      </c>
      <c r="L328" s="28">
        <v>0</v>
      </c>
      <c r="M328" s="28">
        <v>0</v>
      </c>
      <c r="N328" s="28">
        <v>0</v>
      </c>
      <c r="O328" s="114">
        <f t="shared" si="4"/>
        <v>37907130.17999999</v>
      </c>
    </row>
    <row r="329" spans="1:15" s="25" customFormat="1" ht="11.25">
      <c r="A329" s="50" t="s">
        <v>657</v>
      </c>
      <c r="B329" s="29" t="s">
        <v>658</v>
      </c>
      <c r="C329" s="27" t="s">
        <v>14</v>
      </c>
      <c r="D329" s="27" t="s">
        <v>54</v>
      </c>
      <c r="E329" s="28">
        <v>43814733.33</v>
      </c>
      <c r="F329" s="28">
        <v>1630579.21</v>
      </c>
      <c r="G329" s="28">
        <v>4838712.37</v>
      </c>
      <c r="H329" s="28">
        <v>377967.55</v>
      </c>
      <c r="I329" s="28">
        <v>-531715.76</v>
      </c>
      <c r="J329" s="28">
        <v>592631.53</v>
      </c>
      <c r="K329" s="28">
        <v>0</v>
      </c>
      <c r="L329" s="28">
        <v>0</v>
      </c>
      <c r="M329" s="28">
        <v>0</v>
      </c>
      <c r="N329" s="28">
        <v>0</v>
      </c>
      <c r="O329" s="114">
        <f t="shared" si="4"/>
        <v>37784325.07</v>
      </c>
    </row>
    <row r="330" spans="1:15" s="25" customFormat="1" ht="11.25">
      <c r="A330" s="50" t="s">
        <v>659</v>
      </c>
      <c r="B330" s="29" t="s">
        <v>660</v>
      </c>
      <c r="C330" s="27" t="s">
        <v>61</v>
      </c>
      <c r="D330" s="27" t="s">
        <v>42</v>
      </c>
      <c r="E330" s="28">
        <v>62780669.77</v>
      </c>
      <c r="F330" s="28">
        <v>73754.36</v>
      </c>
      <c r="G330" s="28">
        <v>152699.78</v>
      </c>
      <c r="H330" s="28">
        <v>528419.36</v>
      </c>
      <c r="I330" s="28">
        <v>-159678.57</v>
      </c>
      <c r="J330" s="28">
        <v>642469.07</v>
      </c>
      <c r="K330" s="28">
        <v>0</v>
      </c>
      <c r="L330" s="28">
        <v>0</v>
      </c>
      <c r="M330" s="28">
        <v>0</v>
      </c>
      <c r="N330" s="28">
        <v>0</v>
      </c>
      <c r="O330" s="114">
        <f t="shared" si="4"/>
        <v>63565425.49</v>
      </c>
    </row>
    <row r="331" spans="1:15" s="25" customFormat="1" ht="11.25">
      <c r="A331" s="50" t="s">
        <v>661</v>
      </c>
      <c r="B331" s="29" t="s">
        <v>662</v>
      </c>
      <c r="C331" s="27" t="s">
        <v>61</v>
      </c>
      <c r="D331" s="27" t="s">
        <v>15</v>
      </c>
      <c r="E331" s="28">
        <v>33041577.56</v>
      </c>
      <c r="F331" s="28">
        <v>5868.75</v>
      </c>
      <c r="G331" s="28">
        <v>21294.65</v>
      </c>
      <c r="H331" s="28">
        <v>113473.84</v>
      </c>
      <c r="I331" s="28">
        <v>-225693.4</v>
      </c>
      <c r="J331" s="28">
        <v>204006.51</v>
      </c>
      <c r="K331" s="28">
        <v>0</v>
      </c>
      <c r="L331" s="28">
        <v>0</v>
      </c>
      <c r="M331" s="28">
        <v>0</v>
      </c>
      <c r="N331" s="28">
        <v>0</v>
      </c>
      <c r="O331" s="114">
        <f t="shared" si="4"/>
        <v>33106201.110000003</v>
      </c>
    </row>
    <row r="332" spans="1:15" s="25" customFormat="1" ht="11.25">
      <c r="A332" s="50" t="s">
        <v>663</v>
      </c>
      <c r="B332" s="29" t="s">
        <v>664</v>
      </c>
      <c r="C332" s="27" t="s">
        <v>14</v>
      </c>
      <c r="D332" s="27" t="s">
        <v>15</v>
      </c>
      <c r="E332" s="28">
        <v>27269320.58</v>
      </c>
      <c r="F332" s="28">
        <v>15717.15</v>
      </c>
      <c r="G332" s="28">
        <v>51029.07</v>
      </c>
      <c r="H332" s="28">
        <v>163133.73</v>
      </c>
      <c r="I332" s="28">
        <v>-154291.95</v>
      </c>
      <c r="J332" s="28">
        <v>5856.16</v>
      </c>
      <c r="K332" s="28">
        <v>0</v>
      </c>
      <c r="L332" s="28">
        <v>0</v>
      </c>
      <c r="M332" s="28">
        <v>0</v>
      </c>
      <c r="N332" s="28">
        <v>0</v>
      </c>
      <c r="O332" s="114">
        <f t="shared" si="4"/>
        <v>27217272.3</v>
      </c>
    </row>
    <row r="333" spans="1:15" s="25" customFormat="1" ht="11.25">
      <c r="A333" s="50" t="s">
        <v>665</v>
      </c>
      <c r="B333" s="29" t="s">
        <v>666</v>
      </c>
      <c r="C333" s="27" t="s">
        <v>61</v>
      </c>
      <c r="D333" s="27" t="s">
        <v>15</v>
      </c>
      <c r="E333" s="28">
        <v>30156812.88</v>
      </c>
      <c r="F333" s="28">
        <v>27007.6</v>
      </c>
      <c r="G333" s="28">
        <v>11684.79</v>
      </c>
      <c r="H333" s="28">
        <v>207984.09</v>
      </c>
      <c r="I333" s="28">
        <v>-124884.08</v>
      </c>
      <c r="J333" s="28">
        <v>98434.91</v>
      </c>
      <c r="K333" s="28">
        <v>0</v>
      </c>
      <c r="L333" s="28">
        <v>0</v>
      </c>
      <c r="M333" s="28">
        <v>0</v>
      </c>
      <c r="N333" s="28">
        <v>0</v>
      </c>
      <c r="O333" s="114">
        <f>E333-F333-G333+H333+I333+J333+K333+L333+M333</f>
        <v>30299655.41</v>
      </c>
    </row>
    <row r="334" spans="1:15" s="25" customFormat="1" ht="11.25">
      <c r="A334" s="50" t="s">
        <v>667</v>
      </c>
      <c r="B334" s="29" t="s">
        <v>668</v>
      </c>
      <c r="C334" s="27" t="s">
        <v>14</v>
      </c>
      <c r="D334" s="27" t="s">
        <v>15</v>
      </c>
      <c r="E334" s="28">
        <v>59578331.55</v>
      </c>
      <c r="F334" s="28">
        <v>383981.33</v>
      </c>
      <c r="G334" s="28">
        <v>801521.67</v>
      </c>
      <c r="H334" s="28">
        <v>557745.07</v>
      </c>
      <c r="I334" s="28">
        <v>-1141424.69</v>
      </c>
      <c r="J334" s="28">
        <v>356838.84</v>
      </c>
      <c r="K334" s="28">
        <v>0</v>
      </c>
      <c r="L334" s="28">
        <v>0</v>
      </c>
      <c r="M334" s="28">
        <v>0</v>
      </c>
      <c r="N334" s="28">
        <v>0</v>
      </c>
      <c r="O334" s="114">
        <f>E334-F334-G334+H334+I334+J334+K334+L334+M334</f>
        <v>58165987.77</v>
      </c>
    </row>
    <row r="335" spans="1:15" s="25" customFormat="1" ht="11.25">
      <c r="A335" s="50" t="s">
        <v>669</v>
      </c>
      <c r="B335" s="29" t="s">
        <v>670</v>
      </c>
      <c r="C335" s="27" t="s">
        <v>18</v>
      </c>
      <c r="D335" s="27" t="s">
        <v>15</v>
      </c>
      <c r="E335" s="28">
        <v>17885738.59</v>
      </c>
      <c r="F335" s="28">
        <v>153658.95</v>
      </c>
      <c r="G335" s="28">
        <v>15725.59</v>
      </c>
      <c r="H335" s="28">
        <v>339649.54</v>
      </c>
      <c r="I335" s="28">
        <v>-51749.1</v>
      </c>
      <c r="J335" s="28">
        <v>45814.22</v>
      </c>
      <c r="K335" s="28">
        <v>0</v>
      </c>
      <c r="L335" s="28">
        <v>0</v>
      </c>
      <c r="M335" s="28">
        <v>0</v>
      </c>
      <c r="N335" s="28">
        <v>0</v>
      </c>
      <c r="O335" s="114">
        <f>E335-F335-G335+H335+I335+J335+K335+L335+M335</f>
        <v>18050068.709999997</v>
      </c>
    </row>
    <row r="336" spans="1:15" s="25" customFormat="1" ht="11.25">
      <c r="A336" s="50" t="s">
        <v>671</v>
      </c>
      <c r="B336" s="29" t="s">
        <v>672</v>
      </c>
      <c r="C336" s="27" t="s">
        <v>61</v>
      </c>
      <c r="D336" s="27" t="s">
        <v>15</v>
      </c>
      <c r="E336" s="28">
        <v>22953250.28</v>
      </c>
      <c r="F336" s="28">
        <v>10038.04</v>
      </c>
      <c r="G336" s="28">
        <v>48031.4</v>
      </c>
      <c r="H336" s="28">
        <v>200217.58</v>
      </c>
      <c r="I336" s="28">
        <v>-500513.33</v>
      </c>
      <c r="J336" s="28">
        <v>155428.12</v>
      </c>
      <c r="K336" s="28">
        <v>0</v>
      </c>
      <c r="L336" s="28">
        <v>0</v>
      </c>
      <c r="M336" s="28">
        <v>0</v>
      </c>
      <c r="N336" s="28">
        <v>0</v>
      </c>
      <c r="O336" s="114">
        <f>E336-F336-G336+H336+I336+J336+K336+L336+M336</f>
        <v>22750313.210000005</v>
      </c>
    </row>
    <row r="337" spans="1:15" s="25" customFormat="1" ht="11.25">
      <c r="A337" s="50" t="s">
        <v>673</v>
      </c>
      <c r="B337" s="29" t="s">
        <v>674</v>
      </c>
      <c r="C337" s="27" t="s">
        <v>41</v>
      </c>
      <c r="D337" s="27" t="s">
        <v>54</v>
      </c>
      <c r="E337" s="28">
        <v>76429140.33</v>
      </c>
      <c r="F337" s="28">
        <v>12131.73</v>
      </c>
      <c r="G337" s="28">
        <v>27044.75</v>
      </c>
      <c r="H337" s="28">
        <v>1108979.74</v>
      </c>
      <c r="I337" s="28">
        <v>-907431.26</v>
      </c>
      <c r="J337" s="28">
        <v>510477.15</v>
      </c>
      <c r="K337" s="28">
        <v>0</v>
      </c>
      <c r="L337" s="28">
        <v>0</v>
      </c>
      <c r="M337" s="28">
        <v>0</v>
      </c>
      <c r="N337" s="28">
        <v>0</v>
      </c>
      <c r="O337" s="114">
        <f>E337-F337-G337+H337+I337+J337+K337+L337+M337</f>
        <v>77101989.47999999</v>
      </c>
    </row>
    <row r="338" spans="1:15" s="25" customFormat="1" ht="11.25">
      <c r="A338" s="21"/>
      <c r="B338" s="26"/>
      <c r="C338" s="27"/>
      <c r="D338" s="27"/>
      <c r="E338" s="28"/>
      <c r="F338" s="28"/>
      <c r="G338" s="28"/>
      <c r="H338" s="28"/>
      <c r="I338" s="28"/>
      <c r="J338" s="28"/>
      <c r="K338" s="28"/>
      <c r="L338" s="28"/>
      <c r="M338" s="28"/>
      <c r="N338" s="28"/>
      <c r="O338" s="112"/>
    </row>
    <row r="339" spans="1:15" s="25" customFormat="1" ht="11.25">
      <c r="A339" s="21"/>
      <c r="B339" s="26"/>
      <c r="C339" s="27"/>
      <c r="D339" s="27"/>
      <c r="E339" s="28"/>
      <c r="F339" s="28"/>
      <c r="G339" s="28"/>
      <c r="H339" s="28"/>
      <c r="I339" s="28"/>
      <c r="J339" s="28"/>
      <c r="K339" s="28"/>
      <c r="L339" s="28"/>
      <c r="M339" s="28"/>
      <c r="N339" s="28"/>
      <c r="O339" s="112"/>
    </row>
    <row r="340" spans="1:15" s="25" customFormat="1" ht="11.25">
      <c r="A340" s="21" t="s">
        <v>709</v>
      </c>
      <c r="B340" s="26" t="s">
        <v>11</v>
      </c>
      <c r="C340" s="30" t="s">
        <v>676</v>
      </c>
      <c r="D340" s="30" t="s">
        <v>676</v>
      </c>
      <c r="E340" s="28">
        <v>17137751619.699995</v>
      </c>
      <c r="F340" s="28">
        <v>91648954.62000002</v>
      </c>
      <c r="G340" s="28">
        <v>91750334.05000007</v>
      </c>
      <c r="H340" s="28">
        <v>229599460.44999996</v>
      </c>
      <c r="I340" s="28">
        <v>-166157829.9799998</v>
      </c>
      <c r="J340" s="28">
        <v>102841019.91000001</v>
      </c>
      <c r="K340" s="28">
        <v>0</v>
      </c>
      <c r="L340" s="28">
        <v>0</v>
      </c>
      <c r="M340" s="28">
        <v>0</v>
      </c>
      <c r="N340" s="28">
        <v>0</v>
      </c>
      <c r="O340" s="114">
        <f>SUM(O12:O337)</f>
        <v>17120634981.410006</v>
      </c>
    </row>
    <row r="341" spans="1:15" s="25" customFormat="1" ht="11.25">
      <c r="A341" s="21"/>
      <c r="B341" s="26"/>
      <c r="C341" s="27"/>
      <c r="D341" s="27"/>
      <c r="E341" s="28"/>
      <c r="F341" s="28"/>
      <c r="G341" s="28"/>
      <c r="H341" s="28"/>
      <c r="I341" s="28"/>
      <c r="J341" s="28"/>
      <c r="K341" s="28"/>
      <c r="L341" s="28"/>
      <c r="M341" s="28"/>
      <c r="N341" s="28"/>
      <c r="O341" s="112"/>
    </row>
    <row r="342" spans="1:15" s="25" customFormat="1" ht="11.25">
      <c r="A342" s="21"/>
      <c r="B342" s="22" t="s">
        <v>677</v>
      </c>
      <c r="C342" s="23"/>
      <c r="D342" s="23"/>
      <c r="E342" s="31"/>
      <c r="F342" s="31"/>
      <c r="G342" s="31"/>
      <c r="H342" s="31"/>
      <c r="I342" s="31"/>
      <c r="J342" s="31"/>
      <c r="K342" s="31"/>
      <c r="L342" s="31"/>
      <c r="M342" s="31"/>
      <c r="N342" s="31"/>
      <c r="O342" s="116"/>
    </row>
    <row r="343" spans="1:15" s="25" customFormat="1" ht="11.25">
      <c r="A343" s="21" t="s">
        <v>167</v>
      </c>
      <c r="B343" s="26" t="s">
        <v>678</v>
      </c>
      <c r="C343" s="28" t="s">
        <v>167</v>
      </c>
      <c r="D343" s="30" t="s">
        <v>676</v>
      </c>
      <c r="E343" s="28">
        <v>655005283.4399999</v>
      </c>
      <c r="F343" s="28">
        <v>5665174.02</v>
      </c>
      <c r="G343" s="28">
        <v>436622.39</v>
      </c>
      <c r="H343" s="28">
        <v>5972059.72</v>
      </c>
      <c r="I343" s="28">
        <v>-5754247.660000001</v>
      </c>
      <c r="J343" s="28">
        <v>5016222.87</v>
      </c>
      <c r="K343" s="28"/>
      <c r="L343" s="28"/>
      <c r="M343" s="28"/>
      <c r="N343" s="28"/>
      <c r="O343" s="112"/>
    </row>
    <row r="344" spans="1:15" s="25" customFormat="1" ht="11.25">
      <c r="A344" s="21" t="s">
        <v>18</v>
      </c>
      <c r="B344" s="26" t="s">
        <v>679</v>
      </c>
      <c r="C344" s="28" t="s">
        <v>18</v>
      </c>
      <c r="D344" s="30" t="s">
        <v>676</v>
      </c>
      <c r="E344" s="28">
        <v>2019253006.8599997</v>
      </c>
      <c r="F344" s="28">
        <v>9930897.819999998</v>
      </c>
      <c r="G344" s="28">
        <v>2558296.84</v>
      </c>
      <c r="H344" s="28">
        <v>24995991.57</v>
      </c>
      <c r="I344" s="28">
        <v>-16322290.459999997</v>
      </c>
      <c r="J344" s="28">
        <v>17222324.419999994</v>
      </c>
      <c r="K344" s="28"/>
      <c r="L344" s="28"/>
      <c r="M344" s="28"/>
      <c r="N344" s="28"/>
      <c r="O344" s="112"/>
    </row>
    <row r="345" spans="1:15" s="25" customFormat="1" ht="11.25">
      <c r="A345" s="21" t="s">
        <v>41</v>
      </c>
      <c r="B345" s="26" t="s">
        <v>680</v>
      </c>
      <c r="C345" s="28" t="s">
        <v>41</v>
      </c>
      <c r="D345" s="30" t="s">
        <v>676</v>
      </c>
      <c r="E345" s="28">
        <v>1443930195.36</v>
      </c>
      <c r="F345" s="28">
        <v>15097934.620000003</v>
      </c>
      <c r="G345" s="28">
        <v>-4382549.49</v>
      </c>
      <c r="H345" s="28">
        <v>20190150.169999998</v>
      </c>
      <c r="I345" s="28">
        <v>-12331813.669999998</v>
      </c>
      <c r="J345" s="28">
        <v>8113172.180000002</v>
      </c>
      <c r="K345" s="28"/>
      <c r="L345" s="28"/>
      <c r="M345" s="28"/>
      <c r="N345" s="28"/>
      <c r="O345" s="112"/>
    </row>
    <row r="346" spans="1:15" s="25" customFormat="1" ht="11.25">
      <c r="A346" s="21" t="s">
        <v>21</v>
      </c>
      <c r="B346" s="26" t="s">
        <v>681</v>
      </c>
      <c r="C346" s="28" t="s">
        <v>21</v>
      </c>
      <c r="D346" s="30" t="s">
        <v>676</v>
      </c>
      <c r="E346" s="28">
        <v>1221455831.0500002</v>
      </c>
      <c r="F346" s="28">
        <v>10855442.169999996</v>
      </c>
      <c r="G346" s="28">
        <v>-725401.7</v>
      </c>
      <c r="H346" s="28">
        <v>12970174.450000001</v>
      </c>
      <c r="I346" s="28">
        <v>-10176014.349999996</v>
      </c>
      <c r="J346" s="28">
        <v>6567102.320000001</v>
      </c>
      <c r="K346" s="28"/>
      <c r="L346" s="28"/>
      <c r="M346" s="28"/>
      <c r="N346" s="28"/>
      <c r="O346" s="112"/>
    </row>
    <row r="347" spans="1:15" s="25" customFormat="1" ht="11.25">
      <c r="A347" s="21" t="s">
        <v>61</v>
      </c>
      <c r="B347" s="26" t="s">
        <v>682</v>
      </c>
      <c r="C347" s="28" t="s">
        <v>61</v>
      </c>
      <c r="D347" s="30" t="s">
        <v>676</v>
      </c>
      <c r="E347" s="28">
        <v>1607907389.5500002</v>
      </c>
      <c r="F347" s="28">
        <v>3234871.77</v>
      </c>
      <c r="G347" s="28">
        <v>2017315.2</v>
      </c>
      <c r="H347" s="28">
        <v>13420995.239999998</v>
      </c>
      <c r="I347" s="28">
        <v>-10179595.420000004</v>
      </c>
      <c r="J347" s="28">
        <v>9618933.21</v>
      </c>
      <c r="K347" s="28"/>
      <c r="L347" s="28"/>
      <c r="M347" s="28"/>
      <c r="N347" s="28"/>
      <c r="O347" s="112"/>
    </row>
    <row r="348" spans="1:15" s="25" customFormat="1" ht="11.25">
      <c r="A348" s="21" t="s">
        <v>32</v>
      </c>
      <c r="B348" s="26" t="s">
        <v>683</v>
      </c>
      <c r="C348" s="28" t="s">
        <v>32</v>
      </c>
      <c r="D348" s="30" t="s">
        <v>676</v>
      </c>
      <c r="E348" s="28">
        <v>1747055474.0700002</v>
      </c>
      <c r="F348" s="28">
        <v>9380731.11</v>
      </c>
      <c r="G348" s="28">
        <v>464526.66</v>
      </c>
      <c r="H348" s="28">
        <v>21240437.940000005</v>
      </c>
      <c r="I348" s="28">
        <v>-24322266.740000002</v>
      </c>
      <c r="J348" s="28">
        <v>6511260.270000002</v>
      </c>
      <c r="K348" s="28"/>
      <c r="L348" s="28"/>
      <c r="M348" s="28"/>
      <c r="N348" s="28"/>
      <c r="O348" s="112"/>
    </row>
    <row r="349" spans="1:15" s="25" customFormat="1" ht="11.25">
      <c r="A349" s="21" t="s">
        <v>35</v>
      </c>
      <c r="B349" s="26" t="s">
        <v>684</v>
      </c>
      <c r="C349" s="28" t="s">
        <v>35</v>
      </c>
      <c r="D349" s="30" t="s">
        <v>676</v>
      </c>
      <c r="E349" s="28">
        <v>4353954101.4</v>
      </c>
      <c r="F349" s="28">
        <v>7803744.409999998</v>
      </c>
      <c r="G349" s="28">
        <v>74085684.11000001</v>
      </c>
      <c r="H349" s="28">
        <v>70978329.87</v>
      </c>
      <c r="I349" s="28">
        <v>-47841050.43</v>
      </c>
      <c r="J349" s="28">
        <v>29756747.759999998</v>
      </c>
      <c r="K349" s="28"/>
      <c r="L349" s="28"/>
      <c r="M349" s="28"/>
      <c r="N349" s="28"/>
      <c r="O349" s="112"/>
    </row>
    <row r="350" spans="1:15" s="25" customFormat="1" ht="11.25">
      <c r="A350" s="21" t="s">
        <v>14</v>
      </c>
      <c r="B350" s="26" t="s">
        <v>685</v>
      </c>
      <c r="C350" s="28" t="s">
        <v>14</v>
      </c>
      <c r="D350" s="30" t="s">
        <v>676</v>
      </c>
      <c r="E350" s="28">
        <v>2703753190.299999</v>
      </c>
      <c r="F350" s="28">
        <v>23969469.309999995</v>
      </c>
      <c r="G350" s="28">
        <v>19355420.580000002</v>
      </c>
      <c r="H350" s="28">
        <v>42817044.95999999</v>
      </c>
      <c r="I350" s="28">
        <v>-29166361.30000001</v>
      </c>
      <c r="J350" s="28">
        <v>13714738.109999996</v>
      </c>
      <c r="K350" s="28"/>
      <c r="L350" s="28"/>
      <c r="M350" s="28"/>
      <c r="N350" s="28"/>
      <c r="O350" s="112"/>
    </row>
    <row r="351" spans="1:15" s="25" customFormat="1" ht="11.25">
      <c r="A351" s="21" t="s">
        <v>53</v>
      </c>
      <c r="B351" s="26" t="s">
        <v>686</v>
      </c>
      <c r="C351" s="28" t="s">
        <v>53</v>
      </c>
      <c r="D351" s="30" t="s">
        <v>676</v>
      </c>
      <c r="E351" s="28">
        <v>1385437147.6700006</v>
      </c>
      <c r="F351" s="28">
        <v>5710689.39</v>
      </c>
      <c r="G351" s="28">
        <v>-2059580.54</v>
      </c>
      <c r="H351" s="28">
        <v>17014276.529999997</v>
      </c>
      <c r="I351" s="28">
        <v>-10064189.950000001</v>
      </c>
      <c r="J351" s="28">
        <v>6320518.770000001</v>
      </c>
      <c r="K351" s="28"/>
      <c r="L351" s="28"/>
      <c r="M351" s="28"/>
      <c r="N351" s="28"/>
      <c r="O351" s="112"/>
    </row>
    <row r="352" spans="1:15" s="25" customFormat="1" ht="11.25">
      <c r="A352" s="51" t="s">
        <v>676</v>
      </c>
      <c r="B352" s="33" t="s">
        <v>676</v>
      </c>
      <c r="C352" s="28" t="s">
        <v>676</v>
      </c>
      <c r="D352" s="28" t="s">
        <v>676</v>
      </c>
      <c r="E352" s="28"/>
      <c r="F352" s="28"/>
      <c r="G352" s="28"/>
      <c r="H352" s="28"/>
      <c r="I352" s="28"/>
      <c r="J352" s="28"/>
      <c r="K352" s="28"/>
      <c r="L352" s="28"/>
      <c r="M352" s="28"/>
      <c r="N352" s="28"/>
      <c r="O352" s="112"/>
    </row>
    <row r="353" spans="1:15" s="25" customFormat="1" ht="11.25">
      <c r="A353" s="21"/>
      <c r="B353" s="22" t="s">
        <v>687</v>
      </c>
      <c r="C353" s="23"/>
      <c r="D353" s="23"/>
      <c r="E353" s="31"/>
      <c r="F353" s="31"/>
      <c r="G353" s="31"/>
      <c r="H353" s="31"/>
      <c r="I353" s="31"/>
      <c r="J353" s="31"/>
      <c r="K353" s="31"/>
      <c r="L353" s="31"/>
      <c r="M353" s="31"/>
      <c r="N353" s="31"/>
      <c r="O353" s="116"/>
    </row>
    <row r="354" spans="1:15" s="25" customFormat="1" ht="11.25">
      <c r="A354" s="21" t="s">
        <v>36</v>
      </c>
      <c r="B354" s="26" t="s">
        <v>688</v>
      </c>
      <c r="C354" s="30" t="s">
        <v>676</v>
      </c>
      <c r="D354" s="28" t="s">
        <v>36</v>
      </c>
      <c r="E354" s="28">
        <v>4353954101.4</v>
      </c>
      <c r="F354" s="28">
        <v>7803744.409999998</v>
      </c>
      <c r="G354" s="28">
        <v>74085684.11000001</v>
      </c>
      <c r="H354" s="28">
        <v>70978329.87</v>
      </c>
      <c r="I354" s="28">
        <v>-47841050.43</v>
      </c>
      <c r="J354" s="28">
        <v>29756747.759999998</v>
      </c>
      <c r="K354" s="28"/>
      <c r="L354" s="28"/>
      <c r="M354" s="28"/>
      <c r="N354" s="28"/>
      <c r="O354" s="112"/>
    </row>
    <row r="355" spans="1:15" s="25" customFormat="1" ht="11.25">
      <c r="A355" s="21" t="s">
        <v>42</v>
      </c>
      <c r="B355" s="26" t="s">
        <v>689</v>
      </c>
      <c r="C355" s="30" t="s">
        <v>676</v>
      </c>
      <c r="D355" s="28" t="s">
        <v>42</v>
      </c>
      <c r="E355" s="28">
        <v>3243658055.66</v>
      </c>
      <c r="F355" s="28">
        <v>4249390.04</v>
      </c>
      <c r="G355" s="28">
        <v>-1564346.36</v>
      </c>
      <c r="H355" s="28">
        <v>36190114.04</v>
      </c>
      <c r="I355" s="28">
        <v>-31420451.92000001</v>
      </c>
      <c r="J355" s="28">
        <v>25587101.49999999</v>
      </c>
      <c r="K355" s="28"/>
      <c r="L355" s="28"/>
      <c r="M355" s="28"/>
      <c r="N355" s="28"/>
      <c r="O355" s="112"/>
    </row>
    <row r="356" spans="1:15" s="25" customFormat="1" ht="11.25">
      <c r="A356" s="21" t="s">
        <v>15</v>
      </c>
      <c r="B356" s="26" t="s">
        <v>690</v>
      </c>
      <c r="C356" s="30" t="s">
        <v>676</v>
      </c>
      <c r="D356" s="28" t="s">
        <v>15</v>
      </c>
      <c r="E356" s="28">
        <v>6706558608.230004</v>
      </c>
      <c r="F356" s="28">
        <v>48378741.93000002</v>
      </c>
      <c r="G356" s="28">
        <v>3838041.06</v>
      </c>
      <c r="H356" s="28">
        <v>83955879.32</v>
      </c>
      <c r="I356" s="28">
        <v>-51053829.740000024</v>
      </c>
      <c r="J356" s="28">
        <v>28203020.84000001</v>
      </c>
      <c r="K356" s="28"/>
      <c r="L356" s="28"/>
      <c r="M356" s="28"/>
      <c r="N356" s="28"/>
      <c r="O356" s="112"/>
    </row>
    <row r="357" spans="1:15" s="25" customFormat="1" ht="11.25">
      <c r="A357" s="21" t="s">
        <v>54</v>
      </c>
      <c r="B357" s="26" t="s">
        <v>691</v>
      </c>
      <c r="C357" s="30" t="s">
        <v>676</v>
      </c>
      <c r="D357" s="28" t="s">
        <v>54</v>
      </c>
      <c r="E357" s="28">
        <v>2833580854.4099994</v>
      </c>
      <c r="F357" s="28">
        <v>31217078.24000001</v>
      </c>
      <c r="G357" s="28">
        <v>15390955.239999998</v>
      </c>
      <c r="H357" s="28">
        <v>38475137.21999999</v>
      </c>
      <c r="I357" s="28">
        <v>-35842497.88999999</v>
      </c>
      <c r="J357" s="28">
        <v>19294149.81</v>
      </c>
      <c r="K357" s="28"/>
      <c r="L357" s="28"/>
      <c r="M357" s="28"/>
      <c r="N357" s="28"/>
      <c r="O357" s="112"/>
    </row>
    <row r="358" spans="1:15" s="25" customFormat="1" ht="11.25">
      <c r="A358" s="21"/>
      <c r="B358" s="27"/>
      <c r="C358" s="27"/>
      <c r="D358" s="27"/>
      <c r="E358" s="27"/>
      <c r="F358" s="27"/>
      <c r="G358" s="27"/>
      <c r="H358" s="27"/>
      <c r="I358" s="27"/>
      <c r="J358" s="27"/>
      <c r="K358" s="27"/>
      <c r="L358" s="27"/>
      <c r="M358" s="27"/>
      <c r="N358" s="27"/>
      <c r="O358" s="112"/>
    </row>
    <row r="359" spans="1:15" s="25" customFormat="1" ht="11.25">
      <c r="A359" s="21"/>
      <c r="B359" s="34" t="s">
        <v>692</v>
      </c>
      <c r="C359" s="27"/>
      <c r="D359" s="27"/>
      <c r="E359" s="28"/>
      <c r="F359" s="27"/>
      <c r="G359" s="27"/>
      <c r="H359" s="27"/>
      <c r="I359" s="27"/>
      <c r="J359" s="27"/>
      <c r="K359" s="27"/>
      <c r="L359" s="27"/>
      <c r="M359" s="27"/>
      <c r="N359" s="27"/>
      <c r="O359" s="112"/>
    </row>
    <row r="360" spans="1:15" s="25" customFormat="1" ht="11.25">
      <c r="A360" s="21"/>
      <c r="B360" s="36" t="s">
        <v>697</v>
      </c>
      <c r="C360" s="27"/>
      <c r="D360" s="27"/>
      <c r="E360" s="28"/>
      <c r="F360" s="27"/>
      <c r="G360" s="27"/>
      <c r="H360" s="27"/>
      <c r="I360" s="27"/>
      <c r="J360" s="27"/>
      <c r="K360" s="27"/>
      <c r="L360" s="27"/>
      <c r="M360" s="27"/>
      <c r="N360" s="27"/>
      <c r="O360" s="112"/>
    </row>
    <row r="361" spans="1:15" s="25" customFormat="1" ht="11.25">
      <c r="A361" s="21"/>
      <c r="B361" s="36" t="s">
        <v>732</v>
      </c>
      <c r="C361" s="27"/>
      <c r="D361" s="27"/>
      <c r="E361" s="28"/>
      <c r="F361" s="27"/>
      <c r="G361" s="27"/>
      <c r="H361" s="27"/>
      <c r="I361" s="27"/>
      <c r="J361" s="27"/>
      <c r="K361" s="27"/>
      <c r="L361" s="27"/>
      <c r="M361" s="27"/>
      <c r="N361" s="27"/>
      <c r="O361" s="112"/>
    </row>
    <row r="362" spans="1:15" ht="13.5" thickBot="1">
      <c r="A362" s="37"/>
      <c r="B362" s="38"/>
      <c r="C362" s="39"/>
      <c r="D362" s="39"/>
      <c r="E362" s="40"/>
      <c r="F362" s="39"/>
      <c r="G362" s="39"/>
      <c r="H362" s="39"/>
      <c r="I362" s="39"/>
      <c r="J362" s="39"/>
      <c r="K362" s="39"/>
      <c r="L362" s="39"/>
      <c r="M362" s="39"/>
      <c r="N362" s="39"/>
      <c r="O362" s="115"/>
    </row>
    <row r="363" spans="2:5" ht="12.75">
      <c r="B363" s="42"/>
      <c r="E363" s="43"/>
    </row>
    <row r="364" ht="12.75">
      <c r="E364" s="43"/>
    </row>
    <row r="365" ht="12.75">
      <c r="E365" s="43"/>
    </row>
    <row r="366" ht="12.75">
      <c r="E366" s="43"/>
    </row>
    <row r="367" ht="12.75">
      <c r="B367" s="42"/>
    </row>
    <row r="368" ht="12.75">
      <c r="B368" s="42"/>
    </row>
    <row r="369" ht="12.75">
      <c r="B369" s="42"/>
    </row>
    <row r="370" ht="12.75">
      <c r="B370" s="42"/>
    </row>
    <row r="371" ht="12.75">
      <c r="B371" s="42"/>
    </row>
    <row r="372" ht="12.75">
      <c r="B372" s="42"/>
    </row>
    <row r="373" ht="12.75">
      <c r="B373" s="42"/>
    </row>
    <row r="374" ht="12.75">
      <c r="B374" s="42"/>
    </row>
    <row r="375" ht="12.75">
      <c r="B375" s="42"/>
    </row>
  </sheetData>
  <sheetProtection/>
  <mergeCells count="1">
    <mergeCell ref="O5:O6"/>
  </mergeCells>
  <conditionalFormatting sqref="K325:M337 K244:M323 N201:N337 K200:N200 K202:M242 F92:G92 I92:J92 K92:M199 F91:M91 I84:I90 I77:I79 F76:M76 F77:G90 J77:M90 F59:M59 F65:M66 I12:I54 E59:E92 F60:G64 J60:M64 F67:G75 I67:M75 E12:G58 J12:N58 N59:N199">
    <cfRule type="cellIs" priority="1" dxfId="0" operator="equal" stopIfTrue="1">
      <formula>"#"</formula>
    </cfRule>
  </conditionalFormatting>
  <conditionalFormatting sqref="H92 H84:H90 H77:H79 H12:H54 H67:H75">
    <cfRule type="cellIs" priority="2" dxfId="0" operator="equal" stopIfTrue="1">
      <formula>"#"</formula>
    </cfRule>
    <cfRule type="cellIs" priority="3" dxfId="0" operator="equal" stopIfTrue="1">
      <formula>0</formula>
    </cfRule>
  </conditionalFormatting>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P375"/>
  <sheetViews>
    <sheetView workbookViewId="0" topLeftCell="A1">
      <pane xSplit="4" ySplit="11" topLeftCell="E322" activePane="bottomRight" state="frozen"/>
      <selection pane="topLeft" activeCell="B346" sqref="B346"/>
      <selection pane="topRight" activeCell="B346" sqref="B346"/>
      <selection pane="bottomLeft" activeCell="B346" sqref="B346"/>
      <selection pane="bottomRight" activeCell="B3" sqref="B3"/>
    </sheetView>
  </sheetViews>
  <sheetFormatPr defaultColWidth="9.140625" defaultRowHeight="12.75"/>
  <cols>
    <col min="1" max="1" width="5.28125" style="7" bestFit="1" customWidth="1"/>
    <col min="2" max="2" width="27.28125" style="7" customWidth="1"/>
    <col min="3" max="3" width="10.00390625" style="7" customWidth="1"/>
    <col min="4" max="4" width="10.28125" style="7" customWidth="1"/>
    <col min="5" max="5" width="15.7109375" style="44" customWidth="1"/>
    <col min="6" max="12" width="15.7109375" style="7" customWidth="1"/>
    <col min="13" max="14" width="12.7109375" style="7" customWidth="1"/>
    <col min="15" max="15" width="13.57421875" style="7" customWidth="1"/>
    <col min="16" max="16384" width="12.7109375" style="7" customWidth="1"/>
  </cols>
  <sheetData>
    <row r="1" spans="1:12" ht="15.75" customHeight="1">
      <c r="A1" s="1"/>
      <c r="B1" s="2" t="s">
        <v>706</v>
      </c>
      <c r="C1" s="3"/>
      <c r="D1" s="3"/>
      <c r="E1" s="5"/>
      <c r="F1" s="4"/>
      <c r="G1" s="4"/>
      <c r="H1" s="4"/>
      <c r="I1" s="4"/>
      <c r="J1" s="4"/>
      <c r="K1" s="4"/>
      <c r="L1" s="4"/>
    </row>
    <row r="2" spans="1:12" ht="15.75">
      <c r="A2" s="8"/>
      <c r="B2" s="9"/>
      <c r="C2" s="9"/>
      <c r="D2" s="9"/>
      <c r="E2" s="10"/>
      <c r="F2" s="6"/>
      <c r="G2" s="6"/>
      <c r="H2" s="6"/>
      <c r="I2" s="6"/>
      <c r="J2" s="6"/>
      <c r="K2" s="6"/>
      <c r="L2" s="6"/>
    </row>
    <row r="3" spans="1:12" ht="12.75" customHeight="1">
      <c r="A3" s="11"/>
      <c r="B3" s="6" t="s">
        <v>707</v>
      </c>
      <c r="C3" s="6"/>
      <c r="D3" s="6"/>
      <c r="E3" s="10"/>
      <c r="F3" s="6"/>
      <c r="G3" s="6"/>
      <c r="H3" s="6"/>
      <c r="I3" s="6"/>
      <c r="J3" s="6"/>
      <c r="K3" s="6"/>
      <c r="L3" s="6"/>
    </row>
    <row r="4" spans="1:12" ht="13.5" thickBot="1">
      <c r="A4" s="11"/>
      <c r="B4" s="6"/>
      <c r="C4" s="6"/>
      <c r="D4" s="6"/>
      <c r="E4" s="10"/>
      <c r="F4" s="6"/>
      <c r="G4" s="6"/>
      <c r="H4" s="6"/>
      <c r="I4" s="6"/>
      <c r="J4" s="6"/>
      <c r="K4" s="6"/>
      <c r="L4" s="6"/>
    </row>
    <row r="5" spans="1:15" ht="12.75">
      <c r="A5" s="48"/>
      <c r="B5" s="12"/>
      <c r="C5" s="12"/>
      <c r="D5" s="12"/>
      <c r="E5" s="12"/>
      <c r="F5" s="12"/>
      <c r="G5" s="12"/>
      <c r="H5" s="12"/>
      <c r="I5" s="12"/>
      <c r="J5" s="12"/>
      <c r="K5" s="12"/>
      <c r="L5" s="12"/>
      <c r="M5" s="12"/>
      <c r="N5" s="12"/>
      <c r="O5" s="120" t="s">
        <v>742</v>
      </c>
    </row>
    <row r="6" spans="1:15" s="16" customFormat="1" ht="44.25" customHeight="1">
      <c r="A6" s="49"/>
      <c r="B6" s="13"/>
      <c r="C6" s="13" t="s">
        <v>2</v>
      </c>
      <c r="D6" s="13" t="s">
        <v>3</v>
      </c>
      <c r="E6" s="45" t="s">
        <v>6</v>
      </c>
      <c r="F6" s="46" t="s">
        <v>7</v>
      </c>
      <c r="G6" s="45" t="s">
        <v>693</v>
      </c>
      <c r="H6" s="45" t="s">
        <v>8</v>
      </c>
      <c r="I6" s="45" t="s">
        <v>694</v>
      </c>
      <c r="J6" s="45" t="s">
        <v>4</v>
      </c>
      <c r="K6" s="45" t="s">
        <v>5</v>
      </c>
      <c r="L6" s="45" t="s">
        <v>708</v>
      </c>
      <c r="M6" s="45" t="s">
        <v>10</v>
      </c>
      <c r="N6" s="45" t="s">
        <v>703</v>
      </c>
      <c r="O6" s="121"/>
    </row>
    <row r="7" spans="1:15" s="20" customFormat="1" ht="11.25">
      <c r="A7" s="17"/>
      <c r="B7" s="18"/>
      <c r="C7" s="18"/>
      <c r="D7" s="19"/>
      <c r="E7" s="19"/>
      <c r="F7" s="19"/>
      <c r="G7" s="19"/>
      <c r="H7" s="19"/>
      <c r="I7" s="19"/>
      <c r="J7" s="19"/>
      <c r="K7" s="19"/>
      <c r="L7" s="19"/>
      <c r="M7" s="19"/>
      <c r="N7" s="19"/>
      <c r="O7" s="111"/>
    </row>
    <row r="8" spans="1:15" s="25" customFormat="1" ht="11.25">
      <c r="A8" s="21"/>
      <c r="B8" s="22"/>
      <c r="C8" s="22"/>
      <c r="D8" s="23"/>
      <c r="E8" s="23"/>
      <c r="F8" s="23"/>
      <c r="G8" s="23"/>
      <c r="H8" s="23"/>
      <c r="I8" s="23"/>
      <c r="J8" s="23"/>
      <c r="K8" s="23"/>
      <c r="L8" s="23"/>
      <c r="M8" s="23"/>
      <c r="N8" s="23"/>
      <c r="O8" s="112"/>
    </row>
    <row r="9" spans="1:15" s="25" customFormat="1" ht="11.25">
      <c r="A9" s="21"/>
      <c r="B9" s="26"/>
      <c r="C9" s="26"/>
      <c r="D9" s="27"/>
      <c r="E9" s="27"/>
      <c r="F9" s="27"/>
      <c r="G9" s="27"/>
      <c r="H9" s="27"/>
      <c r="I9" s="27"/>
      <c r="J9" s="27"/>
      <c r="K9" s="27"/>
      <c r="L9" s="27"/>
      <c r="M9" s="27"/>
      <c r="N9" s="27"/>
      <c r="O9" s="117"/>
    </row>
    <row r="10" spans="1:15" s="25" customFormat="1" ht="11.25">
      <c r="A10" s="71" t="s">
        <v>709</v>
      </c>
      <c r="B10" s="26" t="s">
        <v>11</v>
      </c>
      <c r="C10" s="26"/>
      <c r="D10" s="27"/>
      <c r="E10" s="28">
        <f aca="true" t="shared" si="0" ref="E10:O10">E340</f>
        <v>18721705568.459984</v>
      </c>
      <c r="F10" s="28">
        <f t="shared" si="0"/>
        <v>33102740.240000013</v>
      </c>
      <c r="G10" s="28">
        <f t="shared" si="0"/>
        <v>4120919.3899999997</v>
      </c>
      <c r="H10" s="28">
        <f t="shared" si="0"/>
        <v>99253883.91000001</v>
      </c>
      <c r="I10" s="28">
        <f t="shared" si="0"/>
        <v>-134942005.80000013</v>
      </c>
      <c r="J10" s="28">
        <f t="shared" si="0"/>
        <v>215163067.9600001</v>
      </c>
      <c r="K10" s="110" t="s">
        <v>731</v>
      </c>
      <c r="L10" s="28">
        <f t="shared" si="0"/>
        <v>59281370.199999996</v>
      </c>
      <c r="M10" s="110" t="s">
        <v>731</v>
      </c>
      <c r="N10" s="110" t="s">
        <v>731</v>
      </c>
      <c r="O10" s="113">
        <f t="shared" si="0"/>
        <v>18923238225.10002</v>
      </c>
    </row>
    <row r="11" spans="1:15" s="25" customFormat="1" ht="11.25">
      <c r="A11" s="21"/>
      <c r="B11" s="26"/>
      <c r="C11" s="26"/>
      <c r="D11" s="27"/>
      <c r="E11" s="27"/>
      <c r="F11" s="27"/>
      <c r="G11" s="27"/>
      <c r="H11" s="27"/>
      <c r="I11" s="27"/>
      <c r="J11" s="27"/>
      <c r="K11" s="27"/>
      <c r="L11" s="27"/>
      <c r="M11" s="27"/>
      <c r="N11" s="27"/>
      <c r="O11" s="112"/>
    </row>
    <row r="12" spans="1:16" s="25" customFormat="1" ht="11.25">
      <c r="A12" s="50" t="s">
        <v>12</v>
      </c>
      <c r="B12" s="29" t="s">
        <v>13</v>
      </c>
      <c r="C12" s="27" t="s">
        <v>14</v>
      </c>
      <c r="D12" s="27" t="s">
        <v>15</v>
      </c>
      <c r="E12" s="28">
        <v>14934008.45</v>
      </c>
      <c r="F12" s="28">
        <v>241951.41</v>
      </c>
      <c r="G12" s="28">
        <v>-51335.87</v>
      </c>
      <c r="H12" s="28">
        <v>33612.31</v>
      </c>
      <c r="I12" s="28">
        <v>-84829.83</v>
      </c>
      <c r="J12" s="28">
        <v>106370.31</v>
      </c>
      <c r="K12" s="28">
        <v>0</v>
      </c>
      <c r="L12" s="28">
        <v>0</v>
      </c>
      <c r="M12" s="28">
        <v>0</v>
      </c>
      <c r="N12" s="28">
        <v>0</v>
      </c>
      <c r="O12" s="114">
        <f>E12-F12-G12+H12+I12+J12+K12+L12+M12</f>
        <v>14798545.7</v>
      </c>
      <c r="P12" s="47"/>
    </row>
    <row r="13" spans="1:16" s="25" customFormat="1" ht="11.25">
      <c r="A13" s="50" t="s">
        <v>16</v>
      </c>
      <c r="B13" s="29" t="s">
        <v>17</v>
      </c>
      <c r="C13" s="27" t="s">
        <v>18</v>
      </c>
      <c r="D13" s="27" t="s">
        <v>15</v>
      </c>
      <c r="E13" s="28">
        <v>21756045.62</v>
      </c>
      <c r="F13" s="28">
        <v>37655.26</v>
      </c>
      <c r="G13" s="28">
        <v>12489.8</v>
      </c>
      <c r="H13" s="28">
        <v>139766.54</v>
      </c>
      <c r="I13" s="28">
        <v>-37304.86</v>
      </c>
      <c r="J13" s="28">
        <v>323024.21</v>
      </c>
      <c r="K13" s="28">
        <v>0</v>
      </c>
      <c r="L13" s="28">
        <v>0</v>
      </c>
      <c r="M13" s="28">
        <v>0</v>
      </c>
      <c r="N13" s="28">
        <v>0</v>
      </c>
      <c r="O13" s="114">
        <f aca="true" t="shared" si="1" ref="O13:O76">E13-F13-G13+H13+I13+J13+K13+L13+M13</f>
        <v>22131386.45</v>
      </c>
      <c r="P13" s="47"/>
    </row>
    <row r="14" spans="1:16" s="25" customFormat="1" ht="11.25">
      <c r="A14" s="50" t="s">
        <v>19</v>
      </c>
      <c r="B14" s="29" t="s">
        <v>20</v>
      </c>
      <c r="C14" s="27" t="s">
        <v>21</v>
      </c>
      <c r="D14" s="27" t="s">
        <v>15</v>
      </c>
      <c r="E14" s="28">
        <v>29154768.77</v>
      </c>
      <c r="F14" s="28">
        <v>1226.28</v>
      </c>
      <c r="G14" s="28">
        <v>-4158.55</v>
      </c>
      <c r="H14" s="28">
        <v>140469.09</v>
      </c>
      <c r="I14" s="28">
        <v>-79040.36</v>
      </c>
      <c r="J14" s="28">
        <v>154083.73</v>
      </c>
      <c r="K14" s="28">
        <v>0</v>
      </c>
      <c r="L14" s="28">
        <v>0</v>
      </c>
      <c r="M14" s="28">
        <v>0</v>
      </c>
      <c r="N14" s="28">
        <v>0</v>
      </c>
      <c r="O14" s="114">
        <f t="shared" si="1"/>
        <v>29373213.5</v>
      </c>
      <c r="P14" s="47"/>
    </row>
    <row r="15" spans="1:16" s="25" customFormat="1" ht="11.25">
      <c r="A15" s="50" t="s">
        <v>22</v>
      </c>
      <c r="B15" s="29" t="s">
        <v>23</v>
      </c>
      <c r="C15" s="27" t="s">
        <v>14</v>
      </c>
      <c r="D15" s="27" t="s">
        <v>15</v>
      </c>
      <c r="E15" s="28">
        <v>28326640.65</v>
      </c>
      <c r="F15" s="28">
        <v>1497.26</v>
      </c>
      <c r="G15" s="28">
        <v>19379.11</v>
      </c>
      <c r="H15" s="28">
        <v>206645.88</v>
      </c>
      <c r="I15" s="28">
        <v>-169350.05</v>
      </c>
      <c r="J15" s="28">
        <v>192097.2</v>
      </c>
      <c r="K15" s="28">
        <v>0</v>
      </c>
      <c r="L15" s="28">
        <v>0</v>
      </c>
      <c r="M15" s="28">
        <v>0</v>
      </c>
      <c r="N15" s="28">
        <v>0</v>
      </c>
      <c r="O15" s="114">
        <f t="shared" si="1"/>
        <v>28535157.309999995</v>
      </c>
      <c r="P15" s="47"/>
    </row>
    <row r="16" spans="1:16" s="25" customFormat="1" ht="11.25">
      <c r="A16" s="50" t="s">
        <v>24</v>
      </c>
      <c r="B16" s="29" t="s">
        <v>25</v>
      </c>
      <c r="C16" s="27" t="s">
        <v>21</v>
      </c>
      <c r="D16" s="27" t="s">
        <v>15</v>
      </c>
      <c r="E16" s="28">
        <v>28187428.73</v>
      </c>
      <c r="F16" s="28">
        <v>0</v>
      </c>
      <c r="G16" s="28">
        <v>-64269.17</v>
      </c>
      <c r="H16" s="28">
        <v>108433.58</v>
      </c>
      <c r="I16" s="28">
        <v>-29712.91</v>
      </c>
      <c r="J16" s="28">
        <v>161931.59</v>
      </c>
      <c r="K16" s="28">
        <v>0</v>
      </c>
      <c r="L16" s="28">
        <v>0</v>
      </c>
      <c r="M16" s="28">
        <v>0</v>
      </c>
      <c r="N16" s="28">
        <v>0</v>
      </c>
      <c r="O16" s="114">
        <f t="shared" si="1"/>
        <v>28492350.16</v>
      </c>
      <c r="P16" s="47"/>
    </row>
    <row r="17" spans="1:16" s="25" customFormat="1" ht="11.25">
      <c r="A17" s="50" t="s">
        <v>26</v>
      </c>
      <c r="B17" s="29" t="s">
        <v>27</v>
      </c>
      <c r="C17" s="27" t="s">
        <v>14</v>
      </c>
      <c r="D17" s="27" t="s">
        <v>15</v>
      </c>
      <c r="E17" s="28">
        <v>40388001.01</v>
      </c>
      <c r="F17" s="28">
        <v>1432.08</v>
      </c>
      <c r="G17" s="28">
        <v>36321.77</v>
      </c>
      <c r="H17" s="28">
        <v>176183.13</v>
      </c>
      <c r="I17" s="28">
        <v>-163459.11</v>
      </c>
      <c r="J17" s="28">
        <v>82390.69</v>
      </c>
      <c r="K17" s="28">
        <v>0</v>
      </c>
      <c r="L17" s="28">
        <v>0</v>
      </c>
      <c r="M17" s="28">
        <v>0</v>
      </c>
      <c r="N17" s="28">
        <v>0</v>
      </c>
      <c r="O17" s="114">
        <f t="shared" si="1"/>
        <v>40445361.87</v>
      </c>
      <c r="P17" s="47"/>
    </row>
    <row r="18" spans="1:16" s="25" customFormat="1" ht="11.25">
      <c r="A18" s="50" t="s">
        <v>28</v>
      </c>
      <c r="B18" s="29" t="s">
        <v>29</v>
      </c>
      <c r="C18" s="27" t="s">
        <v>14</v>
      </c>
      <c r="D18" s="27" t="s">
        <v>15</v>
      </c>
      <c r="E18" s="28">
        <v>43732417.45</v>
      </c>
      <c r="F18" s="28">
        <v>10.32</v>
      </c>
      <c r="G18" s="28">
        <v>66493.49</v>
      </c>
      <c r="H18" s="28">
        <v>469294.97</v>
      </c>
      <c r="I18" s="28">
        <v>-290052.15</v>
      </c>
      <c r="J18" s="28">
        <v>184335.96</v>
      </c>
      <c r="K18" s="28">
        <v>0</v>
      </c>
      <c r="L18" s="28">
        <v>0</v>
      </c>
      <c r="M18" s="28">
        <v>0</v>
      </c>
      <c r="N18" s="28">
        <v>0</v>
      </c>
      <c r="O18" s="114">
        <f t="shared" si="1"/>
        <v>44029492.42</v>
      </c>
      <c r="P18" s="47"/>
    </row>
    <row r="19" spans="1:16" s="25" customFormat="1" ht="11.25">
      <c r="A19" s="50" t="s">
        <v>30</v>
      </c>
      <c r="B19" s="29" t="s">
        <v>31</v>
      </c>
      <c r="C19" s="27" t="s">
        <v>32</v>
      </c>
      <c r="D19" s="27" t="s">
        <v>15</v>
      </c>
      <c r="E19" s="28">
        <v>19004127.29</v>
      </c>
      <c r="F19" s="28">
        <v>0</v>
      </c>
      <c r="G19" s="28">
        <v>64533.96</v>
      </c>
      <c r="H19" s="28">
        <v>68150.27</v>
      </c>
      <c r="I19" s="28">
        <v>-34167.69</v>
      </c>
      <c r="J19" s="28">
        <v>159128.51</v>
      </c>
      <c r="K19" s="28">
        <v>0</v>
      </c>
      <c r="L19" s="28">
        <v>0</v>
      </c>
      <c r="M19" s="28">
        <v>0</v>
      </c>
      <c r="N19" s="28">
        <v>0</v>
      </c>
      <c r="O19" s="114">
        <f t="shared" si="1"/>
        <v>19132704.419999998</v>
      </c>
      <c r="P19" s="47"/>
    </row>
    <row r="20" spans="1:16" s="25" customFormat="1" ht="11.25">
      <c r="A20" s="50" t="s">
        <v>33</v>
      </c>
      <c r="B20" s="29" t="s">
        <v>34</v>
      </c>
      <c r="C20" s="27" t="s">
        <v>35</v>
      </c>
      <c r="D20" s="27" t="s">
        <v>36</v>
      </c>
      <c r="E20" s="28">
        <v>47091479.79</v>
      </c>
      <c r="F20" s="28">
        <v>674101.8</v>
      </c>
      <c r="G20" s="28">
        <v>136496.83</v>
      </c>
      <c r="H20" s="28">
        <v>247212.29</v>
      </c>
      <c r="I20" s="28">
        <v>-461676.8</v>
      </c>
      <c r="J20" s="28">
        <v>1001207.08</v>
      </c>
      <c r="K20" s="28">
        <v>0</v>
      </c>
      <c r="L20" s="28">
        <v>0</v>
      </c>
      <c r="M20" s="28">
        <v>0</v>
      </c>
      <c r="N20" s="28">
        <v>0</v>
      </c>
      <c r="O20" s="114">
        <f t="shared" si="1"/>
        <v>47067623.730000004</v>
      </c>
      <c r="P20" s="47"/>
    </row>
    <row r="21" spans="1:16" s="25" customFormat="1" ht="11.25">
      <c r="A21" s="50" t="s">
        <v>37</v>
      </c>
      <c r="B21" s="29" t="s">
        <v>38</v>
      </c>
      <c r="C21" s="27" t="s">
        <v>35</v>
      </c>
      <c r="D21" s="27" t="s">
        <v>36</v>
      </c>
      <c r="E21" s="28">
        <v>91412573.64</v>
      </c>
      <c r="F21" s="28">
        <v>25703.39</v>
      </c>
      <c r="G21" s="28">
        <v>33430.78</v>
      </c>
      <c r="H21" s="28">
        <v>460709.71</v>
      </c>
      <c r="I21" s="28">
        <v>-2193283.18</v>
      </c>
      <c r="J21" s="28">
        <v>1030375</v>
      </c>
      <c r="K21" s="28">
        <v>0</v>
      </c>
      <c r="L21" s="28">
        <v>0</v>
      </c>
      <c r="M21" s="28">
        <v>0</v>
      </c>
      <c r="N21" s="28">
        <v>0</v>
      </c>
      <c r="O21" s="114">
        <f t="shared" si="1"/>
        <v>90651240.99999999</v>
      </c>
      <c r="P21" s="47"/>
    </row>
    <row r="22" spans="1:16" s="25" customFormat="1" ht="11.25">
      <c r="A22" s="50" t="s">
        <v>39</v>
      </c>
      <c r="B22" s="29" t="s">
        <v>40</v>
      </c>
      <c r="C22" s="27" t="s">
        <v>41</v>
      </c>
      <c r="D22" s="27" t="s">
        <v>42</v>
      </c>
      <c r="E22" s="28">
        <v>45049937.22</v>
      </c>
      <c r="F22" s="28">
        <v>40669.44</v>
      </c>
      <c r="G22" s="28">
        <v>75002.12</v>
      </c>
      <c r="H22" s="28">
        <v>203452.96</v>
      </c>
      <c r="I22" s="28">
        <v>-171610.16</v>
      </c>
      <c r="J22" s="28">
        <v>449357.99</v>
      </c>
      <c r="K22" s="28">
        <v>0</v>
      </c>
      <c r="L22" s="28">
        <v>0</v>
      </c>
      <c r="M22" s="28">
        <v>0</v>
      </c>
      <c r="N22" s="28">
        <v>0</v>
      </c>
      <c r="O22" s="114">
        <f t="shared" si="1"/>
        <v>45415466.45000001</v>
      </c>
      <c r="P22" s="47"/>
    </row>
    <row r="23" spans="1:16" s="25" customFormat="1" ht="11.25">
      <c r="A23" s="50" t="s">
        <v>43</v>
      </c>
      <c r="B23" s="29" t="s">
        <v>44</v>
      </c>
      <c r="C23" s="27" t="s">
        <v>18</v>
      </c>
      <c r="D23" s="27" t="s">
        <v>15</v>
      </c>
      <c r="E23" s="28">
        <v>19819443.13</v>
      </c>
      <c r="F23" s="28">
        <v>167591.21</v>
      </c>
      <c r="G23" s="28">
        <v>22524.9</v>
      </c>
      <c r="H23" s="28">
        <v>77291.23</v>
      </c>
      <c r="I23" s="28">
        <v>-5873.67</v>
      </c>
      <c r="J23" s="28">
        <v>248715.54</v>
      </c>
      <c r="K23" s="28">
        <v>0</v>
      </c>
      <c r="L23" s="28">
        <v>0</v>
      </c>
      <c r="M23" s="28">
        <v>0</v>
      </c>
      <c r="N23" s="28">
        <v>0</v>
      </c>
      <c r="O23" s="114">
        <f t="shared" si="1"/>
        <v>19949460.119999997</v>
      </c>
      <c r="P23" s="47"/>
    </row>
    <row r="24" spans="1:16" s="25" customFormat="1" ht="11.25">
      <c r="A24" s="50" t="s">
        <v>45</v>
      </c>
      <c r="B24" s="29" t="s">
        <v>46</v>
      </c>
      <c r="C24" s="27" t="s">
        <v>32</v>
      </c>
      <c r="D24" s="27" t="s">
        <v>15</v>
      </c>
      <c r="E24" s="28">
        <v>72826322.91</v>
      </c>
      <c r="F24" s="28">
        <v>15.73</v>
      </c>
      <c r="G24" s="28">
        <v>15306.37</v>
      </c>
      <c r="H24" s="28">
        <v>169633.09</v>
      </c>
      <c r="I24" s="28">
        <v>-405302.59</v>
      </c>
      <c r="J24" s="28">
        <v>739911.07</v>
      </c>
      <c r="K24" s="28">
        <v>0</v>
      </c>
      <c r="L24" s="28">
        <v>0</v>
      </c>
      <c r="M24" s="28">
        <v>0</v>
      </c>
      <c r="N24" s="28">
        <v>0</v>
      </c>
      <c r="O24" s="114">
        <f t="shared" si="1"/>
        <v>73315242.37999998</v>
      </c>
      <c r="P24" s="47"/>
    </row>
    <row r="25" spans="1:16" s="25" customFormat="1" ht="11.25">
      <c r="A25" s="50" t="s">
        <v>47</v>
      </c>
      <c r="B25" s="29" t="s">
        <v>48</v>
      </c>
      <c r="C25" s="27" t="s">
        <v>14</v>
      </c>
      <c r="D25" s="27" t="s">
        <v>15</v>
      </c>
      <c r="E25" s="28">
        <v>64539353.66</v>
      </c>
      <c r="F25" s="28">
        <v>2357</v>
      </c>
      <c r="G25" s="28">
        <v>105906.66</v>
      </c>
      <c r="H25" s="28">
        <v>222433.07</v>
      </c>
      <c r="I25" s="28">
        <v>-288896.32</v>
      </c>
      <c r="J25" s="28">
        <v>292835.39</v>
      </c>
      <c r="K25" s="28">
        <v>0</v>
      </c>
      <c r="L25" s="28">
        <v>0</v>
      </c>
      <c r="M25" s="28">
        <v>0</v>
      </c>
      <c r="N25" s="28">
        <v>0</v>
      </c>
      <c r="O25" s="114">
        <f t="shared" si="1"/>
        <v>64657462.14</v>
      </c>
      <c r="P25" s="47"/>
    </row>
    <row r="26" spans="1:16" s="25" customFormat="1" ht="11.25">
      <c r="A26" s="50" t="s">
        <v>49</v>
      </c>
      <c r="B26" s="29" t="s">
        <v>50</v>
      </c>
      <c r="C26" s="27" t="s">
        <v>21</v>
      </c>
      <c r="D26" s="27" t="s">
        <v>15</v>
      </c>
      <c r="E26" s="28">
        <v>38891650.5</v>
      </c>
      <c r="F26" s="28">
        <v>1886439.92</v>
      </c>
      <c r="G26" s="28">
        <v>29804.97</v>
      </c>
      <c r="H26" s="28">
        <v>124654.95</v>
      </c>
      <c r="I26" s="28">
        <v>-70080.2</v>
      </c>
      <c r="J26" s="28">
        <v>422679.01</v>
      </c>
      <c r="K26" s="28">
        <v>0</v>
      </c>
      <c r="L26" s="28">
        <v>0</v>
      </c>
      <c r="M26" s="28">
        <v>0</v>
      </c>
      <c r="N26" s="28">
        <v>0</v>
      </c>
      <c r="O26" s="114">
        <f t="shared" si="1"/>
        <v>37452659.37</v>
      </c>
      <c r="P26" s="47"/>
    </row>
    <row r="27" spans="1:16" s="25" customFormat="1" ht="11.25">
      <c r="A27" s="50" t="s">
        <v>51</v>
      </c>
      <c r="B27" s="29" t="s">
        <v>52</v>
      </c>
      <c r="C27" s="27" t="s">
        <v>53</v>
      </c>
      <c r="D27" s="27" t="s">
        <v>54</v>
      </c>
      <c r="E27" s="28">
        <v>47250152.27</v>
      </c>
      <c r="F27" s="28">
        <v>4866.61</v>
      </c>
      <c r="G27" s="28">
        <v>-133091.42</v>
      </c>
      <c r="H27" s="28">
        <v>196689.2</v>
      </c>
      <c r="I27" s="28">
        <v>-79566.03</v>
      </c>
      <c r="J27" s="28">
        <v>171969.78</v>
      </c>
      <c r="K27" s="28">
        <v>0</v>
      </c>
      <c r="L27" s="28">
        <v>0</v>
      </c>
      <c r="M27" s="28">
        <v>0</v>
      </c>
      <c r="N27" s="28">
        <v>0</v>
      </c>
      <c r="O27" s="114">
        <f t="shared" si="1"/>
        <v>47667470.03000001</v>
      </c>
      <c r="P27" s="47"/>
    </row>
    <row r="28" spans="1:16" s="73" customFormat="1" ht="11.25">
      <c r="A28" s="50" t="s">
        <v>55</v>
      </c>
      <c r="B28" s="29" t="s">
        <v>733</v>
      </c>
      <c r="C28" s="27" t="s">
        <v>32</v>
      </c>
      <c r="D28" s="27" t="s">
        <v>15</v>
      </c>
      <c r="E28" s="28">
        <v>58365187.99</v>
      </c>
      <c r="F28" s="28">
        <v>505192.02</v>
      </c>
      <c r="G28" s="28">
        <v>-164974.88</v>
      </c>
      <c r="H28" s="28">
        <v>244510.88</v>
      </c>
      <c r="I28" s="28">
        <v>-407676.76</v>
      </c>
      <c r="J28" s="28">
        <v>369582.67</v>
      </c>
      <c r="K28" s="28">
        <v>0</v>
      </c>
      <c r="L28" s="28">
        <v>0</v>
      </c>
      <c r="M28" s="28">
        <v>0</v>
      </c>
      <c r="N28" s="28">
        <v>0</v>
      </c>
      <c r="O28" s="114">
        <f t="shared" si="1"/>
        <v>58231387.64000001</v>
      </c>
      <c r="P28" s="72"/>
    </row>
    <row r="29" spans="1:16" s="25" customFormat="1" ht="11.25">
      <c r="A29" s="50" t="s">
        <v>57</v>
      </c>
      <c r="B29" s="29" t="s">
        <v>58</v>
      </c>
      <c r="C29" s="27" t="s">
        <v>35</v>
      </c>
      <c r="D29" s="27" t="s">
        <v>36</v>
      </c>
      <c r="E29" s="28">
        <v>60761501.23</v>
      </c>
      <c r="F29" s="28">
        <v>23.22</v>
      </c>
      <c r="G29" s="28">
        <v>-92709.83</v>
      </c>
      <c r="H29" s="28">
        <v>173120.45</v>
      </c>
      <c r="I29" s="28">
        <v>-238983.65</v>
      </c>
      <c r="J29" s="28">
        <v>596845.17</v>
      </c>
      <c r="K29" s="28">
        <v>0</v>
      </c>
      <c r="L29" s="28">
        <v>0</v>
      </c>
      <c r="M29" s="28">
        <v>0</v>
      </c>
      <c r="N29" s="28">
        <v>0</v>
      </c>
      <c r="O29" s="114">
        <f t="shared" si="1"/>
        <v>61385169.81</v>
      </c>
      <c r="P29" s="47"/>
    </row>
    <row r="30" spans="1:16" s="25" customFormat="1" ht="11.25">
      <c r="A30" s="50" t="s">
        <v>59</v>
      </c>
      <c r="B30" s="29" t="s">
        <v>60</v>
      </c>
      <c r="C30" s="27" t="s">
        <v>61</v>
      </c>
      <c r="D30" s="27" t="s">
        <v>42</v>
      </c>
      <c r="E30" s="28">
        <v>358907664.66</v>
      </c>
      <c r="F30" s="28">
        <v>77273.32</v>
      </c>
      <c r="G30" s="28">
        <v>717336.88</v>
      </c>
      <c r="H30" s="28">
        <v>3123988.16</v>
      </c>
      <c r="I30" s="28">
        <v>-1928346.64</v>
      </c>
      <c r="J30" s="28">
        <v>6614099.5</v>
      </c>
      <c r="K30" s="28">
        <v>0</v>
      </c>
      <c r="L30" s="28">
        <v>0</v>
      </c>
      <c r="M30" s="28">
        <v>0</v>
      </c>
      <c r="N30" s="28">
        <v>0</v>
      </c>
      <c r="O30" s="114">
        <f t="shared" si="1"/>
        <v>365922795.4800001</v>
      </c>
      <c r="P30" s="47"/>
    </row>
    <row r="31" spans="1:16" s="25" customFormat="1" ht="11.25">
      <c r="A31" s="50" t="s">
        <v>62</v>
      </c>
      <c r="B31" s="29" t="s">
        <v>63</v>
      </c>
      <c r="C31" s="27" t="s">
        <v>21</v>
      </c>
      <c r="D31" s="27" t="s">
        <v>15</v>
      </c>
      <c r="E31" s="28">
        <v>37153669</v>
      </c>
      <c r="F31" s="28">
        <v>0</v>
      </c>
      <c r="G31" s="28">
        <v>-34796</v>
      </c>
      <c r="H31" s="28">
        <v>730404.88</v>
      </c>
      <c r="I31" s="28">
        <v>-89634.77</v>
      </c>
      <c r="J31" s="28">
        <v>163898.33</v>
      </c>
      <c r="K31" s="28">
        <v>0</v>
      </c>
      <c r="L31" s="28">
        <v>0</v>
      </c>
      <c r="M31" s="28">
        <v>0</v>
      </c>
      <c r="N31" s="28">
        <v>0</v>
      </c>
      <c r="O31" s="114">
        <f t="shared" si="1"/>
        <v>37993133.44</v>
      </c>
      <c r="P31" s="47"/>
    </row>
    <row r="32" spans="1:16" s="25" customFormat="1" ht="11.25">
      <c r="A32" s="50" t="s">
        <v>64</v>
      </c>
      <c r="B32" s="29" t="s">
        <v>65</v>
      </c>
      <c r="C32" s="27" t="s">
        <v>18</v>
      </c>
      <c r="D32" s="27" t="s">
        <v>54</v>
      </c>
      <c r="E32" s="28">
        <v>39074031.67</v>
      </c>
      <c r="F32" s="28">
        <v>36220.35</v>
      </c>
      <c r="G32" s="28">
        <v>12169.79</v>
      </c>
      <c r="H32" s="28">
        <v>276048.48</v>
      </c>
      <c r="I32" s="28">
        <v>-425546.05</v>
      </c>
      <c r="J32" s="28">
        <v>718217.53</v>
      </c>
      <c r="K32" s="28">
        <v>0</v>
      </c>
      <c r="L32" s="28">
        <v>0</v>
      </c>
      <c r="M32" s="28">
        <v>0</v>
      </c>
      <c r="N32" s="28">
        <v>0</v>
      </c>
      <c r="O32" s="114">
        <f t="shared" si="1"/>
        <v>39594361.49</v>
      </c>
      <c r="P32" s="47"/>
    </row>
    <row r="33" spans="1:16" s="25" customFormat="1" ht="11.25">
      <c r="A33" s="50" t="s">
        <v>66</v>
      </c>
      <c r="B33" s="29" t="s">
        <v>67</v>
      </c>
      <c r="C33" s="27" t="s">
        <v>18</v>
      </c>
      <c r="D33" s="27" t="s">
        <v>54</v>
      </c>
      <c r="E33" s="28">
        <v>41459151.08</v>
      </c>
      <c r="F33" s="28">
        <v>5268.18</v>
      </c>
      <c r="G33" s="28">
        <v>15598.3</v>
      </c>
      <c r="H33" s="28">
        <v>238662.8</v>
      </c>
      <c r="I33" s="28">
        <v>22017.3</v>
      </c>
      <c r="J33" s="28">
        <v>924239.07</v>
      </c>
      <c r="K33" s="28">
        <v>0</v>
      </c>
      <c r="L33" s="28">
        <v>0</v>
      </c>
      <c r="M33" s="28">
        <v>0</v>
      </c>
      <c r="N33" s="28">
        <v>0</v>
      </c>
      <c r="O33" s="114">
        <f t="shared" si="1"/>
        <v>42623203.769999996</v>
      </c>
      <c r="P33" s="47"/>
    </row>
    <row r="34" spans="1:16" s="25" customFormat="1" ht="11.25">
      <c r="A34" s="50" t="s">
        <v>68</v>
      </c>
      <c r="B34" s="29" t="s">
        <v>69</v>
      </c>
      <c r="C34" s="27" t="s">
        <v>21</v>
      </c>
      <c r="D34" s="27" t="s">
        <v>15</v>
      </c>
      <c r="E34" s="28">
        <v>18912318.66</v>
      </c>
      <c r="F34" s="28">
        <v>44.37</v>
      </c>
      <c r="G34" s="28">
        <v>-10043.13</v>
      </c>
      <c r="H34" s="28">
        <v>104332.36</v>
      </c>
      <c r="I34" s="28">
        <v>-1226.92</v>
      </c>
      <c r="J34" s="28">
        <v>174196.6</v>
      </c>
      <c r="K34" s="28">
        <v>0</v>
      </c>
      <c r="L34" s="28">
        <v>0</v>
      </c>
      <c r="M34" s="28">
        <v>0</v>
      </c>
      <c r="N34" s="28">
        <v>0</v>
      </c>
      <c r="O34" s="114">
        <f t="shared" si="1"/>
        <v>19199619.459999997</v>
      </c>
      <c r="P34" s="47"/>
    </row>
    <row r="35" spans="1:16" s="25" customFormat="1" ht="11.25">
      <c r="A35" s="50" t="s">
        <v>70</v>
      </c>
      <c r="B35" s="29" t="s">
        <v>71</v>
      </c>
      <c r="C35" s="27" t="s">
        <v>18</v>
      </c>
      <c r="D35" s="27" t="s">
        <v>42</v>
      </c>
      <c r="E35" s="28">
        <v>78746012.32</v>
      </c>
      <c r="F35" s="28">
        <v>11277.92</v>
      </c>
      <c r="G35" s="28">
        <v>25163.56</v>
      </c>
      <c r="H35" s="28">
        <v>328227.27</v>
      </c>
      <c r="I35" s="28">
        <v>-449895.06</v>
      </c>
      <c r="J35" s="28">
        <v>1991875.64</v>
      </c>
      <c r="K35" s="28">
        <v>0</v>
      </c>
      <c r="L35" s="28">
        <v>0</v>
      </c>
      <c r="M35" s="28">
        <v>0</v>
      </c>
      <c r="N35" s="28">
        <v>0</v>
      </c>
      <c r="O35" s="114">
        <f t="shared" si="1"/>
        <v>80579778.68999998</v>
      </c>
      <c r="P35" s="47"/>
    </row>
    <row r="36" spans="1:16" s="25" customFormat="1" ht="11.25">
      <c r="A36" s="50" t="s">
        <v>72</v>
      </c>
      <c r="B36" s="29" t="s">
        <v>73</v>
      </c>
      <c r="C36" s="27" t="s">
        <v>21</v>
      </c>
      <c r="D36" s="27" t="s">
        <v>15</v>
      </c>
      <c r="E36" s="28">
        <v>17386136.94</v>
      </c>
      <c r="F36" s="28">
        <v>7.45</v>
      </c>
      <c r="G36" s="28">
        <v>-86678.08</v>
      </c>
      <c r="H36" s="28">
        <v>74377.29</v>
      </c>
      <c r="I36" s="28">
        <v>-36876.96</v>
      </c>
      <c r="J36" s="28">
        <v>501616.44</v>
      </c>
      <c r="K36" s="28">
        <v>0</v>
      </c>
      <c r="L36" s="28">
        <v>0</v>
      </c>
      <c r="M36" s="28">
        <v>0</v>
      </c>
      <c r="N36" s="28">
        <v>0</v>
      </c>
      <c r="O36" s="114">
        <f t="shared" si="1"/>
        <v>18011924.34</v>
      </c>
      <c r="P36" s="47"/>
    </row>
    <row r="37" spans="1:16" s="25" customFormat="1" ht="11.25">
      <c r="A37" s="50" t="s">
        <v>74</v>
      </c>
      <c r="B37" s="29" t="s">
        <v>75</v>
      </c>
      <c r="C37" s="27" t="s">
        <v>53</v>
      </c>
      <c r="D37" s="27" t="s">
        <v>54</v>
      </c>
      <c r="E37" s="28">
        <v>58583812.4</v>
      </c>
      <c r="F37" s="28">
        <v>409.84</v>
      </c>
      <c r="G37" s="28">
        <v>-59700.02</v>
      </c>
      <c r="H37" s="28">
        <v>766437.55</v>
      </c>
      <c r="I37" s="28">
        <v>-350324.8</v>
      </c>
      <c r="J37" s="28">
        <v>604116.83</v>
      </c>
      <c r="K37" s="28">
        <v>0</v>
      </c>
      <c r="L37" s="28">
        <v>0</v>
      </c>
      <c r="M37" s="28">
        <v>0</v>
      </c>
      <c r="N37" s="28">
        <v>0</v>
      </c>
      <c r="O37" s="114">
        <f t="shared" si="1"/>
        <v>59663332.16</v>
      </c>
      <c r="P37" s="47"/>
    </row>
    <row r="38" spans="1:16" s="25" customFormat="1" ht="11.25">
      <c r="A38" s="50" t="s">
        <v>76</v>
      </c>
      <c r="B38" s="29" t="s">
        <v>77</v>
      </c>
      <c r="C38" s="27" t="s">
        <v>14</v>
      </c>
      <c r="D38" s="27" t="s">
        <v>54</v>
      </c>
      <c r="E38" s="28">
        <v>53008931.02</v>
      </c>
      <c r="F38" s="28">
        <v>17101.66</v>
      </c>
      <c r="G38" s="28">
        <v>100490.46</v>
      </c>
      <c r="H38" s="28">
        <v>82744.24</v>
      </c>
      <c r="I38" s="28">
        <v>-23439.36</v>
      </c>
      <c r="J38" s="28">
        <v>87200</v>
      </c>
      <c r="K38" s="28">
        <v>0</v>
      </c>
      <c r="L38" s="28">
        <v>0</v>
      </c>
      <c r="M38" s="28">
        <v>0</v>
      </c>
      <c r="N38" s="28">
        <v>0</v>
      </c>
      <c r="O38" s="114">
        <f t="shared" si="1"/>
        <v>53037843.78000001</v>
      </c>
      <c r="P38" s="47"/>
    </row>
    <row r="39" spans="1:16" s="25" customFormat="1" ht="11.25">
      <c r="A39" s="50" t="s">
        <v>78</v>
      </c>
      <c r="B39" s="29" t="s">
        <v>79</v>
      </c>
      <c r="C39" s="27" t="s">
        <v>41</v>
      </c>
      <c r="D39" s="27" t="s">
        <v>42</v>
      </c>
      <c r="E39" s="28">
        <v>123866903.41</v>
      </c>
      <c r="F39" s="28">
        <v>28658.75</v>
      </c>
      <c r="G39" s="28">
        <v>291277.18</v>
      </c>
      <c r="H39" s="28">
        <v>505558.14</v>
      </c>
      <c r="I39" s="28">
        <v>-450267.54</v>
      </c>
      <c r="J39" s="28">
        <v>1244231.47</v>
      </c>
      <c r="K39" s="28">
        <v>0</v>
      </c>
      <c r="L39" s="28">
        <v>0</v>
      </c>
      <c r="M39" s="28">
        <v>0</v>
      </c>
      <c r="N39" s="28">
        <v>0</v>
      </c>
      <c r="O39" s="114">
        <f t="shared" si="1"/>
        <v>124846489.54999998</v>
      </c>
      <c r="P39" s="47"/>
    </row>
    <row r="40" spans="1:16" s="25" customFormat="1" ht="11.25">
      <c r="A40" s="50" t="s">
        <v>80</v>
      </c>
      <c r="B40" s="29" t="s">
        <v>81</v>
      </c>
      <c r="C40" s="27" t="s">
        <v>32</v>
      </c>
      <c r="D40" s="27" t="s">
        <v>15</v>
      </c>
      <c r="E40" s="28">
        <v>36713248.32</v>
      </c>
      <c r="F40" s="28">
        <v>2590.72</v>
      </c>
      <c r="G40" s="28">
        <v>15281.01</v>
      </c>
      <c r="H40" s="28">
        <v>86759.38</v>
      </c>
      <c r="I40" s="28">
        <v>-26577.58</v>
      </c>
      <c r="J40" s="28">
        <v>224475.57</v>
      </c>
      <c r="K40" s="28">
        <v>0</v>
      </c>
      <c r="L40" s="28">
        <v>0</v>
      </c>
      <c r="M40" s="28">
        <v>0</v>
      </c>
      <c r="N40" s="28">
        <v>0</v>
      </c>
      <c r="O40" s="114">
        <f t="shared" si="1"/>
        <v>36980033.96000001</v>
      </c>
      <c r="P40" s="47"/>
    </row>
    <row r="41" spans="1:16" s="25" customFormat="1" ht="11.25">
      <c r="A41" s="50" t="s">
        <v>82</v>
      </c>
      <c r="B41" s="29" t="s">
        <v>83</v>
      </c>
      <c r="C41" s="27" t="s">
        <v>32</v>
      </c>
      <c r="D41" s="27" t="s">
        <v>15</v>
      </c>
      <c r="E41" s="28">
        <v>23913199.09</v>
      </c>
      <c r="F41" s="28">
        <v>0</v>
      </c>
      <c r="G41" s="28">
        <v>-351629.84</v>
      </c>
      <c r="H41" s="28">
        <v>231334.54</v>
      </c>
      <c r="I41" s="28">
        <v>-44570.34</v>
      </c>
      <c r="J41" s="28">
        <v>130434.67</v>
      </c>
      <c r="K41" s="28">
        <v>0</v>
      </c>
      <c r="L41" s="28">
        <v>0</v>
      </c>
      <c r="M41" s="28">
        <v>0</v>
      </c>
      <c r="N41" s="28">
        <v>0</v>
      </c>
      <c r="O41" s="114">
        <f t="shared" si="1"/>
        <v>24582027.8</v>
      </c>
      <c r="P41" s="47"/>
    </row>
    <row r="42" spans="1:16" s="25" customFormat="1" ht="11.25">
      <c r="A42" s="50" t="s">
        <v>84</v>
      </c>
      <c r="B42" s="29" t="s">
        <v>85</v>
      </c>
      <c r="C42" s="27" t="s">
        <v>35</v>
      </c>
      <c r="D42" s="27" t="s">
        <v>36</v>
      </c>
      <c r="E42" s="28">
        <v>95026079.43</v>
      </c>
      <c r="F42" s="28">
        <v>11647.48</v>
      </c>
      <c r="G42" s="28">
        <v>21363.78</v>
      </c>
      <c r="H42" s="28">
        <v>393381.74</v>
      </c>
      <c r="I42" s="28">
        <v>-97247.84</v>
      </c>
      <c r="J42" s="28">
        <v>1821511.24</v>
      </c>
      <c r="K42" s="28">
        <v>0</v>
      </c>
      <c r="L42" s="28">
        <v>0</v>
      </c>
      <c r="M42" s="28">
        <v>0</v>
      </c>
      <c r="N42" s="28">
        <v>0</v>
      </c>
      <c r="O42" s="114">
        <f t="shared" si="1"/>
        <v>97110713.30999999</v>
      </c>
      <c r="P42" s="47"/>
    </row>
    <row r="43" spans="1:16" s="25" customFormat="1" ht="11.25">
      <c r="A43" s="50" t="s">
        <v>86</v>
      </c>
      <c r="B43" s="29" t="s">
        <v>87</v>
      </c>
      <c r="C43" s="27" t="s">
        <v>32</v>
      </c>
      <c r="D43" s="27" t="s">
        <v>15</v>
      </c>
      <c r="E43" s="28">
        <v>27218020.94</v>
      </c>
      <c r="F43" s="28">
        <v>1859.13</v>
      </c>
      <c r="G43" s="28">
        <v>2998.26</v>
      </c>
      <c r="H43" s="28">
        <v>103647.36</v>
      </c>
      <c r="I43" s="28">
        <v>-66234.17</v>
      </c>
      <c r="J43" s="28">
        <v>198484</v>
      </c>
      <c r="K43" s="28">
        <v>0</v>
      </c>
      <c r="L43" s="28">
        <v>0</v>
      </c>
      <c r="M43" s="28">
        <v>0</v>
      </c>
      <c r="N43" s="28">
        <v>0</v>
      </c>
      <c r="O43" s="114">
        <f t="shared" si="1"/>
        <v>27449060.74</v>
      </c>
      <c r="P43" s="47"/>
    </row>
    <row r="44" spans="1:16" s="25" customFormat="1" ht="11.25">
      <c r="A44" s="50" t="s">
        <v>88</v>
      </c>
      <c r="B44" s="29" t="s">
        <v>89</v>
      </c>
      <c r="C44" s="27" t="s">
        <v>14</v>
      </c>
      <c r="D44" s="27" t="s">
        <v>54</v>
      </c>
      <c r="E44" s="28">
        <v>86157818.96</v>
      </c>
      <c r="F44" s="28">
        <v>19296.83</v>
      </c>
      <c r="G44" s="28">
        <v>36866.92</v>
      </c>
      <c r="H44" s="28">
        <v>1240948.53</v>
      </c>
      <c r="I44" s="28">
        <v>-635630.83</v>
      </c>
      <c r="J44" s="28">
        <v>2222361.07</v>
      </c>
      <c r="K44" s="28">
        <v>0</v>
      </c>
      <c r="L44" s="28">
        <v>44025</v>
      </c>
      <c r="M44" s="28">
        <v>0</v>
      </c>
      <c r="N44" s="28">
        <v>0</v>
      </c>
      <c r="O44" s="114">
        <f t="shared" si="1"/>
        <v>88973358.97999999</v>
      </c>
      <c r="P44" s="47"/>
    </row>
    <row r="45" spans="1:16" s="25" customFormat="1" ht="11.25">
      <c r="A45" s="50" t="s">
        <v>90</v>
      </c>
      <c r="B45" s="29" t="s">
        <v>91</v>
      </c>
      <c r="C45" s="27" t="s">
        <v>53</v>
      </c>
      <c r="D45" s="27" t="s">
        <v>54</v>
      </c>
      <c r="E45" s="28">
        <v>163490316.9</v>
      </c>
      <c r="F45" s="28">
        <v>705426.27</v>
      </c>
      <c r="G45" s="28">
        <v>-163435.34</v>
      </c>
      <c r="H45" s="28">
        <v>340227.96</v>
      </c>
      <c r="I45" s="28">
        <v>-2591031.33</v>
      </c>
      <c r="J45" s="28">
        <v>1415469.04</v>
      </c>
      <c r="K45" s="28">
        <v>0</v>
      </c>
      <c r="L45" s="28">
        <v>0</v>
      </c>
      <c r="M45" s="28">
        <v>0</v>
      </c>
      <c r="N45" s="28">
        <v>0</v>
      </c>
      <c r="O45" s="114">
        <f t="shared" si="1"/>
        <v>162112991.64</v>
      </c>
      <c r="P45" s="47"/>
    </row>
    <row r="46" spans="1:16" s="25" customFormat="1" ht="11.25">
      <c r="A46" s="50" t="s">
        <v>92</v>
      </c>
      <c r="B46" s="29" t="s">
        <v>93</v>
      </c>
      <c r="C46" s="27" t="s">
        <v>32</v>
      </c>
      <c r="D46" s="27" t="s">
        <v>15</v>
      </c>
      <c r="E46" s="28">
        <v>23748669.15</v>
      </c>
      <c r="F46" s="28">
        <v>5.76</v>
      </c>
      <c r="G46" s="28">
        <v>-54617.36</v>
      </c>
      <c r="H46" s="28">
        <v>165004.86</v>
      </c>
      <c r="I46" s="28">
        <v>-489736.61</v>
      </c>
      <c r="J46" s="28">
        <v>33705.19</v>
      </c>
      <c r="K46" s="28">
        <v>0</v>
      </c>
      <c r="L46" s="28">
        <v>0</v>
      </c>
      <c r="M46" s="28">
        <v>0</v>
      </c>
      <c r="N46" s="28">
        <v>0</v>
      </c>
      <c r="O46" s="114">
        <f t="shared" si="1"/>
        <v>23512254.189999998</v>
      </c>
      <c r="P46" s="47"/>
    </row>
    <row r="47" spans="1:16" s="25" customFormat="1" ht="11.25">
      <c r="A47" s="50" t="s">
        <v>94</v>
      </c>
      <c r="B47" s="29" t="s">
        <v>95</v>
      </c>
      <c r="C47" s="27" t="s">
        <v>35</v>
      </c>
      <c r="D47" s="27" t="s">
        <v>36</v>
      </c>
      <c r="E47" s="28">
        <v>77600563.34</v>
      </c>
      <c r="F47" s="28">
        <v>5308.88</v>
      </c>
      <c r="G47" s="28">
        <v>-32269.08</v>
      </c>
      <c r="H47" s="28">
        <v>344909.56</v>
      </c>
      <c r="I47" s="28">
        <v>-252347.95</v>
      </c>
      <c r="J47" s="28">
        <v>558026.59</v>
      </c>
      <c r="K47" s="28">
        <v>0</v>
      </c>
      <c r="L47" s="28">
        <v>0</v>
      </c>
      <c r="M47" s="28">
        <v>0</v>
      </c>
      <c r="N47" s="28">
        <v>0</v>
      </c>
      <c r="O47" s="114">
        <f t="shared" si="1"/>
        <v>78278111.74000001</v>
      </c>
      <c r="P47" s="47"/>
    </row>
    <row r="48" spans="1:16" s="25" customFormat="1" ht="11.25">
      <c r="A48" s="50" t="s">
        <v>96</v>
      </c>
      <c r="B48" s="29" t="s">
        <v>97</v>
      </c>
      <c r="C48" s="27" t="s">
        <v>61</v>
      </c>
      <c r="D48" s="27" t="s">
        <v>15</v>
      </c>
      <c r="E48" s="28">
        <v>22655567.55</v>
      </c>
      <c r="F48" s="28">
        <v>106.39</v>
      </c>
      <c r="G48" s="28">
        <v>-628625.93</v>
      </c>
      <c r="H48" s="28">
        <v>77542.45</v>
      </c>
      <c r="I48" s="28">
        <v>-37368.43</v>
      </c>
      <c r="J48" s="28">
        <v>815619.87</v>
      </c>
      <c r="K48" s="28">
        <v>0</v>
      </c>
      <c r="L48" s="28">
        <v>0</v>
      </c>
      <c r="M48" s="28">
        <v>0</v>
      </c>
      <c r="N48" s="28">
        <v>0</v>
      </c>
      <c r="O48" s="114">
        <f t="shared" si="1"/>
        <v>24139880.98</v>
      </c>
      <c r="P48" s="47"/>
    </row>
    <row r="49" spans="1:16" s="25" customFormat="1" ht="11.25">
      <c r="A49" s="50" t="s">
        <v>98</v>
      </c>
      <c r="B49" s="29" t="s">
        <v>99</v>
      </c>
      <c r="C49" s="27" t="s">
        <v>32</v>
      </c>
      <c r="D49" s="27" t="s">
        <v>15</v>
      </c>
      <c r="E49" s="28">
        <v>32510460.15</v>
      </c>
      <c r="F49" s="28">
        <v>433476.41</v>
      </c>
      <c r="G49" s="28">
        <v>-6767.58</v>
      </c>
      <c r="H49" s="28">
        <v>90022.03</v>
      </c>
      <c r="I49" s="28">
        <v>-247029.52</v>
      </c>
      <c r="J49" s="28">
        <v>399001.39</v>
      </c>
      <c r="K49" s="28">
        <v>0</v>
      </c>
      <c r="L49" s="28">
        <v>0</v>
      </c>
      <c r="M49" s="28">
        <v>0</v>
      </c>
      <c r="N49" s="28">
        <v>0</v>
      </c>
      <c r="O49" s="114">
        <f t="shared" si="1"/>
        <v>32325745.22</v>
      </c>
      <c r="P49" s="47"/>
    </row>
    <row r="50" spans="1:16" s="25" customFormat="1" ht="11.25">
      <c r="A50" s="50" t="s">
        <v>100</v>
      </c>
      <c r="B50" s="29" t="s">
        <v>101</v>
      </c>
      <c r="C50" s="27" t="s">
        <v>21</v>
      </c>
      <c r="D50" s="27" t="s">
        <v>15</v>
      </c>
      <c r="E50" s="28">
        <v>22583988.87</v>
      </c>
      <c r="F50" s="28">
        <v>2038.16</v>
      </c>
      <c r="G50" s="28">
        <v>8522.42</v>
      </c>
      <c r="H50" s="28">
        <v>74545.37</v>
      </c>
      <c r="I50" s="28">
        <v>-110455.72</v>
      </c>
      <c r="J50" s="28">
        <v>171658.74</v>
      </c>
      <c r="K50" s="28">
        <v>0</v>
      </c>
      <c r="L50" s="28">
        <v>0</v>
      </c>
      <c r="M50" s="28">
        <v>0</v>
      </c>
      <c r="N50" s="28">
        <v>0</v>
      </c>
      <c r="O50" s="114">
        <f t="shared" si="1"/>
        <v>22709176.68</v>
      </c>
      <c r="P50" s="47"/>
    </row>
    <row r="51" spans="1:16" s="25" customFormat="1" ht="11.25">
      <c r="A51" s="50" t="s">
        <v>102</v>
      </c>
      <c r="B51" s="29" t="s">
        <v>103</v>
      </c>
      <c r="C51" s="27" t="s">
        <v>18</v>
      </c>
      <c r="D51" s="27" t="s">
        <v>15</v>
      </c>
      <c r="E51" s="28">
        <v>23658543.7</v>
      </c>
      <c r="F51" s="28">
        <v>1741.88</v>
      </c>
      <c r="G51" s="28">
        <v>14112.17</v>
      </c>
      <c r="H51" s="28">
        <v>122037.35</v>
      </c>
      <c r="I51" s="28">
        <v>-11219.84</v>
      </c>
      <c r="J51" s="28">
        <v>163889.26</v>
      </c>
      <c r="K51" s="28">
        <v>0</v>
      </c>
      <c r="L51" s="28">
        <v>0</v>
      </c>
      <c r="M51" s="28">
        <v>0</v>
      </c>
      <c r="N51" s="28">
        <v>0</v>
      </c>
      <c r="O51" s="114">
        <f t="shared" si="1"/>
        <v>23917396.42</v>
      </c>
      <c r="P51" s="47"/>
    </row>
    <row r="52" spans="1:16" s="25" customFormat="1" ht="11.25">
      <c r="A52" s="50" t="s">
        <v>104</v>
      </c>
      <c r="B52" s="29" t="s">
        <v>105</v>
      </c>
      <c r="C52" s="27" t="s">
        <v>18</v>
      </c>
      <c r="D52" s="27" t="s">
        <v>42</v>
      </c>
      <c r="E52" s="28">
        <v>42457351.33</v>
      </c>
      <c r="F52" s="28">
        <v>11994.34</v>
      </c>
      <c r="G52" s="28">
        <v>11518.8</v>
      </c>
      <c r="H52" s="28">
        <v>144733.01</v>
      </c>
      <c r="I52" s="28">
        <v>-72501.42</v>
      </c>
      <c r="J52" s="28">
        <v>633176</v>
      </c>
      <c r="K52" s="28">
        <v>0</v>
      </c>
      <c r="L52" s="28">
        <v>0</v>
      </c>
      <c r="M52" s="28">
        <v>0</v>
      </c>
      <c r="N52" s="28">
        <v>0</v>
      </c>
      <c r="O52" s="114">
        <f t="shared" si="1"/>
        <v>43139245.779999994</v>
      </c>
      <c r="P52" s="47"/>
    </row>
    <row r="53" spans="1:16" s="25" customFormat="1" ht="11.25">
      <c r="A53" s="50" t="s">
        <v>106</v>
      </c>
      <c r="B53" s="29" t="s">
        <v>107</v>
      </c>
      <c r="C53" s="27" t="s">
        <v>41</v>
      </c>
      <c r="D53" s="27" t="s">
        <v>42</v>
      </c>
      <c r="E53" s="28">
        <v>53317381.64</v>
      </c>
      <c r="F53" s="28">
        <v>3403.77</v>
      </c>
      <c r="G53" s="28">
        <v>8771.8</v>
      </c>
      <c r="H53" s="28">
        <v>183909.13</v>
      </c>
      <c r="I53" s="28">
        <v>-77712.64</v>
      </c>
      <c r="J53" s="28">
        <v>-44753.49</v>
      </c>
      <c r="K53" s="28">
        <v>0</v>
      </c>
      <c r="L53" s="28">
        <v>0</v>
      </c>
      <c r="M53" s="28">
        <v>0</v>
      </c>
      <c r="N53" s="28">
        <v>0</v>
      </c>
      <c r="O53" s="114">
        <f t="shared" si="1"/>
        <v>53366649.07</v>
      </c>
      <c r="P53" s="47"/>
    </row>
    <row r="54" spans="1:16" s="25" customFormat="1" ht="11.25">
      <c r="A54" s="50" t="s">
        <v>108</v>
      </c>
      <c r="B54" s="29" t="s">
        <v>109</v>
      </c>
      <c r="C54" s="27" t="s">
        <v>32</v>
      </c>
      <c r="D54" s="27" t="s">
        <v>15</v>
      </c>
      <c r="E54" s="28">
        <v>75310844.01</v>
      </c>
      <c r="F54" s="28">
        <v>744.43</v>
      </c>
      <c r="G54" s="28">
        <v>34734.55</v>
      </c>
      <c r="H54" s="28">
        <v>365474.52</v>
      </c>
      <c r="I54" s="28">
        <v>-536614.03</v>
      </c>
      <c r="J54" s="28">
        <v>278304.59</v>
      </c>
      <c r="K54" s="28">
        <v>0</v>
      </c>
      <c r="L54" s="28">
        <v>0</v>
      </c>
      <c r="M54" s="28">
        <v>0</v>
      </c>
      <c r="N54" s="28">
        <v>0</v>
      </c>
      <c r="O54" s="114">
        <f t="shared" si="1"/>
        <v>75382530.11</v>
      </c>
      <c r="P54" s="47"/>
    </row>
    <row r="55" spans="1:16" s="25" customFormat="1" ht="11.25">
      <c r="A55" s="50" t="s">
        <v>110</v>
      </c>
      <c r="B55" s="29" t="s">
        <v>111</v>
      </c>
      <c r="C55" s="27" t="s">
        <v>35</v>
      </c>
      <c r="D55" s="27" t="s">
        <v>36</v>
      </c>
      <c r="E55" s="28">
        <v>317973251.05</v>
      </c>
      <c r="F55" s="28">
        <v>833.2</v>
      </c>
      <c r="G55" s="28">
        <v>-462959.91</v>
      </c>
      <c r="H55" s="28">
        <v>2945654.54</v>
      </c>
      <c r="I55" s="28">
        <v>-2340002.06</v>
      </c>
      <c r="J55" s="28">
        <v>4189034.15</v>
      </c>
      <c r="K55" s="28">
        <v>0</v>
      </c>
      <c r="L55" s="28">
        <v>0</v>
      </c>
      <c r="M55" s="28">
        <v>0</v>
      </c>
      <c r="N55" s="28">
        <v>0</v>
      </c>
      <c r="O55" s="114">
        <f t="shared" si="1"/>
        <v>323230064.39000005</v>
      </c>
      <c r="P55" s="47"/>
    </row>
    <row r="56" spans="1:16" s="25" customFormat="1" ht="11.25">
      <c r="A56" s="50" t="s">
        <v>112</v>
      </c>
      <c r="B56" s="29" t="s">
        <v>113</v>
      </c>
      <c r="C56" s="27" t="s">
        <v>61</v>
      </c>
      <c r="D56" s="27" t="s">
        <v>15</v>
      </c>
      <c r="E56" s="28">
        <v>28363793.96</v>
      </c>
      <c r="F56" s="28">
        <v>88674.29</v>
      </c>
      <c r="G56" s="28">
        <v>16367.17</v>
      </c>
      <c r="H56" s="28">
        <v>40916.45</v>
      </c>
      <c r="I56" s="28">
        <v>480883.05</v>
      </c>
      <c r="J56" s="28">
        <v>382487.67</v>
      </c>
      <c r="K56" s="28">
        <v>0</v>
      </c>
      <c r="L56" s="28">
        <v>0</v>
      </c>
      <c r="M56" s="28">
        <v>0</v>
      </c>
      <c r="N56" s="28">
        <v>0</v>
      </c>
      <c r="O56" s="114">
        <f t="shared" si="1"/>
        <v>29163039.67</v>
      </c>
      <c r="P56" s="47"/>
    </row>
    <row r="57" spans="1:16" s="25" customFormat="1" ht="11.25">
      <c r="A57" s="50" t="s">
        <v>114</v>
      </c>
      <c r="B57" s="29" t="s">
        <v>115</v>
      </c>
      <c r="C57" s="27" t="s">
        <v>14</v>
      </c>
      <c r="D57" s="27" t="s">
        <v>15</v>
      </c>
      <c r="E57" s="28">
        <v>43529943.63</v>
      </c>
      <c r="F57" s="28">
        <v>4119.19</v>
      </c>
      <c r="G57" s="28">
        <v>-95404.44</v>
      </c>
      <c r="H57" s="28">
        <v>233965.65</v>
      </c>
      <c r="I57" s="28">
        <v>-179719.91</v>
      </c>
      <c r="J57" s="28">
        <v>442063</v>
      </c>
      <c r="K57" s="28">
        <v>0</v>
      </c>
      <c r="L57" s="28">
        <v>0</v>
      </c>
      <c r="M57" s="28">
        <v>0</v>
      </c>
      <c r="N57" s="28">
        <v>0</v>
      </c>
      <c r="O57" s="114">
        <f t="shared" si="1"/>
        <v>44117537.620000005</v>
      </c>
      <c r="P57" s="47"/>
    </row>
    <row r="58" spans="1:16" s="25" customFormat="1" ht="11.25">
      <c r="A58" s="50" t="s">
        <v>116</v>
      </c>
      <c r="B58" s="29" t="s">
        <v>117</v>
      </c>
      <c r="C58" s="27" t="s">
        <v>18</v>
      </c>
      <c r="D58" s="27" t="s">
        <v>15</v>
      </c>
      <c r="E58" s="28">
        <v>33594165.91</v>
      </c>
      <c r="F58" s="28">
        <v>6407.87</v>
      </c>
      <c r="G58" s="28">
        <v>6725.99</v>
      </c>
      <c r="H58" s="28">
        <v>82043.46</v>
      </c>
      <c r="I58" s="28">
        <v>-80601.05</v>
      </c>
      <c r="J58" s="28">
        <v>165513.71</v>
      </c>
      <c r="K58" s="28">
        <v>0</v>
      </c>
      <c r="L58" s="28">
        <v>0</v>
      </c>
      <c r="M58" s="28">
        <v>0</v>
      </c>
      <c r="N58" s="28">
        <v>0</v>
      </c>
      <c r="O58" s="114">
        <f t="shared" si="1"/>
        <v>33747988.17</v>
      </c>
      <c r="P58" s="47"/>
    </row>
    <row r="59" spans="1:16" s="73" customFormat="1" ht="11.25">
      <c r="A59" s="50" t="s">
        <v>120</v>
      </c>
      <c r="B59" s="29" t="s">
        <v>734</v>
      </c>
      <c r="C59" s="27" t="s">
        <v>32</v>
      </c>
      <c r="D59" s="27" t="s">
        <v>54</v>
      </c>
      <c r="E59" s="28">
        <v>70763097.38</v>
      </c>
      <c r="F59" s="28">
        <v>3832.18</v>
      </c>
      <c r="G59" s="28">
        <v>151632.62</v>
      </c>
      <c r="H59" s="28">
        <v>570638.36</v>
      </c>
      <c r="I59" s="28">
        <v>-168002.38</v>
      </c>
      <c r="J59" s="28">
        <v>768696.15</v>
      </c>
      <c r="K59" s="28">
        <v>0</v>
      </c>
      <c r="L59" s="28">
        <v>0</v>
      </c>
      <c r="M59" s="28">
        <v>0</v>
      </c>
      <c r="N59" s="28">
        <v>0</v>
      </c>
      <c r="O59" s="114">
        <f t="shared" si="1"/>
        <v>71778964.71</v>
      </c>
      <c r="P59" s="72"/>
    </row>
    <row r="60" spans="1:16" s="25" customFormat="1" ht="11.25">
      <c r="A60" s="50" t="s">
        <v>118</v>
      </c>
      <c r="B60" s="29" t="s">
        <v>119</v>
      </c>
      <c r="C60" s="27" t="s">
        <v>32</v>
      </c>
      <c r="D60" s="27" t="s">
        <v>15</v>
      </c>
      <c r="E60" s="28">
        <v>12346032.72</v>
      </c>
      <c r="F60" s="28">
        <v>651.55</v>
      </c>
      <c r="G60" s="28">
        <v>-7242.41</v>
      </c>
      <c r="H60" s="28">
        <v>22478.15</v>
      </c>
      <c r="I60" s="28">
        <v>-6225.1</v>
      </c>
      <c r="J60" s="28">
        <v>77541.49</v>
      </c>
      <c r="K60" s="28">
        <v>0</v>
      </c>
      <c r="L60" s="28">
        <v>0</v>
      </c>
      <c r="M60" s="28">
        <v>0</v>
      </c>
      <c r="N60" s="28">
        <v>0</v>
      </c>
      <c r="O60" s="114">
        <f t="shared" si="1"/>
        <v>12446418.120000001</v>
      </c>
      <c r="P60" s="47"/>
    </row>
    <row r="61" spans="1:16" s="25" customFormat="1" ht="11.25">
      <c r="A61" s="50" t="s">
        <v>122</v>
      </c>
      <c r="B61" s="29" t="s">
        <v>123</v>
      </c>
      <c r="C61" s="27" t="s">
        <v>21</v>
      </c>
      <c r="D61" s="27" t="s">
        <v>15</v>
      </c>
      <c r="E61" s="28">
        <v>43900153.59</v>
      </c>
      <c r="F61" s="28">
        <v>5214.09</v>
      </c>
      <c r="G61" s="28">
        <v>-3047.07</v>
      </c>
      <c r="H61" s="28">
        <v>199537.88</v>
      </c>
      <c r="I61" s="28">
        <v>-86566.55</v>
      </c>
      <c r="J61" s="28">
        <v>246058.14</v>
      </c>
      <c r="K61" s="28">
        <v>0</v>
      </c>
      <c r="L61" s="28">
        <v>0</v>
      </c>
      <c r="M61" s="28">
        <v>0</v>
      </c>
      <c r="N61" s="28">
        <v>0</v>
      </c>
      <c r="O61" s="114">
        <f t="shared" si="1"/>
        <v>44257016.04000001</v>
      </c>
      <c r="P61" s="47"/>
    </row>
    <row r="62" spans="1:16" s="25" customFormat="1" ht="11.25">
      <c r="A62" s="50" t="s">
        <v>124</v>
      </c>
      <c r="B62" s="29" t="s">
        <v>125</v>
      </c>
      <c r="C62" s="27" t="s">
        <v>32</v>
      </c>
      <c r="D62" s="27" t="s">
        <v>15</v>
      </c>
      <c r="E62" s="28">
        <v>65065059.3</v>
      </c>
      <c r="F62" s="28">
        <v>935.91</v>
      </c>
      <c r="G62" s="28">
        <v>10644.09</v>
      </c>
      <c r="H62" s="28">
        <v>149939.35</v>
      </c>
      <c r="I62" s="28">
        <v>-21007.87</v>
      </c>
      <c r="J62" s="28">
        <v>533291.56</v>
      </c>
      <c r="K62" s="28">
        <v>0</v>
      </c>
      <c r="L62" s="28">
        <v>0</v>
      </c>
      <c r="M62" s="28">
        <v>0</v>
      </c>
      <c r="N62" s="28">
        <v>0</v>
      </c>
      <c r="O62" s="114">
        <f t="shared" si="1"/>
        <v>65715702.34</v>
      </c>
      <c r="P62" s="47"/>
    </row>
    <row r="63" spans="1:16" s="25" customFormat="1" ht="11.25">
      <c r="A63" s="50" t="s">
        <v>126</v>
      </c>
      <c r="B63" s="29" t="s">
        <v>127</v>
      </c>
      <c r="C63" s="27" t="s">
        <v>53</v>
      </c>
      <c r="D63" s="27" t="s">
        <v>15</v>
      </c>
      <c r="E63" s="28">
        <v>48143185.26</v>
      </c>
      <c r="F63" s="28">
        <v>2520.28</v>
      </c>
      <c r="G63" s="28">
        <v>5715.57</v>
      </c>
      <c r="H63" s="28">
        <v>95757.35</v>
      </c>
      <c r="I63" s="28">
        <v>-74937.36</v>
      </c>
      <c r="J63" s="28">
        <v>328309.84</v>
      </c>
      <c r="K63" s="28">
        <v>0</v>
      </c>
      <c r="L63" s="28">
        <v>0</v>
      </c>
      <c r="M63" s="28">
        <v>0</v>
      </c>
      <c r="N63" s="28">
        <v>0</v>
      </c>
      <c r="O63" s="114">
        <f t="shared" si="1"/>
        <v>48484079.24</v>
      </c>
      <c r="P63" s="47"/>
    </row>
    <row r="64" spans="1:16" s="25" customFormat="1" ht="11.25">
      <c r="A64" s="50" t="s">
        <v>128</v>
      </c>
      <c r="B64" s="29" t="s">
        <v>129</v>
      </c>
      <c r="C64" s="27" t="s">
        <v>14</v>
      </c>
      <c r="D64" s="27" t="s">
        <v>15</v>
      </c>
      <c r="E64" s="28">
        <v>61732649.6</v>
      </c>
      <c r="F64" s="28">
        <v>19486.21</v>
      </c>
      <c r="G64" s="28">
        <v>-845425.75</v>
      </c>
      <c r="H64" s="28">
        <v>232873.69</v>
      </c>
      <c r="I64" s="28">
        <v>-163786.21</v>
      </c>
      <c r="J64" s="28">
        <v>267387.85</v>
      </c>
      <c r="K64" s="28">
        <v>0</v>
      </c>
      <c r="L64" s="28">
        <v>0</v>
      </c>
      <c r="M64" s="28">
        <v>0</v>
      </c>
      <c r="N64" s="28">
        <v>0</v>
      </c>
      <c r="O64" s="114">
        <f t="shared" si="1"/>
        <v>62895064.47</v>
      </c>
      <c r="P64" s="47"/>
    </row>
    <row r="65" spans="1:16" s="73" customFormat="1" ht="11.25">
      <c r="A65" s="50" t="s">
        <v>130</v>
      </c>
      <c r="B65" s="29" t="s">
        <v>735</v>
      </c>
      <c r="C65" s="27" t="s">
        <v>18</v>
      </c>
      <c r="D65" s="27" t="s">
        <v>54</v>
      </c>
      <c r="E65" s="28">
        <v>122389816.75999999</v>
      </c>
      <c r="F65" s="28">
        <v>94575.92</v>
      </c>
      <c r="G65" s="28">
        <v>32824.67</v>
      </c>
      <c r="H65" s="28">
        <v>352952.04</v>
      </c>
      <c r="I65" s="28">
        <v>-259684.79</v>
      </c>
      <c r="J65" s="28">
        <v>862183.65</v>
      </c>
      <c r="K65" s="28">
        <v>0</v>
      </c>
      <c r="L65" s="28">
        <v>0</v>
      </c>
      <c r="M65" s="28">
        <v>0</v>
      </c>
      <c r="N65" s="28">
        <v>0</v>
      </c>
      <c r="O65" s="114">
        <f t="shared" si="1"/>
        <v>123217867.07</v>
      </c>
      <c r="P65" s="72"/>
    </row>
    <row r="66" spans="1:16" s="73" customFormat="1" ht="11.25">
      <c r="A66" s="50" t="s">
        <v>132</v>
      </c>
      <c r="B66" s="29" t="s">
        <v>736</v>
      </c>
      <c r="C66" s="27" t="s">
        <v>18</v>
      </c>
      <c r="D66" s="27" t="s">
        <v>54</v>
      </c>
      <c r="E66" s="28">
        <v>137629820.71</v>
      </c>
      <c r="F66" s="28">
        <v>4467.93</v>
      </c>
      <c r="G66" s="28">
        <v>289162.86</v>
      </c>
      <c r="H66" s="28">
        <v>333485.5</v>
      </c>
      <c r="I66" s="28">
        <v>-925054.23</v>
      </c>
      <c r="J66" s="28">
        <v>212103.1</v>
      </c>
      <c r="K66" s="28">
        <v>0</v>
      </c>
      <c r="L66" s="28">
        <v>0</v>
      </c>
      <c r="M66" s="28">
        <v>0</v>
      </c>
      <c r="N66" s="28">
        <v>0</v>
      </c>
      <c r="O66" s="114">
        <f t="shared" si="1"/>
        <v>136956724.29</v>
      </c>
      <c r="P66" s="72"/>
    </row>
    <row r="67" spans="1:16" s="25" customFormat="1" ht="11.25">
      <c r="A67" s="50" t="s">
        <v>134</v>
      </c>
      <c r="B67" s="29" t="s">
        <v>135</v>
      </c>
      <c r="C67" s="27" t="s">
        <v>21</v>
      </c>
      <c r="D67" s="27" t="s">
        <v>15</v>
      </c>
      <c r="E67" s="28">
        <v>31625817.3</v>
      </c>
      <c r="F67" s="28">
        <v>248.19</v>
      </c>
      <c r="G67" s="28">
        <v>-1883.76</v>
      </c>
      <c r="H67" s="28">
        <v>46399.42</v>
      </c>
      <c r="I67" s="28">
        <v>-79719.57</v>
      </c>
      <c r="J67" s="28">
        <v>303242.72</v>
      </c>
      <c r="K67" s="28">
        <v>0</v>
      </c>
      <c r="L67" s="28">
        <v>0</v>
      </c>
      <c r="M67" s="28">
        <v>0</v>
      </c>
      <c r="N67" s="28">
        <v>0</v>
      </c>
      <c r="O67" s="114">
        <f t="shared" si="1"/>
        <v>31897375.44</v>
      </c>
      <c r="P67" s="47"/>
    </row>
    <row r="68" spans="1:16" s="25" customFormat="1" ht="11.25">
      <c r="A68" s="50" t="s">
        <v>136</v>
      </c>
      <c r="B68" s="29" t="s">
        <v>137</v>
      </c>
      <c r="C68" s="27" t="s">
        <v>14</v>
      </c>
      <c r="D68" s="27" t="s">
        <v>15</v>
      </c>
      <c r="E68" s="28">
        <v>36990485.18</v>
      </c>
      <c r="F68" s="28">
        <v>328.09</v>
      </c>
      <c r="G68" s="28">
        <v>161.96</v>
      </c>
      <c r="H68" s="28">
        <v>442055.46</v>
      </c>
      <c r="I68" s="28">
        <v>-141871.49</v>
      </c>
      <c r="J68" s="28">
        <v>170000</v>
      </c>
      <c r="K68" s="28">
        <v>0</v>
      </c>
      <c r="L68" s="28">
        <v>0</v>
      </c>
      <c r="M68" s="28">
        <v>0</v>
      </c>
      <c r="N68" s="28">
        <v>0</v>
      </c>
      <c r="O68" s="114">
        <f t="shared" si="1"/>
        <v>37460179.099999994</v>
      </c>
      <c r="P68" s="47"/>
    </row>
    <row r="69" spans="1:16" s="25" customFormat="1" ht="11.25">
      <c r="A69" s="50" t="s">
        <v>138</v>
      </c>
      <c r="B69" s="29" t="s">
        <v>139</v>
      </c>
      <c r="C69" s="27" t="s">
        <v>14</v>
      </c>
      <c r="D69" s="27" t="s">
        <v>15</v>
      </c>
      <c r="E69" s="28">
        <v>20454030.39</v>
      </c>
      <c r="F69" s="28">
        <v>3072.14</v>
      </c>
      <c r="G69" s="28">
        <v>3094.88</v>
      </c>
      <c r="H69" s="28">
        <v>53965.02</v>
      </c>
      <c r="I69" s="28">
        <v>-18069.83</v>
      </c>
      <c r="J69" s="28">
        <v>92000</v>
      </c>
      <c r="K69" s="28">
        <v>0</v>
      </c>
      <c r="L69" s="28">
        <v>0</v>
      </c>
      <c r="M69" s="28">
        <v>0</v>
      </c>
      <c r="N69" s="28">
        <v>0</v>
      </c>
      <c r="O69" s="114">
        <f t="shared" si="1"/>
        <v>20575758.560000002</v>
      </c>
      <c r="P69" s="47"/>
    </row>
    <row r="70" spans="1:16" s="25" customFormat="1" ht="11.25">
      <c r="A70" s="50" t="s">
        <v>140</v>
      </c>
      <c r="B70" s="29" t="s">
        <v>141</v>
      </c>
      <c r="C70" s="27" t="s">
        <v>18</v>
      </c>
      <c r="D70" s="27" t="s">
        <v>15</v>
      </c>
      <c r="E70" s="28">
        <v>20379673.04</v>
      </c>
      <c r="F70" s="28">
        <v>3494.29</v>
      </c>
      <c r="G70" s="28">
        <v>-530953.55</v>
      </c>
      <c r="H70" s="28">
        <v>138839.16</v>
      </c>
      <c r="I70" s="28">
        <v>-22353.47</v>
      </c>
      <c r="J70" s="28">
        <v>238052.81</v>
      </c>
      <c r="K70" s="28">
        <v>0</v>
      </c>
      <c r="L70" s="28">
        <v>0</v>
      </c>
      <c r="M70" s="28">
        <v>0</v>
      </c>
      <c r="N70" s="28">
        <v>0</v>
      </c>
      <c r="O70" s="114">
        <f t="shared" si="1"/>
        <v>21261670.8</v>
      </c>
      <c r="P70" s="47"/>
    </row>
    <row r="71" spans="1:16" s="25" customFormat="1" ht="11.25">
      <c r="A71" s="50" t="s">
        <v>142</v>
      </c>
      <c r="B71" s="29" t="s">
        <v>143</v>
      </c>
      <c r="C71" s="27" t="s">
        <v>53</v>
      </c>
      <c r="D71" s="27" t="s">
        <v>15</v>
      </c>
      <c r="E71" s="28">
        <v>15779526.78</v>
      </c>
      <c r="F71" s="28">
        <v>0</v>
      </c>
      <c r="G71" s="28">
        <v>4868.65</v>
      </c>
      <c r="H71" s="28">
        <v>116127.35</v>
      </c>
      <c r="I71" s="28">
        <v>-144941.03</v>
      </c>
      <c r="J71" s="28">
        <v>108826.01</v>
      </c>
      <c r="K71" s="28">
        <v>0</v>
      </c>
      <c r="L71" s="28">
        <v>0</v>
      </c>
      <c r="M71" s="28">
        <v>0</v>
      </c>
      <c r="N71" s="28">
        <v>0</v>
      </c>
      <c r="O71" s="114">
        <f t="shared" si="1"/>
        <v>15854670.459999999</v>
      </c>
      <c r="P71" s="47"/>
    </row>
    <row r="72" spans="1:16" s="25" customFormat="1" ht="11.25">
      <c r="A72" s="50" t="s">
        <v>144</v>
      </c>
      <c r="B72" s="29" t="s">
        <v>145</v>
      </c>
      <c r="C72" s="27" t="s">
        <v>35</v>
      </c>
      <c r="D72" s="27" t="s">
        <v>36</v>
      </c>
      <c r="E72" s="28">
        <v>534434306.19</v>
      </c>
      <c r="F72" s="28">
        <v>31829.55</v>
      </c>
      <c r="G72" s="28">
        <v>7855677.9</v>
      </c>
      <c r="H72" s="28">
        <v>1859594.75</v>
      </c>
      <c r="I72" s="28">
        <v>-5716573.88</v>
      </c>
      <c r="J72" s="28">
        <v>62238.2</v>
      </c>
      <c r="K72" s="28">
        <v>0</v>
      </c>
      <c r="L72" s="28">
        <v>0</v>
      </c>
      <c r="M72" s="28">
        <v>0</v>
      </c>
      <c r="N72" s="28">
        <v>0</v>
      </c>
      <c r="O72" s="114">
        <f t="shared" si="1"/>
        <v>522752057.81</v>
      </c>
      <c r="P72" s="47"/>
    </row>
    <row r="73" spans="1:16" s="25" customFormat="1" ht="11.25">
      <c r="A73" s="50" t="s">
        <v>146</v>
      </c>
      <c r="B73" s="29" t="s">
        <v>147</v>
      </c>
      <c r="C73" s="27" t="s">
        <v>32</v>
      </c>
      <c r="D73" s="27" t="s">
        <v>15</v>
      </c>
      <c r="E73" s="28">
        <v>52746413.61</v>
      </c>
      <c r="F73" s="28">
        <v>18504.45</v>
      </c>
      <c r="G73" s="28">
        <v>-956100.14</v>
      </c>
      <c r="H73" s="28">
        <v>140168.74</v>
      </c>
      <c r="I73" s="28">
        <v>-22824.44</v>
      </c>
      <c r="J73" s="28">
        <v>220000</v>
      </c>
      <c r="K73" s="28">
        <v>0</v>
      </c>
      <c r="L73" s="28">
        <v>0</v>
      </c>
      <c r="M73" s="28">
        <v>0</v>
      </c>
      <c r="N73" s="28">
        <v>0</v>
      </c>
      <c r="O73" s="114">
        <f t="shared" si="1"/>
        <v>54021353.6</v>
      </c>
      <c r="P73" s="47"/>
    </row>
    <row r="74" spans="1:16" s="25" customFormat="1" ht="11.25">
      <c r="A74" s="50" t="s">
        <v>148</v>
      </c>
      <c r="B74" s="29" t="s">
        <v>149</v>
      </c>
      <c r="C74" s="27" t="s">
        <v>18</v>
      </c>
      <c r="D74" s="27" t="s">
        <v>15</v>
      </c>
      <c r="E74" s="28">
        <v>34667897.42</v>
      </c>
      <c r="F74" s="28">
        <v>118333.03</v>
      </c>
      <c r="G74" s="28">
        <v>-42207.33</v>
      </c>
      <c r="H74" s="28">
        <v>172659.81</v>
      </c>
      <c r="I74" s="28">
        <v>-80332.68</v>
      </c>
      <c r="J74" s="28">
        <v>331488.82</v>
      </c>
      <c r="K74" s="28">
        <v>0</v>
      </c>
      <c r="L74" s="28">
        <v>0</v>
      </c>
      <c r="M74" s="28">
        <v>0</v>
      </c>
      <c r="N74" s="28">
        <v>0</v>
      </c>
      <c r="O74" s="114">
        <f t="shared" si="1"/>
        <v>35015587.67</v>
      </c>
      <c r="P74" s="47"/>
    </row>
    <row r="75" spans="1:16" s="25" customFormat="1" ht="11.25">
      <c r="A75" s="50" t="s">
        <v>150</v>
      </c>
      <c r="B75" s="29" t="s">
        <v>151</v>
      </c>
      <c r="C75" s="27" t="s">
        <v>21</v>
      </c>
      <c r="D75" s="27" t="s">
        <v>15</v>
      </c>
      <c r="E75" s="28">
        <v>29838709.8</v>
      </c>
      <c r="F75" s="28">
        <v>186073.67</v>
      </c>
      <c r="G75" s="28">
        <v>0</v>
      </c>
      <c r="H75" s="28">
        <v>29910.25</v>
      </c>
      <c r="I75" s="28">
        <v>-36123.48</v>
      </c>
      <c r="J75" s="28">
        <v>76730.06</v>
      </c>
      <c r="K75" s="28">
        <v>0</v>
      </c>
      <c r="L75" s="28">
        <v>0</v>
      </c>
      <c r="M75" s="28">
        <v>0</v>
      </c>
      <c r="N75" s="28">
        <v>0</v>
      </c>
      <c r="O75" s="114">
        <f t="shared" si="1"/>
        <v>29723152.959999997</v>
      </c>
      <c r="P75" s="47"/>
    </row>
    <row r="76" spans="1:16" s="73" customFormat="1" ht="11.25">
      <c r="A76" s="50" t="s">
        <v>152</v>
      </c>
      <c r="B76" s="29" t="s">
        <v>737</v>
      </c>
      <c r="C76" s="27" t="s">
        <v>53</v>
      </c>
      <c r="D76" s="27" t="s">
        <v>54</v>
      </c>
      <c r="E76" s="28">
        <v>117290727.97</v>
      </c>
      <c r="F76" s="28">
        <v>216587.23</v>
      </c>
      <c r="G76" s="28">
        <v>-15999.03</v>
      </c>
      <c r="H76" s="28">
        <v>1350416.44</v>
      </c>
      <c r="I76" s="28">
        <v>-448587.69</v>
      </c>
      <c r="J76" s="28">
        <v>1176161.25</v>
      </c>
      <c r="K76" s="28">
        <v>0</v>
      </c>
      <c r="L76" s="28">
        <v>0</v>
      </c>
      <c r="M76" s="28">
        <v>0</v>
      </c>
      <c r="N76" s="28">
        <v>0</v>
      </c>
      <c r="O76" s="114">
        <f t="shared" si="1"/>
        <v>119168129.77</v>
      </c>
      <c r="P76" s="72"/>
    </row>
    <row r="77" spans="1:16" s="25" customFormat="1" ht="11.25">
      <c r="A77" s="50" t="s">
        <v>154</v>
      </c>
      <c r="B77" s="29" t="s">
        <v>155</v>
      </c>
      <c r="C77" s="27" t="s">
        <v>53</v>
      </c>
      <c r="D77" s="27" t="s">
        <v>15</v>
      </c>
      <c r="E77" s="28">
        <v>24056464.34</v>
      </c>
      <c r="F77" s="28">
        <v>0</v>
      </c>
      <c r="G77" s="28">
        <v>21891.61</v>
      </c>
      <c r="H77" s="28">
        <v>204885.13</v>
      </c>
      <c r="I77" s="28">
        <v>-18649.05</v>
      </c>
      <c r="J77" s="28">
        <v>123534.39</v>
      </c>
      <c r="K77" s="28">
        <v>0</v>
      </c>
      <c r="L77" s="28">
        <v>0</v>
      </c>
      <c r="M77" s="28">
        <v>0</v>
      </c>
      <c r="N77" s="28">
        <v>0</v>
      </c>
      <c r="O77" s="114">
        <f aca="true" t="shared" si="2" ref="O77:O140">E77-F77-G77+H77+I77+J77+K77+L77+M77</f>
        <v>24344343.2</v>
      </c>
      <c r="P77" s="47"/>
    </row>
    <row r="78" spans="1:16" s="25" customFormat="1" ht="11.25">
      <c r="A78" s="50" t="s">
        <v>156</v>
      </c>
      <c r="B78" s="29" t="s">
        <v>157</v>
      </c>
      <c r="C78" s="27" t="s">
        <v>61</v>
      </c>
      <c r="D78" s="27" t="s">
        <v>42</v>
      </c>
      <c r="E78" s="28">
        <v>106433795.43</v>
      </c>
      <c r="F78" s="28">
        <v>5714.5</v>
      </c>
      <c r="G78" s="28">
        <v>85905.38</v>
      </c>
      <c r="H78" s="28">
        <v>107185.01</v>
      </c>
      <c r="I78" s="28">
        <v>-52487.31</v>
      </c>
      <c r="J78" s="28">
        <v>217332.89</v>
      </c>
      <c r="K78" s="28">
        <v>0</v>
      </c>
      <c r="L78" s="28">
        <v>0</v>
      </c>
      <c r="M78" s="28">
        <v>0</v>
      </c>
      <c r="N78" s="28">
        <v>0</v>
      </c>
      <c r="O78" s="114">
        <f t="shared" si="2"/>
        <v>106614206.14000002</v>
      </c>
      <c r="P78" s="47"/>
    </row>
    <row r="79" spans="1:16" s="25" customFormat="1" ht="11.25">
      <c r="A79" s="50" t="s">
        <v>158</v>
      </c>
      <c r="B79" s="29" t="s">
        <v>159</v>
      </c>
      <c r="C79" s="27" t="s">
        <v>41</v>
      </c>
      <c r="D79" s="27" t="s">
        <v>15</v>
      </c>
      <c r="E79" s="28">
        <v>15135295.06</v>
      </c>
      <c r="F79" s="28">
        <v>2078.25</v>
      </c>
      <c r="G79" s="28">
        <v>29539.03</v>
      </c>
      <c r="H79" s="28">
        <v>130650.04</v>
      </c>
      <c r="I79" s="28">
        <v>-20418.75</v>
      </c>
      <c r="J79" s="28">
        <v>86052.32</v>
      </c>
      <c r="K79" s="28">
        <v>0</v>
      </c>
      <c r="L79" s="28">
        <v>0</v>
      </c>
      <c r="M79" s="28">
        <v>0</v>
      </c>
      <c r="N79" s="28">
        <v>0</v>
      </c>
      <c r="O79" s="114">
        <f t="shared" si="2"/>
        <v>15299961.39</v>
      </c>
      <c r="P79" s="47"/>
    </row>
    <row r="80" spans="1:16" s="25" customFormat="1" ht="11.25">
      <c r="A80" s="50" t="s">
        <v>160</v>
      </c>
      <c r="B80" s="29" t="s">
        <v>161</v>
      </c>
      <c r="C80" s="27" t="s">
        <v>14</v>
      </c>
      <c r="D80" s="27" t="s">
        <v>15</v>
      </c>
      <c r="E80" s="28">
        <v>101821166.31</v>
      </c>
      <c r="F80" s="28">
        <v>55183.62</v>
      </c>
      <c r="G80" s="28">
        <v>95886.78</v>
      </c>
      <c r="H80" s="28">
        <v>334023.51</v>
      </c>
      <c r="I80" s="28">
        <v>-632859.19</v>
      </c>
      <c r="J80" s="28">
        <v>974217.97</v>
      </c>
      <c r="K80" s="28">
        <v>0</v>
      </c>
      <c r="L80" s="28">
        <v>0</v>
      </c>
      <c r="M80" s="28">
        <v>0</v>
      </c>
      <c r="N80" s="28">
        <v>0</v>
      </c>
      <c r="O80" s="114">
        <f t="shared" si="2"/>
        <v>102345478.2</v>
      </c>
      <c r="P80" s="47"/>
    </row>
    <row r="81" spans="1:16" s="25" customFormat="1" ht="11.25">
      <c r="A81" s="50" t="s">
        <v>162</v>
      </c>
      <c r="B81" s="29" t="s">
        <v>704</v>
      </c>
      <c r="C81" s="27" t="s">
        <v>35</v>
      </c>
      <c r="D81" s="27" t="s">
        <v>36</v>
      </c>
      <c r="E81" s="28">
        <v>107625941.72</v>
      </c>
      <c r="F81" s="28">
        <v>0</v>
      </c>
      <c r="G81" s="28">
        <v>5866.06</v>
      </c>
      <c r="H81" s="28">
        <v>593943.49</v>
      </c>
      <c r="I81" s="28">
        <v>-717995.45</v>
      </c>
      <c r="J81" s="28">
        <v>2548231.95</v>
      </c>
      <c r="K81" s="28">
        <v>0</v>
      </c>
      <c r="L81" s="28">
        <v>0</v>
      </c>
      <c r="M81" s="28">
        <v>0</v>
      </c>
      <c r="N81" s="28">
        <v>0</v>
      </c>
      <c r="O81" s="114">
        <f t="shared" si="2"/>
        <v>110044255.64999999</v>
      </c>
      <c r="P81" s="47"/>
    </row>
    <row r="82" spans="1:16" s="25" customFormat="1" ht="11.25">
      <c r="A82" s="50" t="s">
        <v>163</v>
      </c>
      <c r="B82" s="29" t="s">
        <v>164</v>
      </c>
      <c r="C82" s="27" t="s">
        <v>32</v>
      </c>
      <c r="D82" s="27" t="s">
        <v>15</v>
      </c>
      <c r="E82" s="28">
        <v>59209358.08</v>
      </c>
      <c r="F82" s="28">
        <v>1359.45</v>
      </c>
      <c r="G82" s="28">
        <v>-40375.69</v>
      </c>
      <c r="H82" s="28">
        <v>202546.83</v>
      </c>
      <c r="I82" s="28">
        <v>-566866.4</v>
      </c>
      <c r="J82" s="28">
        <v>258555.75</v>
      </c>
      <c r="K82" s="28">
        <v>0</v>
      </c>
      <c r="L82" s="28">
        <v>0</v>
      </c>
      <c r="M82" s="28">
        <v>0</v>
      </c>
      <c r="N82" s="28">
        <v>0</v>
      </c>
      <c r="O82" s="114">
        <f t="shared" si="2"/>
        <v>59142610.49999999</v>
      </c>
      <c r="P82" s="47"/>
    </row>
    <row r="83" spans="1:16" s="25" customFormat="1" ht="11.25">
      <c r="A83" s="50" t="s">
        <v>165</v>
      </c>
      <c r="B83" s="29" t="s">
        <v>166</v>
      </c>
      <c r="C83" s="27" t="s">
        <v>167</v>
      </c>
      <c r="D83" s="27" t="s">
        <v>54</v>
      </c>
      <c r="E83" s="28">
        <v>30015635.66</v>
      </c>
      <c r="F83" s="28">
        <v>593.88</v>
      </c>
      <c r="G83" s="28">
        <v>12428.48</v>
      </c>
      <c r="H83" s="28">
        <v>83322.74</v>
      </c>
      <c r="I83" s="28">
        <v>-27980.2</v>
      </c>
      <c r="J83" s="28">
        <v>184000</v>
      </c>
      <c r="K83" s="28">
        <v>0</v>
      </c>
      <c r="L83" s="28">
        <v>0</v>
      </c>
      <c r="M83" s="28">
        <v>0</v>
      </c>
      <c r="N83" s="28">
        <v>0</v>
      </c>
      <c r="O83" s="114">
        <f t="shared" si="2"/>
        <v>30241955.84</v>
      </c>
      <c r="P83" s="47"/>
    </row>
    <row r="84" spans="1:16" s="25" customFormat="1" ht="11.25">
      <c r="A84" s="50" t="s">
        <v>168</v>
      </c>
      <c r="B84" s="29" t="s">
        <v>169</v>
      </c>
      <c r="C84" s="27" t="s">
        <v>14</v>
      </c>
      <c r="D84" s="27" t="s">
        <v>15</v>
      </c>
      <c r="E84" s="28">
        <v>74344179.93</v>
      </c>
      <c r="F84" s="28">
        <v>1622928.48</v>
      </c>
      <c r="G84" s="28">
        <v>10143.01</v>
      </c>
      <c r="H84" s="28">
        <v>449709.42</v>
      </c>
      <c r="I84" s="28">
        <v>-1744236.8</v>
      </c>
      <c r="J84" s="28">
        <v>1478209.75</v>
      </c>
      <c r="K84" s="28">
        <v>0</v>
      </c>
      <c r="L84" s="28">
        <v>0</v>
      </c>
      <c r="M84" s="28">
        <v>0</v>
      </c>
      <c r="N84" s="28">
        <v>0</v>
      </c>
      <c r="O84" s="114">
        <f t="shared" si="2"/>
        <v>72894790.81</v>
      </c>
      <c r="P84" s="47"/>
    </row>
    <row r="85" spans="1:16" s="25" customFormat="1" ht="11.25">
      <c r="A85" s="50" t="s">
        <v>170</v>
      </c>
      <c r="B85" s="29" t="s">
        <v>171</v>
      </c>
      <c r="C85" s="27" t="s">
        <v>21</v>
      </c>
      <c r="D85" s="27" t="s">
        <v>15</v>
      </c>
      <c r="E85" s="28">
        <v>37502870.07</v>
      </c>
      <c r="F85" s="28">
        <v>0</v>
      </c>
      <c r="G85" s="28">
        <v>74676</v>
      </c>
      <c r="H85" s="28">
        <v>114071</v>
      </c>
      <c r="I85" s="28">
        <v>-54897</v>
      </c>
      <c r="J85" s="28">
        <v>239229</v>
      </c>
      <c r="K85" s="28">
        <v>0</v>
      </c>
      <c r="L85" s="28">
        <v>0</v>
      </c>
      <c r="M85" s="28">
        <v>0</v>
      </c>
      <c r="N85" s="28">
        <v>0</v>
      </c>
      <c r="O85" s="114">
        <f t="shared" si="2"/>
        <v>37726597.07</v>
      </c>
      <c r="P85" s="47"/>
    </row>
    <row r="86" spans="1:16" s="25" customFormat="1" ht="11.25">
      <c r="A86" s="50" t="s">
        <v>172</v>
      </c>
      <c r="B86" s="29" t="s">
        <v>173</v>
      </c>
      <c r="C86" s="27" t="s">
        <v>21</v>
      </c>
      <c r="D86" s="27" t="s">
        <v>54</v>
      </c>
      <c r="E86" s="28">
        <v>80360824.42</v>
      </c>
      <c r="F86" s="28">
        <v>4040</v>
      </c>
      <c r="G86" s="28">
        <v>-163041.45</v>
      </c>
      <c r="H86" s="28">
        <v>1216077.08</v>
      </c>
      <c r="I86" s="28">
        <v>-253440.93</v>
      </c>
      <c r="J86" s="28">
        <v>1793839.72</v>
      </c>
      <c r="K86" s="28">
        <v>0</v>
      </c>
      <c r="L86" s="28">
        <v>0</v>
      </c>
      <c r="M86" s="28">
        <v>0</v>
      </c>
      <c r="N86" s="28">
        <v>0</v>
      </c>
      <c r="O86" s="114">
        <f t="shared" si="2"/>
        <v>83276301.74</v>
      </c>
      <c r="P86" s="47"/>
    </row>
    <row r="87" spans="1:16" s="25" customFormat="1" ht="11.25">
      <c r="A87" s="50" t="s">
        <v>174</v>
      </c>
      <c r="B87" s="29" t="s">
        <v>175</v>
      </c>
      <c r="C87" s="27" t="s">
        <v>21</v>
      </c>
      <c r="D87" s="27" t="s">
        <v>15</v>
      </c>
      <c r="E87" s="28">
        <v>15865480.47</v>
      </c>
      <c r="F87" s="28">
        <v>24.21</v>
      </c>
      <c r="G87" s="28">
        <v>3507.3</v>
      </c>
      <c r="H87" s="28">
        <v>209949.77</v>
      </c>
      <c r="I87" s="28">
        <v>-80501.52</v>
      </c>
      <c r="J87" s="28">
        <v>84955.9</v>
      </c>
      <c r="K87" s="28">
        <v>0</v>
      </c>
      <c r="L87" s="28">
        <v>0</v>
      </c>
      <c r="M87" s="28">
        <v>0</v>
      </c>
      <c r="N87" s="28">
        <v>0</v>
      </c>
      <c r="O87" s="114">
        <f t="shared" si="2"/>
        <v>16076353.11</v>
      </c>
      <c r="P87" s="47"/>
    </row>
    <row r="88" spans="1:16" s="25" customFormat="1" ht="11.25">
      <c r="A88" s="50" t="s">
        <v>176</v>
      </c>
      <c r="B88" s="29" t="s">
        <v>177</v>
      </c>
      <c r="C88" s="27" t="s">
        <v>41</v>
      </c>
      <c r="D88" s="27" t="s">
        <v>42</v>
      </c>
      <c r="E88" s="28">
        <v>76701435.14</v>
      </c>
      <c r="F88" s="28">
        <v>9003.12</v>
      </c>
      <c r="G88" s="28">
        <v>-1177653.83</v>
      </c>
      <c r="H88" s="28">
        <v>200078.62</v>
      </c>
      <c r="I88" s="28">
        <v>-164376.97</v>
      </c>
      <c r="J88" s="28">
        <v>1848122.36</v>
      </c>
      <c r="K88" s="28">
        <v>0</v>
      </c>
      <c r="L88" s="28">
        <v>0</v>
      </c>
      <c r="M88" s="28">
        <v>0</v>
      </c>
      <c r="N88" s="28">
        <v>0</v>
      </c>
      <c r="O88" s="114">
        <f t="shared" si="2"/>
        <v>79753909.86</v>
      </c>
      <c r="P88" s="47"/>
    </row>
    <row r="89" spans="1:16" s="25" customFormat="1" ht="11.25">
      <c r="A89" s="50" t="s">
        <v>178</v>
      </c>
      <c r="B89" s="29" t="s">
        <v>179</v>
      </c>
      <c r="C89" s="27" t="s">
        <v>14</v>
      </c>
      <c r="D89" s="27" t="s">
        <v>15</v>
      </c>
      <c r="E89" s="28">
        <v>33074836.12</v>
      </c>
      <c r="F89" s="28">
        <v>1386.73</v>
      </c>
      <c r="G89" s="28">
        <v>55690.03</v>
      </c>
      <c r="H89" s="28">
        <v>250518.28</v>
      </c>
      <c r="I89" s="28">
        <v>-18741.58</v>
      </c>
      <c r="J89" s="28">
        <v>572.93</v>
      </c>
      <c r="K89" s="28">
        <v>0</v>
      </c>
      <c r="L89" s="28">
        <v>0</v>
      </c>
      <c r="M89" s="28">
        <v>0</v>
      </c>
      <c r="N89" s="28">
        <v>0</v>
      </c>
      <c r="O89" s="114">
        <f t="shared" si="2"/>
        <v>33250108.990000002</v>
      </c>
      <c r="P89" s="47"/>
    </row>
    <row r="90" spans="1:16" s="25" customFormat="1" ht="11.25">
      <c r="A90" s="50" t="s">
        <v>180</v>
      </c>
      <c r="B90" s="29" t="s">
        <v>181</v>
      </c>
      <c r="C90" s="27" t="s">
        <v>61</v>
      </c>
      <c r="D90" s="27" t="s">
        <v>42</v>
      </c>
      <c r="E90" s="28">
        <v>90461654.23</v>
      </c>
      <c r="F90" s="28">
        <v>3549.91</v>
      </c>
      <c r="G90" s="28">
        <v>-230389.89</v>
      </c>
      <c r="H90" s="28">
        <v>301702.9</v>
      </c>
      <c r="I90" s="28">
        <v>-313153.82</v>
      </c>
      <c r="J90" s="28">
        <v>1313710.14</v>
      </c>
      <c r="K90" s="28">
        <v>0</v>
      </c>
      <c r="L90" s="28">
        <v>0</v>
      </c>
      <c r="M90" s="28">
        <v>0</v>
      </c>
      <c r="N90" s="28">
        <v>0</v>
      </c>
      <c r="O90" s="114">
        <f t="shared" si="2"/>
        <v>91990753.43000002</v>
      </c>
      <c r="P90" s="47"/>
    </row>
    <row r="91" spans="1:16" s="73" customFormat="1" ht="11.25">
      <c r="A91" s="50" t="s">
        <v>182</v>
      </c>
      <c r="B91" s="29" t="s">
        <v>738</v>
      </c>
      <c r="C91" s="27" t="s">
        <v>167</v>
      </c>
      <c r="D91" s="27" t="s">
        <v>54</v>
      </c>
      <c r="E91" s="28">
        <v>96401246.27000001</v>
      </c>
      <c r="F91" s="28">
        <v>3825.85</v>
      </c>
      <c r="G91" s="28">
        <v>-71939.7</v>
      </c>
      <c r="H91" s="28">
        <v>405238.72</v>
      </c>
      <c r="I91" s="28">
        <v>-1071574.94</v>
      </c>
      <c r="J91" s="28">
        <v>1088505.14</v>
      </c>
      <c r="K91" s="28">
        <v>0</v>
      </c>
      <c r="L91" s="28">
        <v>0</v>
      </c>
      <c r="M91" s="28">
        <v>0</v>
      </c>
      <c r="N91" s="28">
        <v>0</v>
      </c>
      <c r="O91" s="114">
        <f t="shared" si="2"/>
        <v>96891529.04000002</v>
      </c>
      <c r="P91" s="72"/>
    </row>
    <row r="92" spans="1:16" s="25" customFormat="1" ht="11.25">
      <c r="A92" s="50" t="s">
        <v>184</v>
      </c>
      <c r="B92" s="29" t="s">
        <v>185</v>
      </c>
      <c r="C92" s="27" t="s">
        <v>35</v>
      </c>
      <c r="D92" s="27" t="s">
        <v>36</v>
      </c>
      <c r="E92" s="28">
        <v>123391799.05</v>
      </c>
      <c r="F92" s="28">
        <v>9079.39</v>
      </c>
      <c r="G92" s="28">
        <v>-443029.8</v>
      </c>
      <c r="H92" s="28">
        <v>420686.39</v>
      </c>
      <c r="I92" s="28">
        <v>-473875.24</v>
      </c>
      <c r="J92" s="28">
        <v>2911444.06</v>
      </c>
      <c r="K92" s="28">
        <v>0</v>
      </c>
      <c r="L92" s="28">
        <v>0</v>
      </c>
      <c r="M92" s="28">
        <v>0</v>
      </c>
      <c r="N92" s="28">
        <v>0</v>
      </c>
      <c r="O92" s="114">
        <f t="shared" si="2"/>
        <v>126684004.67</v>
      </c>
      <c r="P92" s="47"/>
    </row>
    <row r="93" spans="1:16" s="25" customFormat="1" ht="11.25">
      <c r="A93" s="50" t="s">
        <v>186</v>
      </c>
      <c r="B93" s="29" t="s">
        <v>187</v>
      </c>
      <c r="C93" s="27" t="s">
        <v>32</v>
      </c>
      <c r="D93" s="27" t="s">
        <v>15</v>
      </c>
      <c r="E93" s="28">
        <v>15615188.71</v>
      </c>
      <c r="F93" s="28">
        <v>0</v>
      </c>
      <c r="G93" s="28">
        <v>-1459.92</v>
      </c>
      <c r="H93" s="28">
        <v>184423.43</v>
      </c>
      <c r="I93" s="28">
        <v>-94807.58</v>
      </c>
      <c r="J93" s="28">
        <v>88522.6</v>
      </c>
      <c r="K93" s="28">
        <v>0</v>
      </c>
      <c r="L93" s="28">
        <v>0</v>
      </c>
      <c r="M93" s="28">
        <v>0</v>
      </c>
      <c r="N93" s="28">
        <v>0</v>
      </c>
      <c r="O93" s="114">
        <f t="shared" si="2"/>
        <v>15794787.08</v>
      </c>
      <c r="P93" s="47"/>
    </row>
    <row r="94" spans="1:16" s="25" customFormat="1" ht="11.25">
      <c r="A94" s="50" t="s">
        <v>188</v>
      </c>
      <c r="B94" s="29" t="s">
        <v>189</v>
      </c>
      <c r="C94" s="27" t="s">
        <v>53</v>
      </c>
      <c r="D94" s="27" t="s">
        <v>15</v>
      </c>
      <c r="E94" s="28">
        <v>22938131.97</v>
      </c>
      <c r="F94" s="28">
        <v>142.27</v>
      </c>
      <c r="G94" s="28">
        <v>-13280.3</v>
      </c>
      <c r="H94" s="28">
        <v>217695.49</v>
      </c>
      <c r="I94" s="28">
        <v>-86138.21</v>
      </c>
      <c r="J94" s="28">
        <v>123501.73</v>
      </c>
      <c r="K94" s="28">
        <v>0</v>
      </c>
      <c r="L94" s="28">
        <v>0</v>
      </c>
      <c r="M94" s="28">
        <v>0</v>
      </c>
      <c r="N94" s="28">
        <v>0</v>
      </c>
      <c r="O94" s="114">
        <f t="shared" si="2"/>
        <v>23206329.009999998</v>
      </c>
      <c r="P94" s="47"/>
    </row>
    <row r="95" spans="1:16" s="25" customFormat="1" ht="11.25">
      <c r="A95" s="50" t="s">
        <v>190</v>
      </c>
      <c r="B95" s="29" t="s">
        <v>191</v>
      </c>
      <c r="C95" s="27" t="s">
        <v>53</v>
      </c>
      <c r="D95" s="27" t="s">
        <v>15</v>
      </c>
      <c r="E95" s="28">
        <v>18454531.88</v>
      </c>
      <c r="F95" s="28">
        <v>1097.65</v>
      </c>
      <c r="G95" s="28">
        <v>21065.46</v>
      </c>
      <c r="H95" s="28">
        <v>103747.19</v>
      </c>
      <c r="I95" s="28">
        <v>-135093.25</v>
      </c>
      <c r="J95" s="28">
        <v>111019.8</v>
      </c>
      <c r="K95" s="28">
        <v>0</v>
      </c>
      <c r="L95" s="28">
        <v>0</v>
      </c>
      <c r="M95" s="28">
        <v>0</v>
      </c>
      <c r="N95" s="28">
        <v>0</v>
      </c>
      <c r="O95" s="114">
        <f t="shared" si="2"/>
        <v>18512042.51</v>
      </c>
      <c r="P95" s="47"/>
    </row>
    <row r="96" spans="1:16" s="25" customFormat="1" ht="11.25">
      <c r="A96" s="50" t="s">
        <v>192</v>
      </c>
      <c r="B96" s="29" t="s">
        <v>193</v>
      </c>
      <c r="C96" s="27" t="s">
        <v>14</v>
      </c>
      <c r="D96" s="27" t="s">
        <v>15</v>
      </c>
      <c r="E96" s="28">
        <v>25066801.48</v>
      </c>
      <c r="F96" s="28">
        <v>2226.6</v>
      </c>
      <c r="G96" s="28">
        <v>14896.64</v>
      </c>
      <c r="H96" s="28">
        <v>194757.48</v>
      </c>
      <c r="I96" s="28">
        <v>-215588.03</v>
      </c>
      <c r="J96" s="28">
        <v>180228</v>
      </c>
      <c r="K96" s="28">
        <v>0</v>
      </c>
      <c r="L96" s="28">
        <v>0</v>
      </c>
      <c r="M96" s="28">
        <v>0</v>
      </c>
      <c r="N96" s="28">
        <v>0</v>
      </c>
      <c r="O96" s="114">
        <f t="shared" si="2"/>
        <v>25209075.689999998</v>
      </c>
      <c r="P96" s="47"/>
    </row>
    <row r="97" spans="1:16" s="25" customFormat="1" ht="11.25">
      <c r="A97" s="50" t="s">
        <v>194</v>
      </c>
      <c r="B97" s="29" t="s">
        <v>195</v>
      </c>
      <c r="C97" s="27" t="s">
        <v>32</v>
      </c>
      <c r="D97" s="27" t="s">
        <v>15</v>
      </c>
      <c r="E97" s="28">
        <v>39088175.13</v>
      </c>
      <c r="F97" s="28">
        <v>0</v>
      </c>
      <c r="G97" s="28">
        <v>-3340.89</v>
      </c>
      <c r="H97" s="28">
        <v>252241.61</v>
      </c>
      <c r="I97" s="28">
        <v>-427775.57</v>
      </c>
      <c r="J97" s="28">
        <v>220885.31</v>
      </c>
      <c r="K97" s="28">
        <v>0</v>
      </c>
      <c r="L97" s="28">
        <v>0</v>
      </c>
      <c r="M97" s="28">
        <v>0</v>
      </c>
      <c r="N97" s="28">
        <v>0</v>
      </c>
      <c r="O97" s="114">
        <f t="shared" si="2"/>
        <v>39136867.370000005</v>
      </c>
      <c r="P97" s="47"/>
    </row>
    <row r="98" spans="1:16" s="25" customFormat="1" ht="11.25">
      <c r="A98" s="50" t="s">
        <v>196</v>
      </c>
      <c r="B98" s="29" t="s">
        <v>197</v>
      </c>
      <c r="C98" s="27" t="s">
        <v>21</v>
      </c>
      <c r="D98" s="27" t="s">
        <v>15</v>
      </c>
      <c r="E98" s="28">
        <v>29925418.19</v>
      </c>
      <c r="F98" s="28">
        <v>0</v>
      </c>
      <c r="G98" s="28">
        <v>-3179.36</v>
      </c>
      <c r="H98" s="28">
        <v>275102.46</v>
      </c>
      <c r="I98" s="28">
        <v>-79940.16</v>
      </c>
      <c r="J98" s="28">
        <v>144730.37</v>
      </c>
      <c r="K98" s="28">
        <v>0</v>
      </c>
      <c r="L98" s="28">
        <v>0</v>
      </c>
      <c r="M98" s="28">
        <v>0</v>
      </c>
      <c r="N98" s="28">
        <v>0</v>
      </c>
      <c r="O98" s="114">
        <f t="shared" si="2"/>
        <v>30268490.220000003</v>
      </c>
      <c r="P98" s="47"/>
    </row>
    <row r="99" spans="1:16" s="25" customFormat="1" ht="11.25">
      <c r="A99" s="50" t="s">
        <v>198</v>
      </c>
      <c r="B99" s="29" t="s">
        <v>199</v>
      </c>
      <c r="C99" s="27" t="s">
        <v>21</v>
      </c>
      <c r="D99" s="27" t="s">
        <v>15</v>
      </c>
      <c r="E99" s="28">
        <v>20828900.02</v>
      </c>
      <c r="F99" s="28">
        <v>0</v>
      </c>
      <c r="G99" s="28">
        <v>229.55</v>
      </c>
      <c r="H99" s="28">
        <v>110453.74</v>
      </c>
      <c r="I99" s="28">
        <v>-80379.46</v>
      </c>
      <c r="J99" s="28">
        <v>255150.92</v>
      </c>
      <c r="K99" s="28">
        <v>0</v>
      </c>
      <c r="L99" s="28">
        <v>0</v>
      </c>
      <c r="M99" s="28">
        <v>0</v>
      </c>
      <c r="N99" s="28">
        <v>0</v>
      </c>
      <c r="O99" s="114">
        <f t="shared" si="2"/>
        <v>21113895.669999998</v>
      </c>
      <c r="P99" s="47"/>
    </row>
    <row r="100" spans="1:16" s="25" customFormat="1" ht="11.25">
      <c r="A100" s="50" t="s">
        <v>200</v>
      </c>
      <c r="B100" s="29" t="s">
        <v>201</v>
      </c>
      <c r="C100" s="27" t="s">
        <v>41</v>
      </c>
      <c r="D100" s="27" t="s">
        <v>54</v>
      </c>
      <c r="E100" s="28">
        <v>71805411.43</v>
      </c>
      <c r="F100" s="28">
        <v>607662.2</v>
      </c>
      <c r="G100" s="28">
        <v>-556854.93</v>
      </c>
      <c r="H100" s="28">
        <v>328023.96</v>
      </c>
      <c r="I100" s="28">
        <v>-943158.08</v>
      </c>
      <c r="J100" s="28">
        <v>121231.18</v>
      </c>
      <c r="K100" s="28">
        <v>0</v>
      </c>
      <c r="L100" s="28">
        <v>3605597.82</v>
      </c>
      <c r="M100" s="28">
        <v>0</v>
      </c>
      <c r="N100" s="28">
        <v>0</v>
      </c>
      <c r="O100" s="114">
        <f t="shared" si="2"/>
        <v>74866299.04</v>
      </c>
      <c r="P100" s="47"/>
    </row>
    <row r="101" spans="1:16" s="25" customFormat="1" ht="11.25">
      <c r="A101" s="50" t="s">
        <v>202</v>
      </c>
      <c r="B101" s="29" t="s">
        <v>203</v>
      </c>
      <c r="C101" s="27" t="s">
        <v>61</v>
      </c>
      <c r="D101" s="27" t="s">
        <v>15</v>
      </c>
      <c r="E101" s="28">
        <v>46087665.53</v>
      </c>
      <c r="F101" s="28">
        <v>8590.46</v>
      </c>
      <c r="G101" s="28">
        <v>10984.82</v>
      </c>
      <c r="H101" s="28">
        <v>154710.34</v>
      </c>
      <c r="I101" s="28">
        <v>-172230.65</v>
      </c>
      <c r="J101" s="28">
        <v>288479</v>
      </c>
      <c r="K101" s="28">
        <v>0</v>
      </c>
      <c r="L101" s="28">
        <v>0</v>
      </c>
      <c r="M101" s="28">
        <v>0</v>
      </c>
      <c r="N101" s="28">
        <v>0</v>
      </c>
      <c r="O101" s="114">
        <f t="shared" si="2"/>
        <v>46339048.940000005</v>
      </c>
      <c r="P101" s="47"/>
    </row>
    <row r="102" spans="1:16" s="25" customFormat="1" ht="11.25">
      <c r="A102" s="50" t="s">
        <v>204</v>
      </c>
      <c r="B102" s="29" t="s">
        <v>205</v>
      </c>
      <c r="C102" s="27" t="s">
        <v>14</v>
      </c>
      <c r="D102" s="27" t="s">
        <v>15</v>
      </c>
      <c r="E102" s="28">
        <v>26559145.05</v>
      </c>
      <c r="F102" s="28">
        <v>0</v>
      </c>
      <c r="G102" s="28">
        <v>3652.33</v>
      </c>
      <c r="H102" s="28">
        <v>76925.27</v>
      </c>
      <c r="I102" s="28">
        <v>-51196.54</v>
      </c>
      <c r="J102" s="28">
        <v>44000</v>
      </c>
      <c r="K102" s="28">
        <v>0</v>
      </c>
      <c r="L102" s="28">
        <v>0</v>
      </c>
      <c r="M102" s="28">
        <v>0</v>
      </c>
      <c r="N102" s="28">
        <v>0</v>
      </c>
      <c r="O102" s="114">
        <f t="shared" si="2"/>
        <v>26625221.450000003</v>
      </c>
      <c r="P102" s="47"/>
    </row>
    <row r="103" spans="1:16" s="25" customFormat="1" ht="11.25">
      <c r="A103" s="50" t="s">
        <v>206</v>
      </c>
      <c r="B103" s="29" t="s">
        <v>207</v>
      </c>
      <c r="C103" s="27" t="s">
        <v>14</v>
      </c>
      <c r="D103" s="27" t="s">
        <v>15</v>
      </c>
      <c r="E103" s="28">
        <v>46677671.1</v>
      </c>
      <c r="F103" s="28">
        <v>0</v>
      </c>
      <c r="G103" s="28">
        <v>20959.3</v>
      </c>
      <c r="H103" s="28">
        <v>175857.88</v>
      </c>
      <c r="I103" s="28">
        <v>-363524.7</v>
      </c>
      <c r="J103" s="28">
        <v>62646.08</v>
      </c>
      <c r="K103" s="28">
        <v>0</v>
      </c>
      <c r="L103" s="28">
        <v>0</v>
      </c>
      <c r="M103" s="28">
        <v>0</v>
      </c>
      <c r="N103" s="28">
        <v>0</v>
      </c>
      <c r="O103" s="114">
        <f t="shared" si="2"/>
        <v>46531691.06</v>
      </c>
      <c r="P103" s="47"/>
    </row>
    <row r="104" spans="1:16" s="25" customFormat="1" ht="11.25">
      <c r="A104" s="50" t="s">
        <v>208</v>
      </c>
      <c r="B104" s="29" t="s">
        <v>209</v>
      </c>
      <c r="C104" s="27" t="s">
        <v>18</v>
      </c>
      <c r="D104" s="27" t="s">
        <v>15</v>
      </c>
      <c r="E104" s="28">
        <v>14599965.04</v>
      </c>
      <c r="F104" s="28">
        <v>241.68</v>
      </c>
      <c r="G104" s="28">
        <v>1061.82</v>
      </c>
      <c r="H104" s="28">
        <v>139814.47</v>
      </c>
      <c r="I104" s="28">
        <v>-11483.54</v>
      </c>
      <c r="J104" s="28">
        <v>32624.06</v>
      </c>
      <c r="K104" s="28">
        <v>0</v>
      </c>
      <c r="L104" s="28">
        <v>0</v>
      </c>
      <c r="M104" s="28">
        <v>0</v>
      </c>
      <c r="N104" s="28">
        <v>0</v>
      </c>
      <c r="O104" s="114">
        <f t="shared" si="2"/>
        <v>14759616.530000001</v>
      </c>
      <c r="P104" s="47"/>
    </row>
    <row r="105" spans="1:16" s="25" customFormat="1" ht="11.25">
      <c r="A105" s="50" t="s">
        <v>210</v>
      </c>
      <c r="B105" s="29" t="s">
        <v>211</v>
      </c>
      <c r="C105" s="27" t="s">
        <v>14</v>
      </c>
      <c r="D105" s="27" t="s">
        <v>15</v>
      </c>
      <c r="E105" s="28">
        <v>50584928.26</v>
      </c>
      <c r="F105" s="28">
        <v>3204.32</v>
      </c>
      <c r="G105" s="28">
        <v>38490.91</v>
      </c>
      <c r="H105" s="28">
        <v>104127.27</v>
      </c>
      <c r="I105" s="28">
        <v>-315550.17</v>
      </c>
      <c r="J105" s="28">
        <v>314343.66</v>
      </c>
      <c r="K105" s="28">
        <v>0</v>
      </c>
      <c r="L105" s="28">
        <v>0</v>
      </c>
      <c r="M105" s="28">
        <v>0</v>
      </c>
      <c r="N105" s="28">
        <v>0</v>
      </c>
      <c r="O105" s="114">
        <f t="shared" si="2"/>
        <v>50646153.79</v>
      </c>
      <c r="P105" s="47"/>
    </row>
    <row r="106" spans="1:16" s="25" customFormat="1" ht="11.25">
      <c r="A106" s="50" t="s">
        <v>212</v>
      </c>
      <c r="B106" s="29" t="s">
        <v>213</v>
      </c>
      <c r="C106" s="27" t="s">
        <v>35</v>
      </c>
      <c r="D106" s="27" t="s">
        <v>36</v>
      </c>
      <c r="E106" s="28">
        <v>89871482.22</v>
      </c>
      <c r="F106" s="28">
        <v>228610.22</v>
      </c>
      <c r="G106" s="28">
        <v>18766.38</v>
      </c>
      <c r="H106" s="28">
        <v>839949.39</v>
      </c>
      <c r="I106" s="28">
        <v>-1704697.37</v>
      </c>
      <c r="J106" s="28">
        <v>1071926.45</v>
      </c>
      <c r="K106" s="28">
        <v>0</v>
      </c>
      <c r="L106" s="28">
        <v>0</v>
      </c>
      <c r="M106" s="28">
        <v>0</v>
      </c>
      <c r="N106" s="28">
        <v>0</v>
      </c>
      <c r="O106" s="114">
        <f t="shared" si="2"/>
        <v>89831284.09</v>
      </c>
      <c r="P106" s="47"/>
    </row>
    <row r="107" spans="1:16" s="25" customFormat="1" ht="11.25">
      <c r="A107" s="50" t="s">
        <v>214</v>
      </c>
      <c r="B107" s="29" t="s">
        <v>215</v>
      </c>
      <c r="C107" s="27" t="s">
        <v>32</v>
      </c>
      <c r="D107" s="27" t="s">
        <v>15</v>
      </c>
      <c r="E107" s="28">
        <v>29211954.04</v>
      </c>
      <c r="F107" s="28">
        <v>4901.06</v>
      </c>
      <c r="G107" s="28">
        <v>-33115.52</v>
      </c>
      <c r="H107" s="28">
        <v>119853.19</v>
      </c>
      <c r="I107" s="28">
        <v>-162713.03</v>
      </c>
      <c r="J107" s="28">
        <v>235500.35</v>
      </c>
      <c r="K107" s="28">
        <v>0</v>
      </c>
      <c r="L107" s="28">
        <v>0</v>
      </c>
      <c r="M107" s="28">
        <v>0</v>
      </c>
      <c r="N107" s="28">
        <v>0</v>
      </c>
      <c r="O107" s="114">
        <f t="shared" si="2"/>
        <v>29432809.01</v>
      </c>
      <c r="P107" s="47"/>
    </row>
    <row r="108" spans="1:16" s="25" customFormat="1" ht="11.25">
      <c r="A108" s="50" t="s">
        <v>216</v>
      </c>
      <c r="B108" s="29" t="s">
        <v>217</v>
      </c>
      <c r="C108" s="27" t="s">
        <v>14</v>
      </c>
      <c r="D108" s="27" t="s">
        <v>15</v>
      </c>
      <c r="E108" s="28">
        <v>21800196.33</v>
      </c>
      <c r="F108" s="28">
        <v>2150.79</v>
      </c>
      <c r="G108" s="28">
        <v>396.84</v>
      </c>
      <c r="H108" s="28">
        <v>239718.71</v>
      </c>
      <c r="I108" s="28">
        <v>-148196.43</v>
      </c>
      <c r="J108" s="28">
        <v>154400.15</v>
      </c>
      <c r="K108" s="28">
        <v>0</v>
      </c>
      <c r="L108" s="28">
        <v>0</v>
      </c>
      <c r="M108" s="28">
        <v>0</v>
      </c>
      <c r="N108" s="28">
        <v>0</v>
      </c>
      <c r="O108" s="114">
        <f t="shared" si="2"/>
        <v>22043571.13</v>
      </c>
      <c r="P108" s="47"/>
    </row>
    <row r="109" spans="1:16" s="25" customFormat="1" ht="11.25">
      <c r="A109" s="50" t="s">
        <v>218</v>
      </c>
      <c r="B109" s="29" t="s">
        <v>219</v>
      </c>
      <c r="C109" s="27" t="s">
        <v>21</v>
      </c>
      <c r="D109" s="27" t="s">
        <v>15</v>
      </c>
      <c r="E109" s="28">
        <v>23622034.79</v>
      </c>
      <c r="F109" s="28">
        <v>1362.72</v>
      </c>
      <c r="G109" s="28">
        <v>2900.46</v>
      </c>
      <c r="H109" s="28">
        <v>61537.3</v>
      </c>
      <c r="I109" s="28">
        <v>-217048.58</v>
      </c>
      <c r="J109" s="28">
        <v>247999.81</v>
      </c>
      <c r="K109" s="28">
        <v>0</v>
      </c>
      <c r="L109" s="28">
        <v>0</v>
      </c>
      <c r="M109" s="28">
        <v>0</v>
      </c>
      <c r="N109" s="28">
        <v>0</v>
      </c>
      <c r="O109" s="114">
        <f t="shared" si="2"/>
        <v>23710260.14</v>
      </c>
      <c r="P109" s="47"/>
    </row>
    <row r="110" spans="1:16" s="25" customFormat="1" ht="11.25">
      <c r="A110" s="50" t="s">
        <v>220</v>
      </c>
      <c r="B110" s="29" t="s">
        <v>221</v>
      </c>
      <c r="C110" s="27" t="s">
        <v>53</v>
      </c>
      <c r="D110" s="27" t="s">
        <v>15</v>
      </c>
      <c r="E110" s="28">
        <v>59531326.26</v>
      </c>
      <c r="F110" s="28">
        <v>12726.35</v>
      </c>
      <c r="G110" s="28">
        <v>42157.45</v>
      </c>
      <c r="H110" s="28">
        <v>62897.71</v>
      </c>
      <c r="I110" s="28">
        <v>-475595.11</v>
      </c>
      <c r="J110" s="28">
        <v>503439.43</v>
      </c>
      <c r="K110" s="28">
        <v>0</v>
      </c>
      <c r="L110" s="28">
        <v>0</v>
      </c>
      <c r="M110" s="28">
        <v>0</v>
      </c>
      <c r="N110" s="28">
        <v>0</v>
      </c>
      <c r="O110" s="114">
        <f t="shared" si="2"/>
        <v>59567184.489999995</v>
      </c>
      <c r="P110" s="47"/>
    </row>
    <row r="111" spans="1:16" s="25" customFormat="1" ht="11.25">
      <c r="A111" s="50" t="s">
        <v>222</v>
      </c>
      <c r="B111" s="29" t="s">
        <v>223</v>
      </c>
      <c r="C111" s="27" t="s">
        <v>14</v>
      </c>
      <c r="D111" s="27" t="s">
        <v>15</v>
      </c>
      <c r="E111" s="28">
        <v>36535336.9</v>
      </c>
      <c r="F111" s="28">
        <v>44.16</v>
      </c>
      <c r="G111" s="28">
        <v>4932.78</v>
      </c>
      <c r="H111" s="28">
        <v>92444.99</v>
      </c>
      <c r="I111" s="28">
        <v>-87467.34</v>
      </c>
      <c r="J111" s="28">
        <v>170185.47</v>
      </c>
      <c r="K111" s="28">
        <v>0</v>
      </c>
      <c r="L111" s="28">
        <v>0</v>
      </c>
      <c r="M111" s="28">
        <v>0</v>
      </c>
      <c r="N111" s="28">
        <v>0</v>
      </c>
      <c r="O111" s="114">
        <f t="shared" si="2"/>
        <v>36705523.08</v>
      </c>
      <c r="P111" s="47"/>
    </row>
    <row r="112" spans="1:16" s="25" customFormat="1" ht="11.25">
      <c r="A112" s="50" t="s">
        <v>224</v>
      </c>
      <c r="B112" s="29" t="s">
        <v>225</v>
      </c>
      <c r="C112" s="27" t="s">
        <v>32</v>
      </c>
      <c r="D112" s="27" t="s">
        <v>15</v>
      </c>
      <c r="E112" s="28">
        <v>19261703.44</v>
      </c>
      <c r="F112" s="28">
        <v>0</v>
      </c>
      <c r="G112" s="28">
        <v>1254.17</v>
      </c>
      <c r="H112" s="28">
        <v>181009.62</v>
      </c>
      <c r="I112" s="28">
        <v>-89179.32</v>
      </c>
      <c r="J112" s="28">
        <v>90828.11</v>
      </c>
      <c r="K112" s="28">
        <v>0</v>
      </c>
      <c r="L112" s="28">
        <v>0</v>
      </c>
      <c r="M112" s="28">
        <v>0</v>
      </c>
      <c r="N112" s="28">
        <v>0</v>
      </c>
      <c r="O112" s="114">
        <f t="shared" si="2"/>
        <v>19443107.68</v>
      </c>
      <c r="P112" s="47"/>
    </row>
    <row r="113" spans="1:16" s="25" customFormat="1" ht="11.25">
      <c r="A113" s="50" t="s">
        <v>226</v>
      </c>
      <c r="B113" s="29" t="s">
        <v>227</v>
      </c>
      <c r="C113" s="27" t="s">
        <v>32</v>
      </c>
      <c r="D113" s="27" t="s">
        <v>15</v>
      </c>
      <c r="E113" s="28">
        <v>17596498.93</v>
      </c>
      <c r="F113" s="28">
        <v>0</v>
      </c>
      <c r="G113" s="28">
        <v>7249.85</v>
      </c>
      <c r="H113" s="28">
        <v>61148.25</v>
      </c>
      <c r="I113" s="28">
        <v>-113005.29</v>
      </c>
      <c r="J113" s="28">
        <v>105194.71</v>
      </c>
      <c r="K113" s="28">
        <v>0</v>
      </c>
      <c r="L113" s="28">
        <v>0</v>
      </c>
      <c r="M113" s="28">
        <v>0</v>
      </c>
      <c r="N113" s="28">
        <v>0</v>
      </c>
      <c r="O113" s="114">
        <f t="shared" si="2"/>
        <v>17642586.75</v>
      </c>
      <c r="P113" s="47"/>
    </row>
    <row r="114" spans="1:16" s="25" customFormat="1" ht="11.25">
      <c r="A114" s="50" t="s">
        <v>228</v>
      </c>
      <c r="B114" s="29" t="s">
        <v>229</v>
      </c>
      <c r="C114" s="27" t="s">
        <v>53</v>
      </c>
      <c r="D114" s="27" t="s">
        <v>15</v>
      </c>
      <c r="E114" s="28">
        <v>10726843.99</v>
      </c>
      <c r="F114" s="28">
        <v>259.97</v>
      </c>
      <c r="G114" s="28">
        <v>2142.41</v>
      </c>
      <c r="H114" s="28">
        <v>45763.52</v>
      </c>
      <c r="I114" s="28">
        <v>-20230.48</v>
      </c>
      <c r="J114" s="28">
        <v>100339.39</v>
      </c>
      <c r="K114" s="28">
        <v>0</v>
      </c>
      <c r="L114" s="28">
        <v>0</v>
      </c>
      <c r="M114" s="28">
        <v>0</v>
      </c>
      <c r="N114" s="28">
        <v>0</v>
      </c>
      <c r="O114" s="114">
        <f t="shared" si="2"/>
        <v>10850314.04</v>
      </c>
      <c r="P114" s="47"/>
    </row>
    <row r="115" spans="1:16" s="25" customFormat="1" ht="11.25">
      <c r="A115" s="50" t="s">
        <v>230</v>
      </c>
      <c r="B115" s="29" t="s">
        <v>231</v>
      </c>
      <c r="C115" s="27" t="s">
        <v>18</v>
      </c>
      <c r="D115" s="27" t="s">
        <v>15</v>
      </c>
      <c r="E115" s="28">
        <v>20820443.36</v>
      </c>
      <c r="F115" s="28">
        <v>0</v>
      </c>
      <c r="G115" s="28">
        <v>-587.6</v>
      </c>
      <c r="H115" s="28">
        <v>32570.17</v>
      </c>
      <c r="I115" s="28">
        <v>-7435.07</v>
      </c>
      <c r="J115" s="28">
        <v>194373.04</v>
      </c>
      <c r="K115" s="28">
        <v>0</v>
      </c>
      <c r="L115" s="28">
        <v>0</v>
      </c>
      <c r="M115" s="28">
        <v>0</v>
      </c>
      <c r="N115" s="28">
        <v>0</v>
      </c>
      <c r="O115" s="114">
        <f t="shared" si="2"/>
        <v>21040539.1</v>
      </c>
      <c r="P115" s="47"/>
    </row>
    <row r="116" spans="1:16" s="25" customFormat="1" ht="11.25">
      <c r="A116" s="50" t="s">
        <v>232</v>
      </c>
      <c r="B116" s="29" t="s">
        <v>233</v>
      </c>
      <c r="C116" s="27" t="s">
        <v>167</v>
      </c>
      <c r="D116" s="27" t="s">
        <v>42</v>
      </c>
      <c r="E116" s="28">
        <v>75972707.76</v>
      </c>
      <c r="F116" s="28">
        <v>8423.82</v>
      </c>
      <c r="G116" s="28">
        <v>-19539.2</v>
      </c>
      <c r="H116" s="28">
        <v>295469.85</v>
      </c>
      <c r="I116" s="28">
        <v>-67036.87</v>
      </c>
      <c r="J116" s="28">
        <v>854804.06</v>
      </c>
      <c r="K116" s="28">
        <v>0</v>
      </c>
      <c r="L116" s="28">
        <v>0</v>
      </c>
      <c r="M116" s="28">
        <v>0</v>
      </c>
      <c r="N116" s="28">
        <v>0</v>
      </c>
      <c r="O116" s="114">
        <f t="shared" si="2"/>
        <v>77067060.18</v>
      </c>
      <c r="P116" s="47"/>
    </row>
    <row r="117" spans="1:16" s="25" customFormat="1" ht="11.25">
      <c r="A117" s="50" t="s">
        <v>234</v>
      </c>
      <c r="B117" s="29" t="s">
        <v>235</v>
      </c>
      <c r="C117" s="27" t="s">
        <v>21</v>
      </c>
      <c r="D117" s="27" t="s">
        <v>15</v>
      </c>
      <c r="E117" s="28">
        <v>19598195.51</v>
      </c>
      <c r="F117" s="28">
        <v>1186.09</v>
      </c>
      <c r="G117" s="28">
        <v>32113.07</v>
      </c>
      <c r="H117" s="28">
        <v>97809.95</v>
      </c>
      <c r="I117" s="28">
        <v>-18763.96</v>
      </c>
      <c r="J117" s="28">
        <v>232842.01</v>
      </c>
      <c r="K117" s="28">
        <v>0</v>
      </c>
      <c r="L117" s="28">
        <v>0</v>
      </c>
      <c r="M117" s="28">
        <v>0</v>
      </c>
      <c r="N117" s="28">
        <v>0</v>
      </c>
      <c r="O117" s="114">
        <f t="shared" si="2"/>
        <v>19876784.35</v>
      </c>
      <c r="P117" s="47"/>
    </row>
    <row r="118" spans="1:16" s="25" customFormat="1" ht="11.25">
      <c r="A118" s="50" t="s">
        <v>236</v>
      </c>
      <c r="B118" s="29" t="s">
        <v>237</v>
      </c>
      <c r="C118" s="27" t="s">
        <v>53</v>
      </c>
      <c r="D118" s="27" t="s">
        <v>15</v>
      </c>
      <c r="E118" s="28">
        <v>44693923.12</v>
      </c>
      <c r="F118" s="28">
        <v>126.56</v>
      </c>
      <c r="G118" s="28">
        <v>-8101.35</v>
      </c>
      <c r="H118" s="28">
        <v>56912.21</v>
      </c>
      <c r="I118" s="28">
        <v>-21123.6</v>
      </c>
      <c r="J118" s="28">
        <v>105717.52</v>
      </c>
      <c r="K118" s="28">
        <v>0</v>
      </c>
      <c r="L118" s="28">
        <v>0</v>
      </c>
      <c r="M118" s="28">
        <v>0</v>
      </c>
      <c r="N118" s="28">
        <v>0</v>
      </c>
      <c r="O118" s="114">
        <f t="shared" si="2"/>
        <v>44843404.04</v>
      </c>
      <c r="P118" s="47"/>
    </row>
    <row r="119" spans="1:16" s="25" customFormat="1" ht="11.25">
      <c r="A119" s="50" t="s">
        <v>238</v>
      </c>
      <c r="B119" s="29" t="s">
        <v>239</v>
      </c>
      <c r="C119" s="27" t="s">
        <v>14</v>
      </c>
      <c r="D119" s="27" t="s">
        <v>15</v>
      </c>
      <c r="E119" s="28">
        <v>13922424.28</v>
      </c>
      <c r="F119" s="28">
        <v>0</v>
      </c>
      <c r="G119" s="28">
        <v>16658.63</v>
      </c>
      <c r="H119" s="28">
        <v>295423.16</v>
      </c>
      <c r="I119" s="28">
        <v>-50760.84</v>
      </c>
      <c r="J119" s="28">
        <v>111995.1</v>
      </c>
      <c r="K119" s="28">
        <v>0</v>
      </c>
      <c r="L119" s="28">
        <v>0</v>
      </c>
      <c r="M119" s="28">
        <v>0</v>
      </c>
      <c r="N119" s="28">
        <v>0</v>
      </c>
      <c r="O119" s="114">
        <f t="shared" si="2"/>
        <v>14262423.069999998</v>
      </c>
      <c r="P119" s="47"/>
    </row>
    <row r="120" spans="1:16" s="25" customFormat="1" ht="11.25">
      <c r="A120" s="50" t="s">
        <v>240</v>
      </c>
      <c r="B120" s="29" t="s">
        <v>241</v>
      </c>
      <c r="C120" s="27" t="s">
        <v>14</v>
      </c>
      <c r="D120" s="27" t="s">
        <v>15</v>
      </c>
      <c r="E120" s="28">
        <v>19192360.47</v>
      </c>
      <c r="F120" s="28">
        <v>6260.36</v>
      </c>
      <c r="G120" s="28">
        <v>20468.53</v>
      </c>
      <c r="H120" s="28">
        <v>77239.26</v>
      </c>
      <c r="I120" s="28">
        <v>-4776.23</v>
      </c>
      <c r="J120" s="28">
        <v>-49166.31</v>
      </c>
      <c r="K120" s="28">
        <v>0</v>
      </c>
      <c r="L120" s="28">
        <v>0</v>
      </c>
      <c r="M120" s="28">
        <v>0</v>
      </c>
      <c r="N120" s="28">
        <v>0</v>
      </c>
      <c r="O120" s="114">
        <f t="shared" si="2"/>
        <v>19188928.3</v>
      </c>
      <c r="P120" s="47"/>
    </row>
    <row r="121" spans="1:16" s="25" customFormat="1" ht="11.25">
      <c r="A121" s="50" t="s">
        <v>242</v>
      </c>
      <c r="B121" s="29" t="s">
        <v>243</v>
      </c>
      <c r="C121" s="27" t="s">
        <v>32</v>
      </c>
      <c r="D121" s="27" t="s">
        <v>15</v>
      </c>
      <c r="E121" s="28">
        <v>26096010.66</v>
      </c>
      <c r="F121" s="28">
        <v>214027.74</v>
      </c>
      <c r="G121" s="28">
        <v>-20974.35</v>
      </c>
      <c r="H121" s="28">
        <v>106573.9</v>
      </c>
      <c r="I121" s="28">
        <v>-29413.84</v>
      </c>
      <c r="J121" s="28">
        <v>393718.21</v>
      </c>
      <c r="K121" s="28">
        <v>0</v>
      </c>
      <c r="L121" s="28">
        <v>0</v>
      </c>
      <c r="M121" s="28">
        <v>0</v>
      </c>
      <c r="N121" s="28">
        <v>0</v>
      </c>
      <c r="O121" s="114">
        <f t="shared" si="2"/>
        <v>26373835.540000003</v>
      </c>
      <c r="P121" s="47"/>
    </row>
    <row r="122" spans="1:16" s="25" customFormat="1" ht="11.25">
      <c r="A122" s="50" t="s">
        <v>244</v>
      </c>
      <c r="B122" s="29" t="s">
        <v>245</v>
      </c>
      <c r="C122" s="27" t="s">
        <v>35</v>
      </c>
      <c r="D122" s="27" t="s">
        <v>36</v>
      </c>
      <c r="E122" s="28">
        <v>53961416.86</v>
      </c>
      <c r="F122" s="28">
        <v>24089.72</v>
      </c>
      <c r="G122" s="28">
        <v>-1479390.5</v>
      </c>
      <c r="H122" s="28">
        <v>394560.95</v>
      </c>
      <c r="I122" s="28">
        <v>-183558.6</v>
      </c>
      <c r="J122" s="28">
        <v>405462.85</v>
      </c>
      <c r="K122" s="28">
        <v>0</v>
      </c>
      <c r="L122" s="28">
        <v>0</v>
      </c>
      <c r="M122" s="28">
        <v>0</v>
      </c>
      <c r="N122" s="28">
        <v>0</v>
      </c>
      <c r="O122" s="114">
        <f t="shared" si="2"/>
        <v>56033182.84</v>
      </c>
      <c r="P122" s="47"/>
    </row>
    <row r="123" spans="1:16" s="25" customFormat="1" ht="11.25">
      <c r="A123" s="50" t="s">
        <v>246</v>
      </c>
      <c r="B123" s="29" t="s">
        <v>247</v>
      </c>
      <c r="C123" s="27" t="s">
        <v>14</v>
      </c>
      <c r="D123" s="27" t="s">
        <v>15</v>
      </c>
      <c r="E123" s="28">
        <v>71950363.71</v>
      </c>
      <c r="F123" s="28">
        <v>2015.9</v>
      </c>
      <c r="G123" s="28">
        <v>241263.9</v>
      </c>
      <c r="H123" s="28">
        <v>249634.13</v>
      </c>
      <c r="I123" s="28">
        <v>-219215.01</v>
      </c>
      <c r="J123" s="28">
        <v>616135</v>
      </c>
      <c r="K123" s="28">
        <v>0</v>
      </c>
      <c r="L123" s="28">
        <v>0</v>
      </c>
      <c r="M123" s="28">
        <v>0</v>
      </c>
      <c r="N123" s="28">
        <v>0</v>
      </c>
      <c r="O123" s="114">
        <f t="shared" si="2"/>
        <v>72353638.02999997</v>
      </c>
      <c r="P123" s="47"/>
    </row>
    <row r="124" spans="1:16" s="25" customFormat="1" ht="11.25">
      <c r="A124" s="50" t="s">
        <v>248</v>
      </c>
      <c r="B124" s="29" t="s">
        <v>249</v>
      </c>
      <c r="C124" s="27" t="s">
        <v>35</v>
      </c>
      <c r="D124" s="27" t="s">
        <v>36</v>
      </c>
      <c r="E124" s="28">
        <v>62403455.84</v>
      </c>
      <c r="F124" s="28">
        <v>358.53</v>
      </c>
      <c r="G124" s="28">
        <v>-378853.42</v>
      </c>
      <c r="H124" s="28">
        <v>773534.84</v>
      </c>
      <c r="I124" s="28">
        <v>-898859.63</v>
      </c>
      <c r="J124" s="28">
        <v>1893015.09</v>
      </c>
      <c r="K124" s="28">
        <v>0</v>
      </c>
      <c r="L124" s="28">
        <v>0</v>
      </c>
      <c r="M124" s="28">
        <v>0</v>
      </c>
      <c r="N124" s="28">
        <v>0</v>
      </c>
      <c r="O124" s="114">
        <f t="shared" si="2"/>
        <v>64549641.03000001</v>
      </c>
      <c r="P124" s="47"/>
    </row>
    <row r="125" spans="1:16" s="25" customFormat="1" ht="11.25">
      <c r="A125" s="50" t="s">
        <v>250</v>
      </c>
      <c r="B125" s="29" t="s">
        <v>251</v>
      </c>
      <c r="C125" s="27" t="s">
        <v>18</v>
      </c>
      <c r="D125" s="27" t="s">
        <v>54</v>
      </c>
      <c r="E125" s="28">
        <v>45636134.9</v>
      </c>
      <c r="F125" s="28">
        <v>299510.91</v>
      </c>
      <c r="G125" s="28">
        <v>65114.18</v>
      </c>
      <c r="H125" s="28">
        <v>114092.88</v>
      </c>
      <c r="I125" s="28">
        <v>-84676.78</v>
      </c>
      <c r="J125" s="28">
        <v>424802</v>
      </c>
      <c r="K125" s="28">
        <v>0</v>
      </c>
      <c r="L125" s="28">
        <v>0</v>
      </c>
      <c r="M125" s="28">
        <v>0</v>
      </c>
      <c r="N125" s="28">
        <v>0</v>
      </c>
      <c r="O125" s="114">
        <f t="shared" si="2"/>
        <v>45725727.910000004</v>
      </c>
      <c r="P125" s="47"/>
    </row>
    <row r="126" spans="1:16" s="25" customFormat="1" ht="11.25">
      <c r="A126" s="50" t="s">
        <v>252</v>
      </c>
      <c r="B126" s="29" t="s">
        <v>253</v>
      </c>
      <c r="C126" s="27" t="s">
        <v>41</v>
      </c>
      <c r="D126" s="27" t="s">
        <v>15</v>
      </c>
      <c r="E126" s="28">
        <v>23246895.31</v>
      </c>
      <c r="F126" s="28">
        <v>1076.61</v>
      </c>
      <c r="G126" s="28">
        <v>23490.62</v>
      </c>
      <c r="H126" s="28">
        <v>69076.51</v>
      </c>
      <c r="I126" s="28">
        <v>-14365.52</v>
      </c>
      <c r="J126" s="28">
        <v>124354.63</v>
      </c>
      <c r="K126" s="28">
        <v>0</v>
      </c>
      <c r="L126" s="28">
        <v>0</v>
      </c>
      <c r="M126" s="28">
        <v>0</v>
      </c>
      <c r="N126" s="28">
        <v>0</v>
      </c>
      <c r="O126" s="114">
        <f t="shared" si="2"/>
        <v>23401393.7</v>
      </c>
      <c r="P126" s="47"/>
    </row>
    <row r="127" spans="1:16" s="25" customFormat="1" ht="11.25">
      <c r="A127" s="50" t="s">
        <v>254</v>
      </c>
      <c r="B127" s="29" t="s">
        <v>255</v>
      </c>
      <c r="C127" s="27" t="s">
        <v>35</v>
      </c>
      <c r="D127" s="27" t="s">
        <v>36</v>
      </c>
      <c r="E127" s="28">
        <v>114684714.52</v>
      </c>
      <c r="F127" s="28">
        <v>15104.22</v>
      </c>
      <c r="G127" s="28">
        <v>-467059.66</v>
      </c>
      <c r="H127" s="28">
        <v>1095513.39</v>
      </c>
      <c r="I127" s="28">
        <v>-466290.35</v>
      </c>
      <c r="J127" s="28">
        <v>2248002.53</v>
      </c>
      <c r="K127" s="28">
        <v>0</v>
      </c>
      <c r="L127" s="28">
        <v>0</v>
      </c>
      <c r="M127" s="28">
        <v>0</v>
      </c>
      <c r="N127" s="28">
        <v>0</v>
      </c>
      <c r="O127" s="114">
        <f t="shared" si="2"/>
        <v>118013895.53</v>
      </c>
      <c r="P127" s="47"/>
    </row>
    <row r="128" spans="1:16" s="25" customFormat="1" ht="11.25">
      <c r="A128" s="50" t="s">
        <v>256</v>
      </c>
      <c r="B128" s="29" t="s">
        <v>257</v>
      </c>
      <c r="C128" s="27" t="s">
        <v>21</v>
      </c>
      <c r="D128" s="27" t="s">
        <v>15</v>
      </c>
      <c r="E128" s="28">
        <v>33099377.03</v>
      </c>
      <c r="F128" s="28">
        <v>854.2</v>
      </c>
      <c r="G128" s="28">
        <v>18546.2</v>
      </c>
      <c r="H128" s="28">
        <v>105687.74</v>
      </c>
      <c r="I128" s="28">
        <v>-11949.7</v>
      </c>
      <c r="J128" s="28">
        <v>412180.06</v>
      </c>
      <c r="K128" s="28">
        <v>0</v>
      </c>
      <c r="L128" s="28">
        <v>0</v>
      </c>
      <c r="M128" s="28">
        <v>0</v>
      </c>
      <c r="N128" s="28">
        <v>0</v>
      </c>
      <c r="O128" s="114">
        <f t="shared" si="2"/>
        <v>33585894.730000004</v>
      </c>
      <c r="P128" s="47"/>
    </row>
    <row r="129" spans="1:16" s="25" customFormat="1" ht="11.25">
      <c r="A129" s="50" t="s">
        <v>258</v>
      </c>
      <c r="B129" s="29" t="s">
        <v>259</v>
      </c>
      <c r="C129" s="27" t="s">
        <v>35</v>
      </c>
      <c r="D129" s="27" t="s">
        <v>36</v>
      </c>
      <c r="E129" s="28">
        <v>50244770.93</v>
      </c>
      <c r="F129" s="28">
        <v>10691.5</v>
      </c>
      <c r="G129" s="28">
        <v>11991.75</v>
      </c>
      <c r="H129" s="28">
        <v>124498.41</v>
      </c>
      <c r="I129" s="28">
        <v>-81974.34</v>
      </c>
      <c r="J129" s="28">
        <v>1792117.23</v>
      </c>
      <c r="K129" s="28">
        <v>0</v>
      </c>
      <c r="L129" s="28">
        <v>0</v>
      </c>
      <c r="M129" s="28">
        <v>0</v>
      </c>
      <c r="N129" s="28">
        <v>0</v>
      </c>
      <c r="O129" s="114">
        <f t="shared" si="2"/>
        <v>52056728.97999999</v>
      </c>
      <c r="P129" s="47"/>
    </row>
    <row r="130" spans="1:16" s="25" customFormat="1" ht="11.25">
      <c r="A130" s="50" t="s">
        <v>260</v>
      </c>
      <c r="B130" s="29" t="s">
        <v>261</v>
      </c>
      <c r="C130" s="27" t="s">
        <v>32</v>
      </c>
      <c r="D130" s="27" t="s">
        <v>15</v>
      </c>
      <c r="E130" s="28">
        <v>43358667.54</v>
      </c>
      <c r="F130" s="28">
        <v>4288.64</v>
      </c>
      <c r="G130" s="28">
        <v>79409.95</v>
      </c>
      <c r="H130" s="28">
        <v>76936.12</v>
      </c>
      <c r="I130" s="28">
        <v>-33432.51</v>
      </c>
      <c r="J130" s="28">
        <v>245854.33</v>
      </c>
      <c r="K130" s="28">
        <v>0</v>
      </c>
      <c r="L130" s="28">
        <v>0</v>
      </c>
      <c r="M130" s="28">
        <v>0</v>
      </c>
      <c r="N130" s="28">
        <v>0</v>
      </c>
      <c r="O130" s="114">
        <f t="shared" si="2"/>
        <v>43564326.88999999</v>
      </c>
      <c r="P130" s="47"/>
    </row>
    <row r="131" spans="1:16" s="25" customFormat="1" ht="11.25">
      <c r="A131" s="50" t="s">
        <v>262</v>
      </c>
      <c r="B131" s="29" t="s">
        <v>263</v>
      </c>
      <c r="C131" s="27" t="s">
        <v>41</v>
      </c>
      <c r="D131" s="27" t="s">
        <v>15</v>
      </c>
      <c r="E131" s="28">
        <v>51328476.02</v>
      </c>
      <c r="F131" s="28">
        <v>178.16</v>
      </c>
      <c r="G131" s="28">
        <v>21385.2</v>
      </c>
      <c r="H131" s="28">
        <v>222692.59</v>
      </c>
      <c r="I131" s="28">
        <v>-59754.47</v>
      </c>
      <c r="J131" s="28">
        <v>330156.7</v>
      </c>
      <c r="K131" s="28">
        <v>0</v>
      </c>
      <c r="L131" s="28">
        <v>0</v>
      </c>
      <c r="M131" s="28">
        <v>0</v>
      </c>
      <c r="N131" s="28">
        <v>0</v>
      </c>
      <c r="O131" s="114">
        <f t="shared" si="2"/>
        <v>51800007.48000001</v>
      </c>
      <c r="P131" s="47"/>
    </row>
    <row r="132" spans="1:16" s="25" customFormat="1" ht="11.25">
      <c r="A132" s="50" t="s">
        <v>264</v>
      </c>
      <c r="B132" s="29" t="s">
        <v>265</v>
      </c>
      <c r="C132" s="27" t="s">
        <v>35</v>
      </c>
      <c r="D132" s="27" t="s">
        <v>36</v>
      </c>
      <c r="E132" s="28">
        <v>45347659.25</v>
      </c>
      <c r="F132" s="28">
        <v>24666.9</v>
      </c>
      <c r="G132" s="28">
        <v>304987.17</v>
      </c>
      <c r="H132" s="28">
        <v>93063.08</v>
      </c>
      <c r="I132" s="28">
        <v>-133636.93</v>
      </c>
      <c r="J132" s="28">
        <v>1290534.57</v>
      </c>
      <c r="K132" s="28">
        <v>0</v>
      </c>
      <c r="L132" s="28">
        <v>0</v>
      </c>
      <c r="M132" s="28">
        <v>0</v>
      </c>
      <c r="N132" s="28">
        <v>0</v>
      </c>
      <c r="O132" s="114">
        <f t="shared" si="2"/>
        <v>46267965.9</v>
      </c>
      <c r="P132" s="47"/>
    </row>
    <row r="133" spans="1:16" s="25" customFormat="1" ht="11.25">
      <c r="A133" s="50" t="s">
        <v>266</v>
      </c>
      <c r="B133" s="29" t="s">
        <v>267</v>
      </c>
      <c r="C133" s="27" t="s">
        <v>14</v>
      </c>
      <c r="D133" s="27" t="s">
        <v>15</v>
      </c>
      <c r="E133" s="28">
        <v>25082664.01</v>
      </c>
      <c r="F133" s="28">
        <v>6177.41</v>
      </c>
      <c r="G133" s="28">
        <v>-13038.48</v>
      </c>
      <c r="H133" s="28">
        <v>86557.41</v>
      </c>
      <c r="I133" s="28">
        <v>-19407.43</v>
      </c>
      <c r="J133" s="28">
        <v>323158.93</v>
      </c>
      <c r="K133" s="28">
        <v>0</v>
      </c>
      <c r="L133" s="28">
        <v>0</v>
      </c>
      <c r="M133" s="28">
        <v>0</v>
      </c>
      <c r="N133" s="28">
        <v>0</v>
      </c>
      <c r="O133" s="114">
        <f t="shared" si="2"/>
        <v>25479833.990000002</v>
      </c>
      <c r="P133" s="47"/>
    </row>
    <row r="134" spans="1:16" s="25" customFormat="1" ht="11.25">
      <c r="A134" s="50" t="s">
        <v>268</v>
      </c>
      <c r="B134" s="29" t="s">
        <v>269</v>
      </c>
      <c r="C134" s="27" t="s">
        <v>167</v>
      </c>
      <c r="D134" s="27" t="s">
        <v>54</v>
      </c>
      <c r="E134" s="28">
        <v>18876035.79</v>
      </c>
      <c r="F134" s="28">
        <v>135213.13</v>
      </c>
      <c r="G134" s="28">
        <v>-2273625.76</v>
      </c>
      <c r="H134" s="28">
        <v>68140.25</v>
      </c>
      <c r="I134" s="28">
        <v>-88002.48</v>
      </c>
      <c r="J134" s="28">
        <v>454695.31</v>
      </c>
      <c r="K134" s="28">
        <v>0</v>
      </c>
      <c r="L134" s="28">
        <v>0</v>
      </c>
      <c r="M134" s="28">
        <v>0</v>
      </c>
      <c r="N134" s="28">
        <v>0</v>
      </c>
      <c r="O134" s="114">
        <f t="shared" si="2"/>
        <v>21449281.5</v>
      </c>
      <c r="P134" s="47"/>
    </row>
    <row r="135" spans="1:16" s="25" customFormat="1" ht="11.25">
      <c r="A135" s="50" t="s">
        <v>270</v>
      </c>
      <c r="B135" s="29" t="s">
        <v>271</v>
      </c>
      <c r="C135" s="27" t="s">
        <v>14</v>
      </c>
      <c r="D135" s="27" t="s">
        <v>15</v>
      </c>
      <c r="E135" s="28">
        <v>16423959.43</v>
      </c>
      <c r="F135" s="28">
        <v>2528.82</v>
      </c>
      <c r="G135" s="28">
        <v>15536.67</v>
      </c>
      <c r="H135" s="28">
        <v>127607.31</v>
      </c>
      <c r="I135" s="28">
        <v>-111028.95</v>
      </c>
      <c r="J135" s="28">
        <v>402867.47</v>
      </c>
      <c r="K135" s="28">
        <v>0</v>
      </c>
      <c r="L135" s="28">
        <v>0</v>
      </c>
      <c r="M135" s="28">
        <v>0</v>
      </c>
      <c r="N135" s="28">
        <v>0</v>
      </c>
      <c r="O135" s="114">
        <f t="shared" si="2"/>
        <v>16825339.77</v>
      </c>
      <c r="P135" s="47"/>
    </row>
    <row r="136" spans="1:16" s="25" customFormat="1" ht="11.25">
      <c r="A136" s="50" t="s">
        <v>272</v>
      </c>
      <c r="B136" s="29" t="s">
        <v>273</v>
      </c>
      <c r="C136" s="27" t="s">
        <v>14</v>
      </c>
      <c r="D136" s="27" t="s">
        <v>15</v>
      </c>
      <c r="E136" s="28">
        <v>25689124.82</v>
      </c>
      <c r="F136" s="28">
        <v>1100.33</v>
      </c>
      <c r="G136" s="28">
        <v>2082.76</v>
      </c>
      <c r="H136" s="28">
        <v>83828.41</v>
      </c>
      <c r="I136" s="28">
        <v>-115631.94</v>
      </c>
      <c r="J136" s="28">
        <v>148932.48</v>
      </c>
      <c r="K136" s="28">
        <v>0</v>
      </c>
      <c r="L136" s="28">
        <v>0</v>
      </c>
      <c r="M136" s="28">
        <v>0</v>
      </c>
      <c r="N136" s="28">
        <v>0</v>
      </c>
      <c r="O136" s="114">
        <f t="shared" si="2"/>
        <v>25803070.68</v>
      </c>
      <c r="P136" s="47"/>
    </row>
    <row r="137" spans="1:16" s="25" customFormat="1" ht="11.25">
      <c r="A137" s="50" t="s">
        <v>274</v>
      </c>
      <c r="B137" s="29" t="s">
        <v>275</v>
      </c>
      <c r="C137" s="27" t="s">
        <v>35</v>
      </c>
      <c r="D137" s="27" t="s">
        <v>36</v>
      </c>
      <c r="E137" s="28">
        <v>65739751.41</v>
      </c>
      <c r="F137" s="28">
        <v>20154.62</v>
      </c>
      <c r="G137" s="28">
        <v>62226.83</v>
      </c>
      <c r="H137" s="28">
        <v>131347.45</v>
      </c>
      <c r="I137" s="28">
        <v>-100776.42</v>
      </c>
      <c r="J137" s="28">
        <v>935466.61</v>
      </c>
      <c r="K137" s="28">
        <v>0</v>
      </c>
      <c r="L137" s="28">
        <v>0</v>
      </c>
      <c r="M137" s="28">
        <v>0</v>
      </c>
      <c r="N137" s="28">
        <v>0</v>
      </c>
      <c r="O137" s="114">
        <f t="shared" si="2"/>
        <v>66623407.6</v>
      </c>
      <c r="P137" s="47"/>
    </row>
    <row r="138" spans="1:16" s="25" customFormat="1" ht="11.25">
      <c r="A138" s="50" t="s">
        <v>276</v>
      </c>
      <c r="B138" s="29" t="s">
        <v>277</v>
      </c>
      <c r="C138" s="27" t="s">
        <v>61</v>
      </c>
      <c r="D138" s="27" t="s">
        <v>54</v>
      </c>
      <c r="E138" s="28">
        <v>40019601.51</v>
      </c>
      <c r="F138" s="28">
        <v>1423.68</v>
      </c>
      <c r="G138" s="28">
        <v>-250835.28</v>
      </c>
      <c r="H138" s="28">
        <v>287397.02</v>
      </c>
      <c r="I138" s="28">
        <v>-81681.4</v>
      </c>
      <c r="J138" s="28">
        <v>171774.48</v>
      </c>
      <c r="K138" s="28">
        <v>0</v>
      </c>
      <c r="L138" s="28">
        <v>0</v>
      </c>
      <c r="M138" s="28">
        <v>0</v>
      </c>
      <c r="N138" s="28">
        <v>0</v>
      </c>
      <c r="O138" s="114">
        <f t="shared" si="2"/>
        <v>40646503.21</v>
      </c>
      <c r="P138" s="47"/>
    </row>
    <row r="139" spans="1:16" s="25" customFormat="1" ht="11.25">
      <c r="A139" s="50" t="s">
        <v>278</v>
      </c>
      <c r="B139" s="29" t="s">
        <v>279</v>
      </c>
      <c r="C139" s="27" t="s">
        <v>32</v>
      </c>
      <c r="D139" s="27" t="s">
        <v>15</v>
      </c>
      <c r="E139" s="28">
        <v>41610440.37</v>
      </c>
      <c r="F139" s="28">
        <v>1898.28</v>
      </c>
      <c r="G139" s="28">
        <v>5814.29</v>
      </c>
      <c r="H139" s="28">
        <v>68536.44</v>
      </c>
      <c r="I139" s="28">
        <v>-508187.04</v>
      </c>
      <c r="J139" s="28">
        <v>212696.59</v>
      </c>
      <c r="K139" s="28">
        <v>0</v>
      </c>
      <c r="L139" s="28">
        <v>0</v>
      </c>
      <c r="M139" s="28">
        <v>0</v>
      </c>
      <c r="N139" s="28">
        <v>0</v>
      </c>
      <c r="O139" s="114">
        <f t="shared" si="2"/>
        <v>41375773.79</v>
      </c>
      <c r="P139" s="47"/>
    </row>
    <row r="140" spans="1:16" s="25" customFormat="1" ht="11.25">
      <c r="A140" s="50" t="s">
        <v>280</v>
      </c>
      <c r="B140" s="29" t="s">
        <v>281</v>
      </c>
      <c r="C140" s="27" t="s">
        <v>21</v>
      </c>
      <c r="D140" s="27" t="s">
        <v>15</v>
      </c>
      <c r="E140" s="28">
        <v>21509755.52</v>
      </c>
      <c r="F140" s="28">
        <v>0</v>
      </c>
      <c r="G140" s="28">
        <v>6019.57</v>
      </c>
      <c r="H140" s="28">
        <v>120280.39</v>
      </c>
      <c r="I140" s="28">
        <v>32488.74</v>
      </c>
      <c r="J140" s="28">
        <v>87689.12</v>
      </c>
      <c r="K140" s="28">
        <v>0</v>
      </c>
      <c r="L140" s="28">
        <v>0</v>
      </c>
      <c r="M140" s="28">
        <v>0</v>
      </c>
      <c r="N140" s="28">
        <v>0</v>
      </c>
      <c r="O140" s="114">
        <f t="shared" si="2"/>
        <v>21744194.2</v>
      </c>
      <c r="P140" s="47"/>
    </row>
    <row r="141" spans="1:16" s="25" customFormat="1" ht="11.25">
      <c r="A141" s="50" t="s">
        <v>282</v>
      </c>
      <c r="B141" s="29" t="s">
        <v>283</v>
      </c>
      <c r="C141" s="27" t="s">
        <v>35</v>
      </c>
      <c r="D141" s="27" t="s">
        <v>36</v>
      </c>
      <c r="E141" s="28">
        <v>286052045.82</v>
      </c>
      <c r="F141" s="28">
        <v>28401.23</v>
      </c>
      <c r="G141" s="28">
        <v>1342318.58</v>
      </c>
      <c r="H141" s="28">
        <v>303001.36</v>
      </c>
      <c r="I141" s="28">
        <v>-298941.4</v>
      </c>
      <c r="J141" s="28">
        <v>1830909.66</v>
      </c>
      <c r="K141" s="28">
        <v>0</v>
      </c>
      <c r="L141" s="28">
        <v>0</v>
      </c>
      <c r="M141" s="28">
        <v>0</v>
      </c>
      <c r="N141" s="28">
        <v>0</v>
      </c>
      <c r="O141" s="114">
        <f aca="true" t="shared" si="3" ref="O141:O204">E141-F141-G141+H141+I141+J141+K141+L141+M141</f>
        <v>286516295.63000005</v>
      </c>
      <c r="P141" s="47"/>
    </row>
    <row r="142" spans="1:16" s="25" customFormat="1" ht="11.25">
      <c r="A142" s="50" t="s">
        <v>284</v>
      </c>
      <c r="B142" s="29" t="s">
        <v>285</v>
      </c>
      <c r="C142" s="27" t="s">
        <v>21</v>
      </c>
      <c r="D142" s="27" t="s">
        <v>15</v>
      </c>
      <c r="E142" s="28">
        <v>28259337.44</v>
      </c>
      <c r="F142" s="28">
        <v>6.56</v>
      </c>
      <c r="G142" s="28">
        <v>35996.58</v>
      </c>
      <c r="H142" s="28">
        <v>65540.75</v>
      </c>
      <c r="I142" s="28">
        <v>-20919.51</v>
      </c>
      <c r="J142" s="28">
        <v>176159.29</v>
      </c>
      <c r="K142" s="28">
        <v>0</v>
      </c>
      <c r="L142" s="28">
        <v>0</v>
      </c>
      <c r="M142" s="28">
        <v>0</v>
      </c>
      <c r="N142" s="28">
        <v>0</v>
      </c>
      <c r="O142" s="114">
        <f t="shared" si="3"/>
        <v>28444114.830000002</v>
      </c>
      <c r="P142" s="47"/>
    </row>
    <row r="143" spans="1:16" s="25" customFormat="1" ht="11.25">
      <c r="A143" s="50" t="s">
        <v>286</v>
      </c>
      <c r="B143" s="29" t="s">
        <v>287</v>
      </c>
      <c r="C143" s="27" t="s">
        <v>14</v>
      </c>
      <c r="D143" s="27" t="s">
        <v>15</v>
      </c>
      <c r="E143" s="28">
        <v>37671338.17</v>
      </c>
      <c r="F143" s="28">
        <v>1365.46</v>
      </c>
      <c r="G143" s="28">
        <v>-1842.27</v>
      </c>
      <c r="H143" s="28">
        <v>147445.84</v>
      </c>
      <c r="I143" s="28">
        <v>-104707.52</v>
      </c>
      <c r="J143" s="28">
        <v>337835.95</v>
      </c>
      <c r="K143" s="28">
        <v>0</v>
      </c>
      <c r="L143" s="28">
        <v>0</v>
      </c>
      <c r="M143" s="28">
        <v>0</v>
      </c>
      <c r="N143" s="28">
        <v>0</v>
      </c>
      <c r="O143" s="114">
        <f t="shared" si="3"/>
        <v>38052389.25000001</v>
      </c>
      <c r="P143" s="47"/>
    </row>
    <row r="144" spans="1:16" s="25" customFormat="1" ht="11.25">
      <c r="A144" s="50" t="s">
        <v>288</v>
      </c>
      <c r="B144" s="29" t="s">
        <v>289</v>
      </c>
      <c r="C144" s="27" t="s">
        <v>35</v>
      </c>
      <c r="D144" s="27" t="s">
        <v>36</v>
      </c>
      <c r="E144" s="28">
        <v>132686226.63</v>
      </c>
      <c r="F144" s="28">
        <v>46240.39</v>
      </c>
      <c r="G144" s="28">
        <v>-326170.92</v>
      </c>
      <c r="H144" s="28">
        <v>239880</v>
      </c>
      <c r="I144" s="28">
        <v>-1343035.64</v>
      </c>
      <c r="J144" s="28">
        <v>1082963.48</v>
      </c>
      <c r="K144" s="28">
        <v>0</v>
      </c>
      <c r="L144" s="28">
        <v>0</v>
      </c>
      <c r="M144" s="28">
        <v>0</v>
      </c>
      <c r="N144" s="28">
        <v>0</v>
      </c>
      <c r="O144" s="114">
        <f t="shared" si="3"/>
        <v>132945965</v>
      </c>
      <c r="P144" s="47"/>
    </row>
    <row r="145" spans="1:16" s="25" customFormat="1" ht="11.25">
      <c r="A145" s="50" t="s">
        <v>290</v>
      </c>
      <c r="B145" s="29" t="s">
        <v>291</v>
      </c>
      <c r="C145" s="27" t="s">
        <v>32</v>
      </c>
      <c r="D145" s="27" t="s">
        <v>15</v>
      </c>
      <c r="E145" s="28">
        <v>50621249.93</v>
      </c>
      <c r="F145" s="28">
        <v>325.64</v>
      </c>
      <c r="G145" s="28">
        <v>-69.72</v>
      </c>
      <c r="H145" s="28">
        <v>475459.82</v>
      </c>
      <c r="I145" s="28">
        <v>-215459.52</v>
      </c>
      <c r="J145" s="28">
        <v>336418.43</v>
      </c>
      <c r="K145" s="28">
        <v>0</v>
      </c>
      <c r="L145" s="28">
        <v>0</v>
      </c>
      <c r="M145" s="28">
        <v>0</v>
      </c>
      <c r="N145" s="28">
        <v>0</v>
      </c>
      <c r="O145" s="114">
        <f t="shared" si="3"/>
        <v>51217412.739999995</v>
      </c>
      <c r="P145" s="47"/>
    </row>
    <row r="146" spans="1:16" s="25" customFormat="1" ht="11.25">
      <c r="A146" s="50" t="s">
        <v>292</v>
      </c>
      <c r="B146" s="29" t="s">
        <v>293</v>
      </c>
      <c r="C146" s="27" t="s">
        <v>18</v>
      </c>
      <c r="D146" s="27" t="s">
        <v>15</v>
      </c>
      <c r="E146" s="28">
        <v>19072727.66</v>
      </c>
      <c r="F146" s="28">
        <v>7486.67</v>
      </c>
      <c r="G146" s="28">
        <v>-3946.42</v>
      </c>
      <c r="H146" s="28">
        <v>103726.56</v>
      </c>
      <c r="I146" s="28">
        <v>-37650.44</v>
      </c>
      <c r="J146" s="28">
        <v>699754.44</v>
      </c>
      <c r="K146" s="28">
        <v>0</v>
      </c>
      <c r="L146" s="28">
        <v>0</v>
      </c>
      <c r="M146" s="28">
        <v>0</v>
      </c>
      <c r="N146" s="28">
        <v>0</v>
      </c>
      <c r="O146" s="114">
        <f t="shared" si="3"/>
        <v>19835017.97</v>
      </c>
      <c r="P146" s="47"/>
    </row>
    <row r="147" spans="1:16" s="25" customFormat="1" ht="11.25">
      <c r="A147" s="50" t="s">
        <v>294</v>
      </c>
      <c r="B147" s="29" t="s">
        <v>295</v>
      </c>
      <c r="C147" s="27" t="s">
        <v>32</v>
      </c>
      <c r="D147" s="27" t="s">
        <v>15</v>
      </c>
      <c r="E147" s="28">
        <v>47229414.03</v>
      </c>
      <c r="F147" s="28">
        <v>1196.58</v>
      </c>
      <c r="G147" s="28">
        <v>839.33</v>
      </c>
      <c r="H147" s="28">
        <v>68714.57</v>
      </c>
      <c r="I147" s="28">
        <v>-408017.6</v>
      </c>
      <c r="J147" s="28">
        <v>658921</v>
      </c>
      <c r="K147" s="28">
        <v>0</v>
      </c>
      <c r="L147" s="28">
        <v>147365.34</v>
      </c>
      <c r="M147" s="28">
        <v>0</v>
      </c>
      <c r="N147" s="28">
        <v>0</v>
      </c>
      <c r="O147" s="114">
        <f t="shared" si="3"/>
        <v>47694361.43000001</v>
      </c>
      <c r="P147" s="47"/>
    </row>
    <row r="148" spans="1:16" s="25" customFormat="1" ht="11.25">
      <c r="A148" s="50" t="s">
        <v>296</v>
      </c>
      <c r="B148" s="29" t="s">
        <v>297</v>
      </c>
      <c r="C148" s="27" t="s">
        <v>14</v>
      </c>
      <c r="D148" s="27" t="s">
        <v>54</v>
      </c>
      <c r="E148" s="28">
        <v>28695602.58</v>
      </c>
      <c r="F148" s="28">
        <v>12834.34</v>
      </c>
      <c r="G148" s="28">
        <v>15085.83</v>
      </c>
      <c r="H148" s="28">
        <v>534942.54</v>
      </c>
      <c r="I148" s="28">
        <v>-432373.22</v>
      </c>
      <c r="J148" s="28">
        <v>89282</v>
      </c>
      <c r="K148" s="28">
        <v>0</v>
      </c>
      <c r="L148" s="28">
        <v>0</v>
      </c>
      <c r="M148" s="28">
        <v>0</v>
      </c>
      <c r="N148" s="28">
        <v>0</v>
      </c>
      <c r="O148" s="114">
        <f t="shared" si="3"/>
        <v>28859533.73</v>
      </c>
      <c r="P148" s="47"/>
    </row>
    <row r="149" spans="1:16" s="25" customFormat="1" ht="11.25">
      <c r="A149" s="50" t="s">
        <v>298</v>
      </c>
      <c r="B149" s="29" t="s">
        <v>299</v>
      </c>
      <c r="C149" s="27" t="s">
        <v>53</v>
      </c>
      <c r="D149" s="27" t="s">
        <v>54</v>
      </c>
      <c r="E149" s="28">
        <v>1250546.26</v>
      </c>
      <c r="F149" s="28">
        <v>0</v>
      </c>
      <c r="G149" s="28">
        <v>0</v>
      </c>
      <c r="H149" s="28">
        <v>18918.72</v>
      </c>
      <c r="I149" s="28">
        <v>0</v>
      </c>
      <c r="J149" s="28">
        <v>0</v>
      </c>
      <c r="K149" s="28">
        <v>0</v>
      </c>
      <c r="L149" s="28">
        <v>0</v>
      </c>
      <c r="M149" s="28">
        <v>0</v>
      </c>
      <c r="N149" s="28">
        <v>0</v>
      </c>
      <c r="O149" s="114">
        <f t="shared" si="3"/>
        <v>1269464.98</v>
      </c>
      <c r="P149" s="47"/>
    </row>
    <row r="150" spans="1:16" s="25" customFormat="1" ht="11.25">
      <c r="A150" s="50" t="s">
        <v>300</v>
      </c>
      <c r="B150" s="29" t="s">
        <v>301</v>
      </c>
      <c r="C150" s="27" t="s">
        <v>35</v>
      </c>
      <c r="D150" s="27" t="s">
        <v>36</v>
      </c>
      <c r="E150" s="28">
        <v>132290608.53</v>
      </c>
      <c r="F150" s="28">
        <v>6589.22</v>
      </c>
      <c r="G150" s="28">
        <v>239349.41</v>
      </c>
      <c r="H150" s="28">
        <v>1112919.42</v>
      </c>
      <c r="I150" s="28">
        <v>-775052.29</v>
      </c>
      <c r="J150" s="28">
        <v>5616981.29</v>
      </c>
      <c r="K150" s="28">
        <v>0</v>
      </c>
      <c r="L150" s="28">
        <v>253983.6</v>
      </c>
      <c r="M150" s="28">
        <v>0</v>
      </c>
      <c r="N150" s="28">
        <v>0</v>
      </c>
      <c r="O150" s="114">
        <f t="shared" si="3"/>
        <v>138253501.92</v>
      </c>
      <c r="P150" s="47"/>
    </row>
    <row r="151" spans="1:16" s="25" customFormat="1" ht="11.25">
      <c r="A151" s="50" t="s">
        <v>302</v>
      </c>
      <c r="B151" s="29" t="s">
        <v>303</v>
      </c>
      <c r="C151" s="27" t="s">
        <v>35</v>
      </c>
      <c r="D151" s="27" t="s">
        <v>36</v>
      </c>
      <c r="E151" s="28">
        <v>194746891.05</v>
      </c>
      <c r="F151" s="28">
        <v>7747.1</v>
      </c>
      <c r="G151" s="28">
        <v>196615.26</v>
      </c>
      <c r="H151" s="28">
        <v>3524045.2</v>
      </c>
      <c r="I151" s="28">
        <v>-2463907.4</v>
      </c>
      <c r="J151" s="28">
        <v>1526961.8</v>
      </c>
      <c r="K151" s="28">
        <v>0</v>
      </c>
      <c r="L151" s="28">
        <v>0</v>
      </c>
      <c r="M151" s="28">
        <v>0</v>
      </c>
      <c r="N151" s="28">
        <v>0</v>
      </c>
      <c r="O151" s="114">
        <f t="shared" si="3"/>
        <v>197129628.29000002</v>
      </c>
      <c r="P151" s="47"/>
    </row>
    <row r="152" spans="1:16" s="25" customFormat="1" ht="11.25">
      <c r="A152" s="50" t="s">
        <v>304</v>
      </c>
      <c r="B152" s="29" t="s">
        <v>305</v>
      </c>
      <c r="C152" s="27" t="s">
        <v>21</v>
      </c>
      <c r="D152" s="27" t="s">
        <v>15</v>
      </c>
      <c r="E152" s="28">
        <v>31139061.83</v>
      </c>
      <c r="F152" s="28">
        <v>1620.81</v>
      </c>
      <c r="G152" s="28">
        <v>-1962.55</v>
      </c>
      <c r="H152" s="28">
        <v>98303.63</v>
      </c>
      <c r="I152" s="28">
        <v>-95337.35</v>
      </c>
      <c r="J152" s="28">
        <v>80000</v>
      </c>
      <c r="K152" s="28">
        <v>0</v>
      </c>
      <c r="L152" s="28">
        <v>0</v>
      </c>
      <c r="M152" s="28">
        <v>0</v>
      </c>
      <c r="N152" s="28">
        <v>0</v>
      </c>
      <c r="O152" s="114">
        <f t="shared" si="3"/>
        <v>31222369.849999998</v>
      </c>
      <c r="P152" s="47"/>
    </row>
    <row r="153" spans="1:16" s="25" customFormat="1" ht="11.25">
      <c r="A153" s="50" t="s">
        <v>306</v>
      </c>
      <c r="B153" s="29" t="s">
        <v>307</v>
      </c>
      <c r="C153" s="27" t="s">
        <v>32</v>
      </c>
      <c r="D153" s="27" t="s">
        <v>15</v>
      </c>
      <c r="E153" s="28">
        <v>33688793.37</v>
      </c>
      <c r="F153" s="28">
        <v>133605.35</v>
      </c>
      <c r="G153" s="28">
        <v>-291046.85</v>
      </c>
      <c r="H153" s="28">
        <v>350709.76</v>
      </c>
      <c r="I153" s="28">
        <v>-210838.09</v>
      </c>
      <c r="J153" s="28">
        <v>193717.06</v>
      </c>
      <c r="K153" s="28">
        <v>0</v>
      </c>
      <c r="L153" s="28">
        <v>0</v>
      </c>
      <c r="M153" s="28">
        <v>0</v>
      </c>
      <c r="N153" s="28">
        <v>0</v>
      </c>
      <c r="O153" s="114">
        <f t="shared" si="3"/>
        <v>34179823.599999994</v>
      </c>
      <c r="P153" s="47"/>
    </row>
    <row r="154" spans="1:16" s="25" customFormat="1" ht="11.25">
      <c r="A154" s="50" t="s">
        <v>308</v>
      </c>
      <c r="B154" s="29" t="s">
        <v>309</v>
      </c>
      <c r="C154" s="27" t="s">
        <v>41</v>
      </c>
      <c r="D154" s="27" t="s">
        <v>54</v>
      </c>
      <c r="E154" s="28">
        <v>78650121.06</v>
      </c>
      <c r="F154" s="28">
        <v>15440.15</v>
      </c>
      <c r="G154" s="28">
        <v>136822.17</v>
      </c>
      <c r="H154" s="28">
        <v>369753.75</v>
      </c>
      <c r="I154" s="28">
        <v>-2214982.77</v>
      </c>
      <c r="J154" s="28">
        <v>898081.5</v>
      </c>
      <c r="K154" s="28">
        <v>0</v>
      </c>
      <c r="L154" s="28">
        <v>15503824.22</v>
      </c>
      <c r="M154" s="28">
        <v>0</v>
      </c>
      <c r="N154" s="28">
        <v>0</v>
      </c>
      <c r="O154" s="114">
        <f t="shared" si="3"/>
        <v>93054535.44</v>
      </c>
      <c r="P154" s="47"/>
    </row>
    <row r="155" spans="1:16" s="25" customFormat="1" ht="11.25">
      <c r="A155" s="50" t="s">
        <v>310</v>
      </c>
      <c r="B155" s="29" t="s">
        <v>311</v>
      </c>
      <c r="C155" s="27" t="s">
        <v>35</v>
      </c>
      <c r="D155" s="27" t="s">
        <v>36</v>
      </c>
      <c r="E155" s="28">
        <v>73014969.31</v>
      </c>
      <c r="F155" s="28">
        <v>10022.56</v>
      </c>
      <c r="G155" s="28">
        <v>-52320.59</v>
      </c>
      <c r="H155" s="28">
        <v>134037.87</v>
      </c>
      <c r="I155" s="28">
        <v>-240302.04</v>
      </c>
      <c r="J155" s="28">
        <v>1049049.69</v>
      </c>
      <c r="K155" s="28">
        <v>0</v>
      </c>
      <c r="L155" s="28">
        <v>0</v>
      </c>
      <c r="M155" s="28">
        <v>0</v>
      </c>
      <c r="N155" s="28">
        <v>0</v>
      </c>
      <c r="O155" s="114">
        <f t="shared" si="3"/>
        <v>74000052.86</v>
      </c>
      <c r="P155" s="47"/>
    </row>
    <row r="156" spans="1:16" s="25" customFormat="1" ht="11.25">
      <c r="A156" s="50" t="s">
        <v>312</v>
      </c>
      <c r="B156" s="29" t="s">
        <v>313</v>
      </c>
      <c r="C156" s="27" t="s">
        <v>41</v>
      </c>
      <c r="D156" s="27" t="s">
        <v>42</v>
      </c>
      <c r="E156" s="28">
        <v>94099979.39</v>
      </c>
      <c r="F156" s="28">
        <v>50146.66</v>
      </c>
      <c r="G156" s="28">
        <v>69306.53</v>
      </c>
      <c r="H156" s="28">
        <v>378616.1</v>
      </c>
      <c r="I156" s="28">
        <v>26648.56</v>
      </c>
      <c r="J156" s="28">
        <v>2302974.11</v>
      </c>
      <c r="K156" s="28">
        <v>0</v>
      </c>
      <c r="L156" s="28">
        <v>0</v>
      </c>
      <c r="M156" s="28">
        <v>0</v>
      </c>
      <c r="N156" s="28">
        <v>0</v>
      </c>
      <c r="O156" s="114">
        <f t="shared" si="3"/>
        <v>96688764.97</v>
      </c>
      <c r="P156" s="47"/>
    </row>
    <row r="157" spans="1:16" s="25" customFormat="1" ht="11.25">
      <c r="A157" s="50" t="s">
        <v>314</v>
      </c>
      <c r="B157" s="29" t="s">
        <v>315</v>
      </c>
      <c r="C157" s="27" t="s">
        <v>18</v>
      </c>
      <c r="D157" s="27" t="s">
        <v>42</v>
      </c>
      <c r="E157" s="28">
        <v>35972713.99</v>
      </c>
      <c r="F157" s="28">
        <v>7423.71</v>
      </c>
      <c r="G157" s="28">
        <v>-4604.81</v>
      </c>
      <c r="H157" s="28">
        <v>71937.67</v>
      </c>
      <c r="I157" s="28">
        <v>-311941.27</v>
      </c>
      <c r="J157" s="28">
        <v>370852.53</v>
      </c>
      <c r="K157" s="28">
        <v>0</v>
      </c>
      <c r="L157" s="28">
        <v>0</v>
      </c>
      <c r="M157" s="28">
        <v>0</v>
      </c>
      <c r="N157" s="28">
        <v>0</v>
      </c>
      <c r="O157" s="114">
        <f t="shared" si="3"/>
        <v>36100744.02</v>
      </c>
      <c r="P157" s="47"/>
    </row>
    <row r="158" spans="1:16" s="25" customFormat="1" ht="11.25">
      <c r="A158" s="50" t="s">
        <v>316</v>
      </c>
      <c r="B158" s="29" t="s">
        <v>317</v>
      </c>
      <c r="C158" s="27" t="s">
        <v>35</v>
      </c>
      <c r="D158" s="27" t="s">
        <v>36</v>
      </c>
      <c r="E158" s="28">
        <v>88656068.99</v>
      </c>
      <c r="F158" s="28">
        <v>42496.18</v>
      </c>
      <c r="G158" s="28">
        <v>-1967.13</v>
      </c>
      <c r="H158" s="28">
        <v>1099812.26</v>
      </c>
      <c r="I158" s="28">
        <v>-566530.98</v>
      </c>
      <c r="J158" s="28">
        <v>1383776.93</v>
      </c>
      <c r="K158" s="28">
        <v>0</v>
      </c>
      <c r="L158" s="28">
        <v>0</v>
      </c>
      <c r="M158" s="28">
        <v>0</v>
      </c>
      <c r="N158" s="28">
        <v>0</v>
      </c>
      <c r="O158" s="114">
        <f t="shared" si="3"/>
        <v>90532598.14999999</v>
      </c>
      <c r="P158" s="47"/>
    </row>
    <row r="159" spans="1:16" s="25" customFormat="1" ht="11.25">
      <c r="A159" s="50" t="s">
        <v>318</v>
      </c>
      <c r="B159" s="29" t="s">
        <v>319</v>
      </c>
      <c r="C159" s="27" t="s">
        <v>18</v>
      </c>
      <c r="D159" s="27" t="s">
        <v>15</v>
      </c>
      <c r="E159" s="28">
        <v>30135157.27</v>
      </c>
      <c r="F159" s="28">
        <v>663675.8</v>
      </c>
      <c r="G159" s="28">
        <v>-1066133.56</v>
      </c>
      <c r="H159" s="28">
        <v>182993.61</v>
      </c>
      <c r="I159" s="28">
        <v>-56174.33</v>
      </c>
      <c r="J159" s="28">
        <v>226152.76</v>
      </c>
      <c r="K159" s="28">
        <v>0</v>
      </c>
      <c r="L159" s="28">
        <v>0</v>
      </c>
      <c r="M159" s="28">
        <v>0</v>
      </c>
      <c r="N159" s="28">
        <v>0</v>
      </c>
      <c r="O159" s="114">
        <f t="shared" si="3"/>
        <v>30890587.07</v>
      </c>
      <c r="P159" s="47"/>
    </row>
    <row r="160" spans="1:16" s="25" customFormat="1" ht="11.25">
      <c r="A160" s="50" t="s">
        <v>320</v>
      </c>
      <c r="B160" s="29" t="s">
        <v>321</v>
      </c>
      <c r="C160" s="27" t="s">
        <v>41</v>
      </c>
      <c r="D160" s="27" t="s">
        <v>42</v>
      </c>
      <c r="E160" s="28">
        <v>307687260.14</v>
      </c>
      <c r="F160" s="28">
        <v>62268.96</v>
      </c>
      <c r="G160" s="28">
        <v>-585624.26</v>
      </c>
      <c r="H160" s="28">
        <v>1555036.9</v>
      </c>
      <c r="I160" s="28">
        <v>-1113728.53</v>
      </c>
      <c r="J160" s="28">
        <v>3054397.31</v>
      </c>
      <c r="K160" s="28">
        <v>0</v>
      </c>
      <c r="L160" s="28">
        <v>0</v>
      </c>
      <c r="M160" s="28">
        <v>0</v>
      </c>
      <c r="N160" s="28">
        <v>0</v>
      </c>
      <c r="O160" s="114">
        <f t="shared" si="3"/>
        <v>311706321.12</v>
      </c>
      <c r="P160" s="47"/>
    </row>
    <row r="161" spans="1:16" s="25" customFormat="1" ht="11.25">
      <c r="A161" s="50" t="s">
        <v>322</v>
      </c>
      <c r="B161" s="29" t="s">
        <v>323</v>
      </c>
      <c r="C161" s="27" t="s">
        <v>21</v>
      </c>
      <c r="D161" s="27" t="s">
        <v>54</v>
      </c>
      <c r="E161" s="28">
        <v>99063048.41</v>
      </c>
      <c r="F161" s="28">
        <v>5052.97</v>
      </c>
      <c r="G161" s="28">
        <v>445164.34</v>
      </c>
      <c r="H161" s="28">
        <v>269357.98</v>
      </c>
      <c r="I161" s="28">
        <v>-248698.26</v>
      </c>
      <c r="J161" s="28">
        <v>1844726.48</v>
      </c>
      <c r="K161" s="28">
        <v>0</v>
      </c>
      <c r="L161" s="28">
        <v>0</v>
      </c>
      <c r="M161" s="28">
        <v>0</v>
      </c>
      <c r="N161" s="28">
        <v>0</v>
      </c>
      <c r="O161" s="114">
        <f t="shared" si="3"/>
        <v>100478217.3</v>
      </c>
      <c r="P161" s="47"/>
    </row>
    <row r="162" spans="1:16" s="25" customFormat="1" ht="11.25">
      <c r="A162" s="50" t="s">
        <v>324</v>
      </c>
      <c r="B162" s="29" t="s">
        <v>325</v>
      </c>
      <c r="C162" s="27" t="s">
        <v>14</v>
      </c>
      <c r="D162" s="27" t="s">
        <v>15</v>
      </c>
      <c r="E162" s="28">
        <v>19583809.05</v>
      </c>
      <c r="F162" s="28">
        <v>4.91</v>
      </c>
      <c r="G162" s="28">
        <v>-8884.03</v>
      </c>
      <c r="H162" s="28">
        <v>332937.44</v>
      </c>
      <c r="I162" s="28">
        <v>-41982.13</v>
      </c>
      <c r="J162" s="28">
        <v>136860.5</v>
      </c>
      <c r="K162" s="28">
        <v>0</v>
      </c>
      <c r="L162" s="28">
        <v>0</v>
      </c>
      <c r="M162" s="28">
        <v>0</v>
      </c>
      <c r="N162" s="28">
        <v>0</v>
      </c>
      <c r="O162" s="114">
        <f t="shared" si="3"/>
        <v>20020503.980000004</v>
      </c>
      <c r="P162" s="47"/>
    </row>
    <row r="163" spans="1:16" s="25" customFormat="1" ht="11.25">
      <c r="A163" s="50" t="s">
        <v>326</v>
      </c>
      <c r="B163" s="29" t="s">
        <v>327</v>
      </c>
      <c r="C163" s="27" t="s">
        <v>35</v>
      </c>
      <c r="D163" s="27" t="s">
        <v>36</v>
      </c>
      <c r="E163" s="28">
        <v>42913124.97</v>
      </c>
      <c r="F163" s="28">
        <v>3599.69</v>
      </c>
      <c r="G163" s="28">
        <v>-705.39</v>
      </c>
      <c r="H163" s="28">
        <v>919612.87</v>
      </c>
      <c r="I163" s="28">
        <v>-289679.96</v>
      </c>
      <c r="J163" s="28">
        <v>579165.61</v>
      </c>
      <c r="K163" s="28">
        <v>0</v>
      </c>
      <c r="L163" s="28">
        <v>0</v>
      </c>
      <c r="M163" s="28">
        <v>0</v>
      </c>
      <c r="N163" s="28">
        <v>0</v>
      </c>
      <c r="O163" s="114">
        <f t="shared" si="3"/>
        <v>44119329.19</v>
      </c>
      <c r="P163" s="47"/>
    </row>
    <row r="164" spans="1:16" s="25" customFormat="1" ht="11.25">
      <c r="A164" s="50" t="s">
        <v>328</v>
      </c>
      <c r="B164" s="29" t="s">
        <v>329</v>
      </c>
      <c r="C164" s="27" t="s">
        <v>61</v>
      </c>
      <c r="D164" s="27" t="s">
        <v>15</v>
      </c>
      <c r="E164" s="28">
        <v>29886883.28</v>
      </c>
      <c r="F164" s="28">
        <v>15540.06</v>
      </c>
      <c r="G164" s="28">
        <v>43664.93</v>
      </c>
      <c r="H164" s="28">
        <v>77622.57</v>
      </c>
      <c r="I164" s="28">
        <v>-102692.64</v>
      </c>
      <c r="J164" s="28">
        <v>185443.18</v>
      </c>
      <c r="K164" s="28">
        <v>0</v>
      </c>
      <c r="L164" s="28">
        <v>0</v>
      </c>
      <c r="M164" s="28">
        <v>0</v>
      </c>
      <c r="N164" s="28">
        <v>0</v>
      </c>
      <c r="O164" s="114">
        <f t="shared" si="3"/>
        <v>29988051.400000002</v>
      </c>
      <c r="P164" s="47"/>
    </row>
    <row r="165" spans="1:16" s="25" customFormat="1" ht="11.25">
      <c r="A165" s="50" t="s">
        <v>330</v>
      </c>
      <c r="B165" s="29" t="s">
        <v>331</v>
      </c>
      <c r="C165" s="27" t="s">
        <v>21</v>
      </c>
      <c r="D165" s="27" t="s">
        <v>15</v>
      </c>
      <c r="E165" s="28">
        <v>35772453.55</v>
      </c>
      <c r="F165" s="28">
        <v>2961.4</v>
      </c>
      <c r="G165" s="28">
        <v>-42778.29</v>
      </c>
      <c r="H165" s="28">
        <v>84896.34</v>
      </c>
      <c r="I165" s="28">
        <v>-165234.85</v>
      </c>
      <c r="J165" s="28">
        <v>386910.42</v>
      </c>
      <c r="K165" s="28">
        <v>0</v>
      </c>
      <c r="L165" s="28">
        <v>0</v>
      </c>
      <c r="M165" s="28">
        <v>0</v>
      </c>
      <c r="N165" s="28">
        <v>0</v>
      </c>
      <c r="O165" s="114">
        <f t="shared" si="3"/>
        <v>36118842.35</v>
      </c>
      <c r="P165" s="47"/>
    </row>
    <row r="166" spans="1:16" s="25" customFormat="1" ht="11.25">
      <c r="A166" s="50" t="s">
        <v>332</v>
      </c>
      <c r="B166" s="29" t="s">
        <v>333</v>
      </c>
      <c r="C166" s="27" t="s">
        <v>18</v>
      </c>
      <c r="D166" s="27" t="s">
        <v>42</v>
      </c>
      <c r="E166" s="28">
        <v>139994304.74</v>
      </c>
      <c r="F166" s="28">
        <v>33373.46</v>
      </c>
      <c r="G166" s="28">
        <v>245904.62</v>
      </c>
      <c r="H166" s="28">
        <v>921746.22</v>
      </c>
      <c r="I166" s="28">
        <v>-10598703</v>
      </c>
      <c r="J166" s="28">
        <v>2991727.99</v>
      </c>
      <c r="K166" s="28">
        <v>0</v>
      </c>
      <c r="L166" s="28">
        <v>919172.43</v>
      </c>
      <c r="M166" s="28">
        <v>0</v>
      </c>
      <c r="N166" s="28">
        <v>0</v>
      </c>
      <c r="O166" s="114">
        <f t="shared" si="3"/>
        <v>133948970.3</v>
      </c>
      <c r="P166" s="47"/>
    </row>
    <row r="167" spans="1:16" s="25" customFormat="1" ht="11.25">
      <c r="A167" s="50" t="s">
        <v>334</v>
      </c>
      <c r="B167" s="29" t="s">
        <v>335</v>
      </c>
      <c r="C167" s="27" t="s">
        <v>32</v>
      </c>
      <c r="D167" s="27" t="s">
        <v>54</v>
      </c>
      <c r="E167" s="28">
        <v>67164869.32</v>
      </c>
      <c r="F167" s="28">
        <v>0</v>
      </c>
      <c r="G167" s="28">
        <v>-9205.46</v>
      </c>
      <c r="H167" s="28">
        <v>361617.55</v>
      </c>
      <c r="I167" s="28">
        <v>-132897.95</v>
      </c>
      <c r="J167" s="28">
        <v>249627.75</v>
      </c>
      <c r="K167" s="28">
        <v>0</v>
      </c>
      <c r="L167" s="28">
        <v>0</v>
      </c>
      <c r="M167" s="28">
        <v>0</v>
      </c>
      <c r="N167" s="28">
        <v>0</v>
      </c>
      <c r="O167" s="114">
        <f t="shared" si="3"/>
        <v>67652422.12999998</v>
      </c>
      <c r="P167" s="47"/>
    </row>
    <row r="168" spans="1:16" s="25" customFormat="1" ht="11.25">
      <c r="A168" s="50" t="s">
        <v>336</v>
      </c>
      <c r="B168" s="29" t="s">
        <v>337</v>
      </c>
      <c r="C168" s="27" t="s">
        <v>14</v>
      </c>
      <c r="D168" s="27" t="s">
        <v>15</v>
      </c>
      <c r="E168" s="28">
        <v>50626339.49</v>
      </c>
      <c r="F168" s="28">
        <v>1431.89</v>
      </c>
      <c r="G168" s="28">
        <v>-67481.05</v>
      </c>
      <c r="H168" s="28">
        <v>414741.96</v>
      </c>
      <c r="I168" s="28">
        <v>-230565.77</v>
      </c>
      <c r="J168" s="28">
        <v>492920.96</v>
      </c>
      <c r="K168" s="28">
        <v>0</v>
      </c>
      <c r="L168" s="28">
        <v>0</v>
      </c>
      <c r="M168" s="28">
        <v>0</v>
      </c>
      <c r="N168" s="28">
        <v>0</v>
      </c>
      <c r="O168" s="114">
        <f t="shared" si="3"/>
        <v>51369485.8</v>
      </c>
      <c r="P168" s="47"/>
    </row>
    <row r="169" spans="1:16" s="25" customFormat="1" ht="11.25">
      <c r="A169" s="50" t="s">
        <v>338</v>
      </c>
      <c r="B169" s="29" t="s">
        <v>339</v>
      </c>
      <c r="C169" s="27" t="s">
        <v>32</v>
      </c>
      <c r="D169" s="27" t="s">
        <v>15</v>
      </c>
      <c r="E169" s="28">
        <v>11556611.51</v>
      </c>
      <c r="F169" s="28">
        <v>0</v>
      </c>
      <c r="G169" s="28">
        <v>444.34</v>
      </c>
      <c r="H169" s="28">
        <v>61776.85</v>
      </c>
      <c r="I169" s="28">
        <v>4000.39</v>
      </c>
      <c r="J169" s="28">
        <v>137769.31</v>
      </c>
      <c r="K169" s="28">
        <v>0</v>
      </c>
      <c r="L169" s="28">
        <v>0</v>
      </c>
      <c r="M169" s="28">
        <v>0</v>
      </c>
      <c r="N169" s="28">
        <v>0</v>
      </c>
      <c r="O169" s="114">
        <f t="shared" si="3"/>
        <v>11759713.72</v>
      </c>
      <c r="P169" s="47"/>
    </row>
    <row r="170" spans="1:16" s="25" customFormat="1" ht="11.25">
      <c r="A170" s="50" t="s">
        <v>340</v>
      </c>
      <c r="B170" s="29" t="s">
        <v>341</v>
      </c>
      <c r="C170" s="27" t="s">
        <v>61</v>
      </c>
      <c r="D170" s="27" t="s">
        <v>15</v>
      </c>
      <c r="E170" s="28">
        <v>13670294.98</v>
      </c>
      <c r="F170" s="28">
        <v>0</v>
      </c>
      <c r="G170" s="28">
        <v>19059.16</v>
      </c>
      <c r="H170" s="28">
        <v>72826.99</v>
      </c>
      <c r="I170" s="28">
        <v>-18171.01</v>
      </c>
      <c r="J170" s="28">
        <v>151603.31</v>
      </c>
      <c r="K170" s="28">
        <v>0</v>
      </c>
      <c r="L170" s="28">
        <v>0</v>
      </c>
      <c r="M170" s="28">
        <v>0</v>
      </c>
      <c r="N170" s="28">
        <v>0</v>
      </c>
      <c r="O170" s="114">
        <f t="shared" si="3"/>
        <v>13857495.110000001</v>
      </c>
      <c r="P170" s="47"/>
    </row>
    <row r="171" spans="1:16" s="25" customFormat="1" ht="11.25">
      <c r="A171" s="50" t="s">
        <v>342</v>
      </c>
      <c r="B171" s="29" t="s">
        <v>343</v>
      </c>
      <c r="C171" s="27" t="s">
        <v>18</v>
      </c>
      <c r="D171" s="27" t="s">
        <v>42</v>
      </c>
      <c r="E171" s="28">
        <v>255202345.45</v>
      </c>
      <c r="F171" s="28">
        <v>116819.04</v>
      </c>
      <c r="G171" s="28">
        <v>-67643.59</v>
      </c>
      <c r="H171" s="28">
        <v>1266550.86</v>
      </c>
      <c r="I171" s="28">
        <v>-3044676.06</v>
      </c>
      <c r="J171" s="28">
        <v>3723605.6</v>
      </c>
      <c r="K171" s="28">
        <v>0</v>
      </c>
      <c r="L171" s="28">
        <v>0</v>
      </c>
      <c r="M171" s="28">
        <v>0</v>
      </c>
      <c r="N171" s="28">
        <v>0</v>
      </c>
      <c r="O171" s="114">
        <f t="shared" si="3"/>
        <v>257098650.4</v>
      </c>
      <c r="P171" s="47"/>
    </row>
    <row r="172" spans="1:16" s="25" customFormat="1" ht="11.25">
      <c r="A172" s="50" t="s">
        <v>344</v>
      </c>
      <c r="B172" s="29" t="s">
        <v>345</v>
      </c>
      <c r="C172" s="27" t="s">
        <v>21</v>
      </c>
      <c r="D172" s="27" t="s">
        <v>15</v>
      </c>
      <c r="E172" s="28">
        <v>27113302.93</v>
      </c>
      <c r="F172" s="28">
        <v>-65892.79</v>
      </c>
      <c r="G172" s="28">
        <v>134685.46</v>
      </c>
      <c r="H172" s="28">
        <v>-1100.49</v>
      </c>
      <c r="I172" s="28">
        <v>38934.18</v>
      </c>
      <c r="J172" s="28">
        <v>532525</v>
      </c>
      <c r="K172" s="28">
        <v>0</v>
      </c>
      <c r="L172" s="28">
        <v>0</v>
      </c>
      <c r="M172" s="28">
        <v>0</v>
      </c>
      <c r="N172" s="28">
        <v>0</v>
      </c>
      <c r="O172" s="114">
        <f t="shared" si="3"/>
        <v>27614868.95</v>
      </c>
      <c r="P172" s="47"/>
    </row>
    <row r="173" spans="1:16" s="25" customFormat="1" ht="11.25">
      <c r="A173" s="50" t="s">
        <v>346</v>
      </c>
      <c r="B173" s="29" t="s">
        <v>347</v>
      </c>
      <c r="C173" s="27" t="s">
        <v>14</v>
      </c>
      <c r="D173" s="27" t="s">
        <v>54</v>
      </c>
      <c r="E173" s="28">
        <v>68585572.18</v>
      </c>
      <c r="F173" s="28">
        <v>2522874.49</v>
      </c>
      <c r="G173" s="28">
        <v>5932.29</v>
      </c>
      <c r="H173" s="28">
        <v>336821.83</v>
      </c>
      <c r="I173" s="28">
        <v>-234900.68</v>
      </c>
      <c r="J173" s="28">
        <v>1473185.1</v>
      </c>
      <c r="K173" s="28">
        <v>0</v>
      </c>
      <c r="L173" s="28">
        <v>0</v>
      </c>
      <c r="M173" s="28">
        <v>0</v>
      </c>
      <c r="N173" s="28">
        <v>0</v>
      </c>
      <c r="O173" s="114">
        <f t="shared" si="3"/>
        <v>67631871.65</v>
      </c>
      <c r="P173" s="47"/>
    </row>
    <row r="174" spans="1:16" s="25" customFormat="1" ht="11.25">
      <c r="A174" s="50" t="s">
        <v>348</v>
      </c>
      <c r="B174" s="29" t="s">
        <v>349</v>
      </c>
      <c r="C174" s="27" t="s">
        <v>21</v>
      </c>
      <c r="D174" s="27" t="s">
        <v>15</v>
      </c>
      <c r="E174" s="28">
        <v>12646504.54</v>
      </c>
      <c r="F174" s="28">
        <v>0</v>
      </c>
      <c r="G174" s="28">
        <v>14363.5</v>
      </c>
      <c r="H174" s="28">
        <v>69771.1</v>
      </c>
      <c r="I174" s="28">
        <v>-217878.43</v>
      </c>
      <c r="J174" s="28">
        <v>44393.5</v>
      </c>
      <c r="K174" s="28">
        <v>0</v>
      </c>
      <c r="L174" s="28">
        <v>0</v>
      </c>
      <c r="M174" s="28">
        <v>0</v>
      </c>
      <c r="N174" s="28">
        <v>0</v>
      </c>
      <c r="O174" s="114">
        <f t="shared" si="3"/>
        <v>12528427.209999999</v>
      </c>
      <c r="P174" s="47"/>
    </row>
    <row r="175" spans="1:16" s="25" customFormat="1" ht="11.25">
      <c r="A175" s="50" t="s">
        <v>350</v>
      </c>
      <c r="B175" s="29" t="s">
        <v>351</v>
      </c>
      <c r="C175" s="27" t="s">
        <v>53</v>
      </c>
      <c r="D175" s="27" t="s">
        <v>15</v>
      </c>
      <c r="E175" s="28">
        <v>24989718.38</v>
      </c>
      <c r="F175" s="28">
        <v>17624.63</v>
      </c>
      <c r="G175" s="28">
        <v>115495.03</v>
      </c>
      <c r="H175" s="28">
        <v>175360.26</v>
      </c>
      <c r="I175" s="28">
        <v>-95250.21</v>
      </c>
      <c r="J175" s="28">
        <v>327819.04</v>
      </c>
      <c r="K175" s="28">
        <v>0</v>
      </c>
      <c r="L175" s="28">
        <v>0</v>
      </c>
      <c r="M175" s="28">
        <v>0</v>
      </c>
      <c r="N175" s="28">
        <v>0</v>
      </c>
      <c r="O175" s="114">
        <f t="shared" si="3"/>
        <v>25264527.81</v>
      </c>
      <c r="P175" s="47"/>
    </row>
    <row r="176" spans="1:16" s="25" customFormat="1" ht="11.25">
      <c r="A176" s="50" t="s">
        <v>352</v>
      </c>
      <c r="B176" s="29" t="s">
        <v>353</v>
      </c>
      <c r="C176" s="27" t="s">
        <v>35</v>
      </c>
      <c r="D176" s="27" t="s">
        <v>36</v>
      </c>
      <c r="E176" s="28">
        <v>68624128.54</v>
      </c>
      <c r="F176" s="28">
        <v>910.09</v>
      </c>
      <c r="G176" s="28">
        <v>-8847.57</v>
      </c>
      <c r="H176" s="28">
        <v>564137.76</v>
      </c>
      <c r="I176" s="28">
        <v>-336656.42</v>
      </c>
      <c r="J176" s="28">
        <v>398747.84</v>
      </c>
      <c r="K176" s="28">
        <v>0</v>
      </c>
      <c r="L176" s="28">
        <v>0</v>
      </c>
      <c r="M176" s="28">
        <v>0</v>
      </c>
      <c r="N176" s="28">
        <v>0</v>
      </c>
      <c r="O176" s="114">
        <f t="shared" si="3"/>
        <v>69258295.2</v>
      </c>
      <c r="P176" s="47"/>
    </row>
    <row r="177" spans="1:16" s="25" customFormat="1" ht="11.25">
      <c r="A177" s="50" t="s">
        <v>354</v>
      </c>
      <c r="B177" s="29" t="s">
        <v>355</v>
      </c>
      <c r="C177" s="27" t="s">
        <v>53</v>
      </c>
      <c r="D177" s="27" t="s">
        <v>15</v>
      </c>
      <c r="E177" s="28">
        <v>11299572.96</v>
      </c>
      <c r="F177" s="28">
        <v>0.24</v>
      </c>
      <c r="G177" s="28">
        <v>2502.93</v>
      </c>
      <c r="H177" s="28">
        <v>97558.26</v>
      </c>
      <c r="I177" s="28">
        <v>-43178.53</v>
      </c>
      <c r="J177" s="28">
        <v>90079.12</v>
      </c>
      <c r="K177" s="28">
        <v>0</v>
      </c>
      <c r="L177" s="28">
        <v>0</v>
      </c>
      <c r="M177" s="28">
        <v>0</v>
      </c>
      <c r="N177" s="28">
        <v>0</v>
      </c>
      <c r="O177" s="114">
        <f t="shared" si="3"/>
        <v>11441528.64</v>
      </c>
      <c r="P177" s="47"/>
    </row>
    <row r="178" spans="1:16" s="25" customFormat="1" ht="11.25">
      <c r="A178" s="50" t="s">
        <v>356</v>
      </c>
      <c r="B178" s="29" t="s">
        <v>357</v>
      </c>
      <c r="C178" s="27" t="s">
        <v>32</v>
      </c>
      <c r="D178" s="27" t="s">
        <v>15</v>
      </c>
      <c r="E178" s="28">
        <v>17875243.52</v>
      </c>
      <c r="F178" s="28">
        <v>1070.26</v>
      </c>
      <c r="G178" s="28">
        <v>-5506.89</v>
      </c>
      <c r="H178" s="28">
        <v>122417.92</v>
      </c>
      <c r="I178" s="28">
        <v>357065.41</v>
      </c>
      <c r="J178" s="28">
        <v>-115567.49</v>
      </c>
      <c r="K178" s="28">
        <v>0</v>
      </c>
      <c r="L178" s="28">
        <v>0</v>
      </c>
      <c r="M178" s="28">
        <v>0</v>
      </c>
      <c r="N178" s="28">
        <v>0</v>
      </c>
      <c r="O178" s="114">
        <f t="shared" si="3"/>
        <v>18243595.990000002</v>
      </c>
      <c r="P178" s="47"/>
    </row>
    <row r="179" spans="1:16" s="25" customFormat="1" ht="11.25">
      <c r="A179" s="50" t="s">
        <v>358</v>
      </c>
      <c r="B179" s="29" t="s">
        <v>359</v>
      </c>
      <c r="C179" s="27" t="s">
        <v>14</v>
      </c>
      <c r="D179" s="27" t="s">
        <v>15</v>
      </c>
      <c r="E179" s="28">
        <v>38133642.17</v>
      </c>
      <c r="F179" s="28">
        <v>11892.05</v>
      </c>
      <c r="G179" s="28">
        <v>3963.71</v>
      </c>
      <c r="H179" s="28">
        <v>241596.59</v>
      </c>
      <c r="I179" s="28">
        <v>-250983.86</v>
      </c>
      <c r="J179" s="28">
        <v>394252.63</v>
      </c>
      <c r="K179" s="28">
        <v>0</v>
      </c>
      <c r="L179" s="28">
        <v>0</v>
      </c>
      <c r="M179" s="28">
        <v>0</v>
      </c>
      <c r="N179" s="28">
        <v>0</v>
      </c>
      <c r="O179" s="114">
        <f t="shared" si="3"/>
        <v>38502651.77000001</v>
      </c>
      <c r="P179" s="47"/>
    </row>
    <row r="180" spans="1:16" s="25" customFormat="1" ht="11.25">
      <c r="A180" s="50" t="s">
        <v>360</v>
      </c>
      <c r="B180" s="29" t="s">
        <v>361</v>
      </c>
      <c r="C180" s="27" t="s">
        <v>167</v>
      </c>
      <c r="D180" s="27" t="s">
        <v>54</v>
      </c>
      <c r="E180" s="28">
        <v>38813658.28</v>
      </c>
      <c r="F180" s="28">
        <v>13436.33</v>
      </c>
      <c r="G180" s="28">
        <v>867.58</v>
      </c>
      <c r="H180" s="28">
        <v>127029.34</v>
      </c>
      <c r="I180" s="28">
        <v>-552982.65</v>
      </c>
      <c r="J180" s="28">
        <v>489528.23</v>
      </c>
      <c r="K180" s="28">
        <v>0</v>
      </c>
      <c r="L180" s="28">
        <v>0</v>
      </c>
      <c r="M180" s="28">
        <v>0</v>
      </c>
      <c r="N180" s="28">
        <v>0</v>
      </c>
      <c r="O180" s="114">
        <f t="shared" si="3"/>
        <v>38862929.29000001</v>
      </c>
      <c r="P180" s="47"/>
    </row>
    <row r="181" spans="1:16" s="25" customFormat="1" ht="11.25">
      <c r="A181" s="50" t="s">
        <v>362</v>
      </c>
      <c r="B181" s="29" t="s">
        <v>363</v>
      </c>
      <c r="C181" s="27" t="s">
        <v>14</v>
      </c>
      <c r="D181" s="27" t="s">
        <v>54</v>
      </c>
      <c r="E181" s="28">
        <v>133437382.66</v>
      </c>
      <c r="F181" s="28">
        <v>12675.72</v>
      </c>
      <c r="G181" s="28">
        <v>-1097696.93</v>
      </c>
      <c r="H181" s="28">
        <v>393768.16</v>
      </c>
      <c r="I181" s="28">
        <v>-314711.41</v>
      </c>
      <c r="J181" s="28">
        <v>1793713.15</v>
      </c>
      <c r="K181" s="28">
        <v>0</v>
      </c>
      <c r="L181" s="28">
        <v>0</v>
      </c>
      <c r="M181" s="28">
        <v>0</v>
      </c>
      <c r="N181" s="28">
        <v>0</v>
      </c>
      <c r="O181" s="114">
        <f t="shared" si="3"/>
        <v>136395173.77</v>
      </c>
      <c r="P181" s="47"/>
    </row>
    <row r="182" spans="1:16" s="25" customFormat="1" ht="11.25">
      <c r="A182" s="50" t="s">
        <v>364</v>
      </c>
      <c r="B182" s="29" t="s">
        <v>365</v>
      </c>
      <c r="C182" s="27" t="s">
        <v>14</v>
      </c>
      <c r="D182" s="27" t="s">
        <v>15</v>
      </c>
      <c r="E182" s="28">
        <v>35496862.35</v>
      </c>
      <c r="F182" s="28">
        <v>444.04</v>
      </c>
      <c r="G182" s="28">
        <v>12773.32</v>
      </c>
      <c r="H182" s="28">
        <v>163949.1</v>
      </c>
      <c r="I182" s="28">
        <v>-145687.73</v>
      </c>
      <c r="J182" s="28">
        <v>146395.91</v>
      </c>
      <c r="K182" s="28">
        <v>0</v>
      </c>
      <c r="L182" s="28">
        <v>0</v>
      </c>
      <c r="M182" s="28">
        <v>0</v>
      </c>
      <c r="N182" s="28">
        <v>0</v>
      </c>
      <c r="O182" s="114">
        <f t="shared" si="3"/>
        <v>35648302.27</v>
      </c>
      <c r="P182" s="47"/>
    </row>
    <row r="183" spans="1:16" s="25" customFormat="1" ht="11.25">
      <c r="A183" s="50" t="s">
        <v>366</v>
      </c>
      <c r="B183" s="29" t="s">
        <v>367</v>
      </c>
      <c r="C183" s="27" t="s">
        <v>14</v>
      </c>
      <c r="D183" s="27" t="s">
        <v>15</v>
      </c>
      <c r="E183" s="28">
        <v>47031179.33</v>
      </c>
      <c r="F183" s="28">
        <v>1270338.97</v>
      </c>
      <c r="G183" s="28">
        <v>6414.96</v>
      </c>
      <c r="H183" s="28">
        <v>358446.06</v>
      </c>
      <c r="I183" s="28">
        <v>-122504.76</v>
      </c>
      <c r="J183" s="28">
        <v>193057.27</v>
      </c>
      <c r="K183" s="28">
        <v>0</v>
      </c>
      <c r="L183" s="28">
        <v>0</v>
      </c>
      <c r="M183" s="28">
        <v>0</v>
      </c>
      <c r="N183" s="28">
        <v>0</v>
      </c>
      <c r="O183" s="114">
        <f t="shared" si="3"/>
        <v>46183423.970000006</v>
      </c>
      <c r="P183" s="47"/>
    </row>
    <row r="184" spans="1:16" s="25" customFormat="1" ht="11.25">
      <c r="A184" s="50" t="s">
        <v>368</v>
      </c>
      <c r="B184" s="29" t="s">
        <v>369</v>
      </c>
      <c r="C184" s="27" t="s">
        <v>21</v>
      </c>
      <c r="D184" s="27" t="s">
        <v>15</v>
      </c>
      <c r="E184" s="28">
        <v>28519492.25</v>
      </c>
      <c r="F184" s="28">
        <v>7668.99</v>
      </c>
      <c r="G184" s="28">
        <v>27047.68</v>
      </c>
      <c r="H184" s="28">
        <v>193322.46</v>
      </c>
      <c r="I184" s="28">
        <v>-352590.48</v>
      </c>
      <c r="J184" s="28">
        <v>212233.61</v>
      </c>
      <c r="K184" s="28">
        <v>0</v>
      </c>
      <c r="L184" s="28">
        <v>0</v>
      </c>
      <c r="M184" s="28">
        <v>0</v>
      </c>
      <c r="N184" s="28">
        <v>0</v>
      </c>
      <c r="O184" s="114">
        <f t="shared" si="3"/>
        <v>28537741.17</v>
      </c>
      <c r="P184" s="47"/>
    </row>
    <row r="185" spans="1:16" s="25" customFormat="1" ht="11.25">
      <c r="A185" s="50" t="s">
        <v>370</v>
      </c>
      <c r="B185" s="29" t="s">
        <v>371</v>
      </c>
      <c r="C185" s="27" t="s">
        <v>167</v>
      </c>
      <c r="D185" s="27" t="s">
        <v>42</v>
      </c>
      <c r="E185" s="28">
        <v>117546648.91</v>
      </c>
      <c r="F185" s="28">
        <v>15877.78</v>
      </c>
      <c r="G185" s="28">
        <v>56699.14</v>
      </c>
      <c r="H185" s="28">
        <v>510368.6</v>
      </c>
      <c r="I185" s="28">
        <v>-657818.51</v>
      </c>
      <c r="J185" s="28">
        <v>2431677.92</v>
      </c>
      <c r="K185" s="28">
        <v>0</v>
      </c>
      <c r="L185" s="28">
        <v>0</v>
      </c>
      <c r="M185" s="28">
        <v>0</v>
      </c>
      <c r="N185" s="28">
        <v>0</v>
      </c>
      <c r="O185" s="114">
        <f t="shared" si="3"/>
        <v>119758299.99999999</v>
      </c>
      <c r="P185" s="47"/>
    </row>
    <row r="186" spans="1:16" s="25" customFormat="1" ht="11.25">
      <c r="A186" s="50" t="s">
        <v>372</v>
      </c>
      <c r="B186" s="29" t="s">
        <v>373</v>
      </c>
      <c r="C186" s="27" t="s">
        <v>61</v>
      </c>
      <c r="D186" s="27" t="s">
        <v>15</v>
      </c>
      <c r="E186" s="28">
        <v>30026599.4</v>
      </c>
      <c r="F186" s="28">
        <v>25264.94</v>
      </c>
      <c r="G186" s="28">
        <v>28040.49</v>
      </c>
      <c r="H186" s="28">
        <v>94858.52</v>
      </c>
      <c r="I186" s="28">
        <v>-95537.55</v>
      </c>
      <c r="J186" s="28">
        <v>400000</v>
      </c>
      <c r="K186" s="28">
        <v>0</v>
      </c>
      <c r="L186" s="28">
        <v>0</v>
      </c>
      <c r="M186" s="28">
        <v>0</v>
      </c>
      <c r="N186" s="28">
        <v>0</v>
      </c>
      <c r="O186" s="114">
        <f t="shared" si="3"/>
        <v>30372614.939999998</v>
      </c>
      <c r="P186" s="47"/>
    </row>
    <row r="187" spans="1:16" s="25" customFormat="1" ht="11.25">
      <c r="A187" s="50" t="s">
        <v>374</v>
      </c>
      <c r="B187" s="29" t="s">
        <v>375</v>
      </c>
      <c r="C187" s="27" t="s">
        <v>35</v>
      </c>
      <c r="D187" s="27" t="s">
        <v>36</v>
      </c>
      <c r="E187" s="28">
        <v>73356571.3</v>
      </c>
      <c r="F187" s="28">
        <v>6479.38</v>
      </c>
      <c r="G187" s="28">
        <v>15533.45</v>
      </c>
      <c r="H187" s="28">
        <v>319426.43</v>
      </c>
      <c r="I187" s="28">
        <v>-655897.52</v>
      </c>
      <c r="J187" s="28">
        <v>1191266.98</v>
      </c>
      <c r="K187" s="28">
        <v>0</v>
      </c>
      <c r="L187" s="28">
        <v>0</v>
      </c>
      <c r="M187" s="28">
        <v>0</v>
      </c>
      <c r="N187" s="28">
        <v>0</v>
      </c>
      <c r="O187" s="114">
        <f t="shared" si="3"/>
        <v>74189354.36000001</v>
      </c>
      <c r="P187" s="47"/>
    </row>
    <row r="188" spans="1:16" s="25" customFormat="1" ht="11.25">
      <c r="A188" s="50" t="s">
        <v>376</v>
      </c>
      <c r="B188" s="29" t="s">
        <v>377</v>
      </c>
      <c r="C188" s="27" t="s">
        <v>53</v>
      </c>
      <c r="D188" s="27" t="s">
        <v>15</v>
      </c>
      <c r="E188" s="28">
        <v>25055383.69</v>
      </c>
      <c r="F188" s="28">
        <v>0</v>
      </c>
      <c r="G188" s="28">
        <v>13968.16</v>
      </c>
      <c r="H188" s="28">
        <v>219403.03</v>
      </c>
      <c r="I188" s="28">
        <v>-205055.62</v>
      </c>
      <c r="J188" s="28">
        <v>91409</v>
      </c>
      <c r="K188" s="28">
        <v>0</v>
      </c>
      <c r="L188" s="28">
        <v>0</v>
      </c>
      <c r="M188" s="28">
        <v>0</v>
      </c>
      <c r="N188" s="28">
        <v>0</v>
      </c>
      <c r="O188" s="114">
        <f t="shared" si="3"/>
        <v>25147171.94</v>
      </c>
      <c r="P188" s="47"/>
    </row>
    <row r="189" spans="1:16" s="25" customFormat="1" ht="11.25">
      <c r="A189" s="50" t="s">
        <v>378</v>
      </c>
      <c r="B189" s="29" t="s">
        <v>379</v>
      </c>
      <c r="C189" s="27" t="s">
        <v>53</v>
      </c>
      <c r="D189" s="27" t="s">
        <v>15</v>
      </c>
      <c r="E189" s="28">
        <v>12306606.98</v>
      </c>
      <c r="F189" s="28">
        <v>750.91</v>
      </c>
      <c r="G189" s="28">
        <v>4146.66</v>
      </c>
      <c r="H189" s="28">
        <v>108489.67</v>
      </c>
      <c r="I189" s="28">
        <v>-86190.85</v>
      </c>
      <c r="J189" s="28">
        <v>29617.01</v>
      </c>
      <c r="K189" s="28">
        <v>0</v>
      </c>
      <c r="L189" s="28">
        <v>0</v>
      </c>
      <c r="M189" s="28">
        <v>0</v>
      </c>
      <c r="N189" s="28">
        <v>0</v>
      </c>
      <c r="O189" s="114">
        <f t="shared" si="3"/>
        <v>12353625.24</v>
      </c>
      <c r="P189" s="47"/>
    </row>
    <row r="190" spans="1:16" s="25" customFormat="1" ht="11.25">
      <c r="A190" s="50" t="s">
        <v>380</v>
      </c>
      <c r="B190" s="29" t="s">
        <v>381</v>
      </c>
      <c r="C190" s="27" t="s">
        <v>21</v>
      </c>
      <c r="D190" s="27" t="s">
        <v>15</v>
      </c>
      <c r="E190" s="28">
        <v>13251264.47</v>
      </c>
      <c r="F190" s="28">
        <v>10457.9</v>
      </c>
      <c r="G190" s="28">
        <v>-16523.42</v>
      </c>
      <c r="H190" s="28">
        <v>125311.82</v>
      </c>
      <c r="I190" s="28">
        <v>-8146.03</v>
      </c>
      <c r="J190" s="28">
        <v>991500</v>
      </c>
      <c r="K190" s="28">
        <v>0</v>
      </c>
      <c r="L190" s="28">
        <v>0</v>
      </c>
      <c r="M190" s="28">
        <v>0</v>
      </c>
      <c r="N190" s="28">
        <v>0</v>
      </c>
      <c r="O190" s="114">
        <f t="shared" si="3"/>
        <v>14365995.780000001</v>
      </c>
      <c r="P190" s="47"/>
    </row>
    <row r="191" spans="1:16" s="25" customFormat="1" ht="11.25">
      <c r="A191" s="50" t="s">
        <v>382</v>
      </c>
      <c r="B191" s="29" t="s">
        <v>383</v>
      </c>
      <c r="C191" s="27" t="s">
        <v>41</v>
      </c>
      <c r="D191" s="27" t="s">
        <v>54</v>
      </c>
      <c r="E191" s="28">
        <v>54248677.66</v>
      </c>
      <c r="F191" s="28">
        <v>861688.94</v>
      </c>
      <c r="G191" s="28">
        <v>207283.78</v>
      </c>
      <c r="H191" s="28">
        <v>451956.57</v>
      </c>
      <c r="I191" s="28">
        <v>-9910078.35</v>
      </c>
      <c r="J191" s="28">
        <v>1839540.8</v>
      </c>
      <c r="K191" s="28">
        <v>0</v>
      </c>
      <c r="L191" s="28">
        <v>18724482.63</v>
      </c>
      <c r="M191" s="28">
        <v>0</v>
      </c>
      <c r="N191" s="28">
        <v>0</v>
      </c>
      <c r="O191" s="114">
        <f t="shared" si="3"/>
        <v>64285606.58999999</v>
      </c>
      <c r="P191" s="47"/>
    </row>
    <row r="192" spans="1:16" s="25" customFormat="1" ht="11.25">
      <c r="A192" s="50" t="s">
        <v>384</v>
      </c>
      <c r="B192" s="29" t="s">
        <v>385</v>
      </c>
      <c r="C192" s="27" t="s">
        <v>32</v>
      </c>
      <c r="D192" s="27" t="s">
        <v>15</v>
      </c>
      <c r="E192" s="28">
        <v>33295745.06</v>
      </c>
      <c r="F192" s="28">
        <v>-336.24</v>
      </c>
      <c r="G192" s="28">
        <v>-29350.2</v>
      </c>
      <c r="H192" s="28">
        <v>-133008.15</v>
      </c>
      <c r="I192" s="28">
        <v>21232.02</v>
      </c>
      <c r="J192" s="28">
        <v>380002.84</v>
      </c>
      <c r="K192" s="28">
        <v>0</v>
      </c>
      <c r="L192" s="28">
        <v>0</v>
      </c>
      <c r="M192" s="28">
        <v>0</v>
      </c>
      <c r="N192" s="28">
        <v>0</v>
      </c>
      <c r="O192" s="114">
        <f t="shared" si="3"/>
        <v>33593658.21</v>
      </c>
      <c r="P192" s="47"/>
    </row>
    <row r="193" spans="1:16" s="25" customFormat="1" ht="11.25">
      <c r="A193" s="50" t="s">
        <v>386</v>
      </c>
      <c r="B193" s="29" t="s">
        <v>387</v>
      </c>
      <c r="C193" s="27" t="s">
        <v>21</v>
      </c>
      <c r="D193" s="27" t="s">
        <v>15</v>
      </c>
      <c r="E193" s="28">
        <v>19668731.93</v>
      </c>
      <c r="F193" s="28">
        <v>13.34</v>
      </c>
      <c r="G193" s="28">
        <v>-51206.15</v>
      </c>
      <c r="H193" s="28">
        <v>86518.9</v>
      </c>
      <c r="I193" s="28">
        <v>-50104.59</v>
      </c>
      <c r="J193" s="28">
        <v>197447.93</v>
      </c>
      <c r="K193" s="28">
        <v>0</v>
      </c>
      <c r="L193" s="28">
        <v>0</v>
      </c>
      <c r="M193" s="28">
        <v>0</v>
      </c>
      <c r="N193" s="28">
        <v>0</v>
      </c>
      <c r="O193" s="114">
        <f t="shared" si="3"/>
        <v>19953786.979999997</v>
      </c>
      <c r="P193" s="47"/>
    </row>
    <row r="194" spans="1:16" s="25" customFormat="1" ht="11.25">
      <c r="A194" s="50" t="s">
        <v>388</v>
      </c>
      <c r="B194" s="29" t="s">
        <v>389</v>
      </c>
      <c r="C194" s="27" t="s">
        <v>41</v>
      </c>
      <c r="D194" s="27" t="s">
        <v>54</v>
      </c>
      <c r="E194" s="28">
        <v>68672101.21</v>
      </c>
      <c r="F194" s="28">
        <v>670540.37</v>
      </c>
      <c r="G194" s="28">
        <v>97612.78</v>
      </c>
      <c r="H194" s="28">
        <v>113372.04</v>
      </c>
      <c r="I194" s="28">
        <v>-252611.36</v>
      </c>
      <c r="J194" s="28">
        <v>1302660.13</v>
      </c>
      <c r="K194" s="28">
        <v>0</v>
      </c>
      <c r="L194" s="28">
        <v>0</v>
      </c>
      <c r="M194" s="28">
        <v>0</v>
      </c>
      <c r="N194" s="28">
        <v>0</v>
      </c>
      <c r="O194" s="114">
        <f t="shared" si="3"/>
        <v>69067368.86999999</v>
      </c>
      <c r="P194" s="47"/>
    </row>
    <row r="195" spans="1:16" s="25" customFormat="1" ht="11.25">
      <c r="A195" s="50" t="s">
        <v>390</v>
      </c>
      <c r="B195" s="29" t="s">
        <v>391</v>
      </c>
      <c r="C195" s="27" t="s">
        <v>32</v>
      </c>
      <c r="D195" s="27" t="s">
        <v>15</v>
      </c>
      <c r="E195" s="28">
        <v>19273876.69</v>
      </c>
      <c r="F195" s="28">
        <v>0</v>
      </c>
      <c r="G195" s="28">
        <v>7509.36</v>
      </c>
      <c r="H195" s="28">
        <v>248356.67</v>
      </c>
      <c r="I195" s="28">
        <v>-37383.77</v>
      </c>
      <c r="J195" s="28">
        <v>92042.55</v>
      </c>
      <c r="K195" s="28">
        <v>0</v>
      </c>
      <c r="L195" s="28">
        <v>0</v>
      </c>
      <c r="M195" s="28">
        <v>0</v>
      </c>
      <c r="N195" s="28">
        <v>0</v>
      </c>
      <c r="O195" s="114">
        <f t="shared" si="3"/>
        <v>19569382.780000005</v>
      </c>
      <c r="P195" s="47"/>
    </row>
    <row r="196" spans="1:16" s="25" customFormat="1" ht="11.25">
      <c r="A196" s="50" t="s">
        <v>392</v>
      </c>
      <c r="B196" s="29" t="s">
        <v>393</v>
      </c>
      <c r="C196" s="27" t="s">
        <v>53</v>
      </c>
      <c r="D196" s="27" t="s">
        <v>54</v>
      </c>
      <c r="E196" s="28">
        <v>47769997.09</v>
      </c>
      <c r="F196" s="28">
        <v>2588.19</v>
      </c>
      <c r="G196" s="28">
        <v>18225.65</v>
      </c>
      <c r="H196" s="28">
        <v>166620</v>
      </c>
      <c r="I196" s="28">
        <v>-65074.58</v>
      </c>
      <c r="J196" s="28">
        <v>1658578.08</v>
      </c>
      <c r="K196" s="28">
        <v>0</v>
      </c>
      <c r="L196" s="28">
        <v>0</v>
      </c>
      <c r="M196" s="28">
        <v>0</v>
      </c>
      <c r="N196" s="28">
        <v>0</v>
      </c>
      <c r="O196" s="114">
        <f t="shared" si="3"/>
        <v>49509306.75000001</v>
      </c>
      <c r="P196" s="47"/>
    </row>
    <row r="197" spans="1:16" s="25" customFormat="1" ht="11.25">
      <c r="A197" s="50" t="s">
        <v>394</v>
      </c>
      <c r="B197" s="29" t="s">
        <v>395</v>
      </c>
      <c r="C197" s="27" t="s">
        <v>167</v>
      </c>
      <c r="D197" s="27" t="s">
        <v>42</v>
      </c>
      <c r="E197" s="28">
        <v>52143434.68</v>
      </c>
      <c r="F197" s="28">
        <v>4193.06</v>
      </c>
      <c r="G197" s="28">
        <v>15304.98</v>
      </c>
      <c r="H197" s="28">
        <v>113659.09</v>
      </c>
      <c r="I197" s="28">
        <v>-410512.04</v>
      </c>
      <c r="J197" s="28">
        <v>1000559.81</v>
      </c>
      <c r="K197" s="28">
        <v>0</v>
      </c>
      <c r="L197" s="28">
        <v>0</v>
      </c>
      <c r="M197" s="28">
        <v>0</v>
      </c>
      <c r="N197" s="28">
        <v>0</v>
      </c>
      <c r="O197" s="114">
        <f t="shared" si="3"/>
        <v>52827643.50000001</v>
      </c>
      <c r="P197" s="47"/>
    </row>
    <row r="198" spans="1:16" s="25" customFormat="1" ht="11.25">
      <c r="A198" s="50" t="s">
        <v>396</v>
      </c>
      <c r="B198" s="29" t="s">
        <v>397</v>
      </c>
      <c r="C198" s="27" t="s">
        <v>61</v>
      </c>
      <c r="D198" s="27" t="s">
        <v>15</v>
      </c>
      <c r="E198" s="28">
        <v>39927910.27</v>
      </c>
      <c r="F198" s="28">
        <v>0</v>
      </c>
      <c r="G198" s="28">
        <v>906109.79</v>
      </c>
      <c r="H198" s="28">
        <v>106042.26</v>
      </c>
      <c r="I198" s="28">
        <v>418565.13</v>
      </c>
      <c r="J198" s="28">
        <v>395054.42</v>
      </c>
      <c r="K198" s="28">
        <v>0</v>
      </c>
      <c r="L198" s="28">
        <v>0</v>
      </c>
      <c r="M198" s="28">
        <v>0</v>
      </c>
      <c r="N198" s="28">
        <v>0</v>
      </c>
      <c r="O198" s="114">
        <f t="shared" si="3"/>
        <v>39941462.29000001</v>
      </c>
      <c r="P198" s="47"/>
    </row>
    <row r="199" spans="1:16" s="25" customFormat="1" ht="11.25">
      <c r="A199" s="50" t="s">
        <v>398</v>
      </c>
      <c r="B199" s="29" t="s">
        <v>399</v>
      </c>
      <c r="C199" s="27" t="s">
        <v>21</v>
      </c>
      <c r="D199" s="27" t="s">
        <v>15</v>
      </c>
      <c r="E199" s="28">
        <v>44526854.03</v>
      </c>
      <c r="F199" s="28">
        <v>5124.56</v>
      </c>
      <c r="G199" s="28">
        <v>-29581.79</v>
      </c>
      <c r="H199" s="28">
        <v>158328.31</v>
      </c>
      <c r="I199" s="28">
        <v>-6277.91</v>
      </c>
      <c r="J199" s="28">
        <v>510606.39</v>
      </c>
      <c r="K199" s="28">
        <v>0</v>
      </c>
      <c r="L199" s="28">
        <v>0</v>
      </c>
      <c r="M199" s="28">
        <v>0</v>
      </c>
      <c r="N199" s="28">
        <v>0</v>
      </c>
      <c r="O199" s="114">
        <f t="shared" si="3"/>
        <v>45213968.050000004</v>
      </c>
      <c r="P199" s="47"/>
    </row>
    <row r="200" spans="1:16" s="25" customFormat="1" ht="11.25">
      <c r="A200" s="50" t="s">
        <v>400</v>
      </c>
      <c r="B200" s="29" t="s">
        <v>401</v>
      </c>
      <c r="C200" s="27" t="s">
        <v>21</v>
      </c>
      <c r="D200" s="27" t="s">
        <v>15</v>
      </c>
      <c r="E200" s="28">
        <v>99262735.68</v>
      </c>
      <c r="F200" s="28">
        <v>11884.84</v>
      </c>
      <c r="G200" s="28">
        <v>15569.78</v>
      </c>
      <c r="H200" s="28">
        <v>133676.02</v>
      </c>
      <c r="I200" s="28">
        <v>-251840.74</v>
      </c>
      <c r="J200" s="28">
        <v>533294.68</v>
      </c>
      <c r="K200" s="28">
        <v>0</v>
      </c>
      <c r="L200" s="28">
        <v>0</v>
      </c>
      <c r="M200" s="28">
        <v>0</v>
      </c>
      <c r="N200" s="28">
        <v>0</v>
      </c>
      <c r="O200" s="114">
        <f t="shared" si="3"/>
        <v>99650411.02000001</v>
      </c>
      <c r="P200" s="47"/>
    </row>
    <row r="201" spans="1:16" s="73" customFormat="1" ht="11.25">
      <c r="A201" s="50" t="s">
        <v>402</v>
      </c>
      <c r="B201" s="29" t="s">
        <v>739</v>
      </c>
      <c r="C201" s="27" t="s">
        <v>167</v>
      </c>
      <c r="D201" s="27" t="s">
        <v>54</v>
      </c>
      <c r="E201" s="28">
        <v>61289145.86</v>
      </c>
      <c r="F201" s="28">
        <v>12210.09</v>
      </c>
      <c r="G201" s="28">
        <v>-166505.25</v>
      </c>
      <c r="H201" s="28">
        <v>246754.84</v>
      </c>
      <c r="I201" s="28">
        <v>-472225.23</v>
      </c>
      <c r="J201" s="28">
        <v>463416.41</v>
      </c>
      <c r="K201" s="28">
        <v>0</v>
      </c>
      <c r="L201" s="28">
        <v>0</v>
      </c>
      <c r="M201" s="28">
        <v>0</v>
      </c>
      <c r="N201" s="28">
        <v>0</v>
      </c>
      <c r="O201" s="114">
        <f t="shared" si="3"/>
        <v>61681387.04</v>
      </c>
      <c r="P201" s="72"/>
    </row>
    <row r="202" spans="1:16" s="25" customFormat="1" ht="11.25">
      <c r="A202" s="50" t="s">
        <v>404</v>
      </c>
      <c r="B202" s="29" t="s">
        <v>405</v>
      </c>
      <c r="C202" s="27" t="s">
        <v>32</v>
      </c>
      <c r="D202" s="27" t="s">
        <v>15</v>
      </c>
      <c r="E202" s="28">
        <v>67982012.98</v>
      </c>
      <c r="F202" s="28">
        <v>46348.63</v>
      </c>
      <c r="G202" s="28">
        <v>-110637.64</v>
      </c>
      <c r="H202" s="28">
        <v>192978.2</v>
      </c>
      <c r="I202" s="28">
        <v>-666912.59</v>
      </c>
      <c r="J202" s="28">
        <v>666725.61</v>
      </c>
      <c r="K202" s="28">
        <v>0</v>
      </c>
      <c r="L202" s="28">
        <v>0</v>
      </c>
      <c r="M202" s="28">
        <v>0</v>
      </c>
      <c r="N202" s="28">
        <v>0</v>
      </c>
      <c r="O202" s="114">
        <f t="shared" si="3"/>
        <v>68239093.21000001</v>
      </c>
      <c r="P202" s="47"/>
    </row>
    <row r="203" spans="1:16" s="25" customFormat="1" ht="11.25">
      <c r="A203" s="50" t="s">
        <v>406</v>
      </c>
      <c r="B203" s="29" t="s">
        <v>407</v>
      </c>
      <c r="C203" s="27" t="s">
        <v>21</v>
      </c>
      <c r="D203" s="27" t="s">
        <v>54</v>
      </c>
      <c r="E203" s="28">
        <v>122822468.22</v>
      </c>
      <c r="F203" s="28">
        <v>8855.65</v>
      </c>
      <c r="G203" s="28">
        <v>146373.95</v>
      </c>
      <c r="H203" s="28">
        <v>509734.76</v>
      </c>
      <c r="I203" s="28">
        <v>-824522.62</v>
      </c>
      <c r="J203" s="28">
        <v>1337313.64</v>
      </c>
      <c r="K203" s="28">
        <v>0</v>
      </c>
      <c r="L203" s="28">
        <v>0</v>
      </c>
      <c r="M203" s="28">
        <v>0</v>
      </c>
      <c r="N203" s="28">
        <v>0</v>
      </c>
      <c r="O203" s="114">
        <f t="shared" si="3"/>
        <v>123689764.39999999</v>
      </c>
      <c r="P203" s="47"/>
    </row>
    <row r="204" spans="1:16" s="25" customFormat="1" ht="11.25">
      <c r="A204" s="50" t="s">
        <v>408</v>
      </c>
      <c r="B204" s="29" t="s">
        <v>409</v>
      </c>
      <c r="C204" s="27" t="s">
        <v>61</v>
      </c>
      <c r="D204" s="27" t="s">
        <v>15</v>
      </c>
      <c r="E204" s="28">
        <v>31546088.05</v>
      </c>
      <c r="F204" s="28">
        <v>57.79</v>
      </c>
      <c r="G204" s="28">
        <v>31503.82</v>
      </c>
      <c r="H204" s="28">
        <v>50207.82</v>
      </c>
      <c r="I204" s="28">
        <v>-72017.05</v>
      </c>
      <c r="J204" s="28">
        <v>375782.04</v>
      </c>
      <c r="K204" s="28">
        <v>0</v>
      </c>
      <c r="L204" s="28">
        <v>0</v>
      </c>
      <c r="M204" s="28">
        <v>0</v>
      </c>
      <c r="N204" s="28">
        <v>0</v>
      </c>
      <c r="O204" s="114">
        <f t="shared" si="3"/>
        <v>31868499.25</v>
      </c>
      <c r="P204" s="47"/>
    </row>
    <row r="205" spans="1:16" s="25" customFormat="1" ht="11.25">
      <c r="A205" s="50" t="s">
        <v>410</v>
      </c>
      <c r="B205" s="29" t="s">
        <v>411</v>
      </c>
      <c r="C205" s="27" t="s">
        <v>21</v>
      </c>
      <c r="D205" s="27" t="s">
        <v>15</v>
      </c>
      <c r="E205" s="28">
        <v>11642825.51</v>
      </c>
      <c r="F205" s="28">
        <v>0</v>
      </c>
      <c r="G205" s="28">
        <v>-3401.83</v>
      </c>
      <c r="H205" s="28">
        <v>23870.09</v>
      </c>
      <c r="I205" s="28">
        <v>-3436.62</v>
      </c>
      <c r="J205" s="28">
        <v>46150.28</v>
      </c>
      <c r="K205" s="28">
        <v>0</v>
      </c>
      <c r="L205" s="28">
        <v>0</v>
      </c>
      <c r="M205" s="28">
        <v>0</v>
      </c>
      <c r="N205" s="28">
        <v>0</v>
      </c>
      <c r="O205" s="114">
        <f aca="true" t="shared" si="4" ref="O205:O268">E205-F205-G205+H205+I205+J205+K205+L205+M205</f>
        <v>11712811.09</v>
      </c>
      <c r="P205" s="47"/>
    </row>
    <row r="206" spans="1:16" s="25" customFormat="1" ht="11.25">
      <c r="A206" s="50" t="s">
        <v>412</v>
      </c>
      <c r="B206" s="29" t="s">
        <v>413</v>
      </c>
      <c r="C206" s="27" t="s">
        <v>18</v>
      </c>
      <c r="D206" s="27" t="s">
        <v>42</v>
      </c>
      <c r="E206" s="28">
        <v>52419912.13</v>
      </c>
      <c r="F206" s="28">
        <v>3803.47</v>
      </c>
      <c r="G206" s="28">
        <v>96388.04</v>
      </c>
      <c r="H206" s="28">
        <v>349079.39</v>
      </c>
      <c r="I206" s="28">
        <v>-325915.21</v>
      </c>
      <c r="J206" s="28">
        <v>577430.16</v>
      </c>
      <c r="K206" s="28">
        <v>0</v>
      </c>
      <c r="L206" s="28">
        <v>0</v>
      </c>
      <c r="M206" s="28">
        <v>0</v>
      </c>
      <c r="N206" s="28">
        <v>0</v>
      </c>
      <c r="O206" s="114">
        <f t="shared" si="4"/>
        <v>52920314.96</v>
      </c>
      <c r="P206" s="47"/>
    </row>
    <row r="207" spans="1:16" s="25" customFormat="1" ht="11.25">
      <c r="A207" s="50" t="s">
        <v>414</v>
      </c>
      <c r="B207" s="29" t="s">
        <v>415</v>
      </c>
      <c r="C207" s="27" t="s">
        <v>14</v>
      </c>
      <c r="D207" s="27" t="s">
        <v>15</v>
      </c>
      <c r="E207" s="28">
        <v>74943355.48</v>
      </c>
      <c r="F207" s="28">
        <v>0</v>
      </c>
      <c r="G207" s="28">
        <v>45901.91</v>
      </c>
      <c r="H207" s="28">
        <v>366568.61</v>
      </c>
      <c r="I207" s="28">
        <v>-291884</v>
      </c>
      <c r="J207" s="28">
        <v>714696.13</v>
      </c>
      <c r="K207" s="28">
        <v>0</v>
      </c>
      <c r="L207" s="28">
        <v>0</v>
      </c>
      <c r="M207" s="28">
        <v>0</v>
      </c>
      <c r="N207" s="28">
        <v>0</v>
      </c>
      <c r="O207" s="114">
        <f t="shared" si="4"/>
        <v>75686834.31</v>
      </c>
      <c r="P207" s="47"/>
    </row>
    <row r="208" spans="1:16" s="25" customFormat="1" ht="11.25">
      <c r="A208" s="50" t="s">
        <v>416</v>
      </c>
      <c r="B208" s="29" t="s">
        <v>417</v>
      </c>
      <c r="C208" s="27" t="s">
        <v>18</v>
      </c>
      <c r="D208" s="27" t="s">
        <v>15</v>
      </c>
      <c r="E208" s="28">
        <v>16384706.78</v>
      </c>
      <c r="F208" s="28">
        <v>5735.25</v>
      </c>
      <c r="G208" s="28">
        <v>11774.07</v>
      </c>
      <c r="H208" s="28">
        <v>134471.42</v>
      </c>
      <c r="I208" s="28">
        <v>-48579.12</v>
      </c>
      <c r="J208" s="28">
        <v>260203.02</v>
      </c>
      <c r="K208" s="28">
        <v>0</v>
      </c>
      <c r="L208" s="28">
        <v>0</v>
      </c>
      <c r="M208" s="28">
        <v>0</v>
      </c>
      <c r="N208" s="28">
        <v>0</v>
      </c>
      <c r="O208" s="114">
        <f t="shared" si="4"/>
        <v>16713292.78</v>
      </c>
      <c r="P208" s="47"/>
    </row>
    <row r="209" spans="1:16" s="25" customFormat="1" ht="11.25">
      <c r="A209" s="50" t="s">
        <v>418</v>
      </c>
      <c r="B209" s="29" t="s">
        <v>419</v>
      </c>
      <c r="C209" s="27" t="s">
        <v>32</v>
      </c>
      <c r="D209" s="27" t="s">
        <v>54</v>
      </c>
      <c r="E209" s="28">
        <v>82002890.72</v>
      </c>
      <c r="F209" s="28">
        <v>287550.35</v>
      </c>
      <c r="G209" s="28">
        <v>49426.54</v>
      </c>
      <c r="H209" s="28">
        <v>386300.33</v>
      </c>
      <c r="I209" s="28">
        <v>-665262.87</v>
      </c>
      <c r="J209" s="28">
        <v>493534.34</v>
      </c>
      <c r="K209" s="28">
        <v>0</v>
      </c>
      <c r="L209" s="28">
        <v>0</v>
      </c>
      <c r="M209" s="28">
        <v>0</v>
      </c>
      <c r="N209" s="28">
        <v>0</v>
      </c>
      <c r="O209" s="114">
        <f t="shared" si="4"/>
        <v>81880485.63</v>
      </c>
      <c r="P209" s="47"/>
    </row>
    <row r="210" spans="1:16" s="25" customFormat="1" ht="11.25">
      <c r="A210" s="50" t="s">
        <v>420</v>
      </c>
      <c r="B210" s="29" t="s">
        <v>421</v>
      </c>
      <c r="C210" s="27" t="s">
        <v>53</v>
      </c>
      <c r="D210" s="27" t="s">
        <v>54</v>
      </c>
      <c r="E210" s="28">
        <v>73647943.31</v>
      </c>
      <c r="F210" s="28">
        <v>4381.14</v>
      </c>
      <c r="G210" s="28">
        <v>39282.81</v>
      </c>
      <c r="H210" s="28">
        <v>234964.59</v>
      </c>
      <c r="I210" s="28">
        <v>-177593.68</v>
      </c>
      <c r="J210" s="28">
        <v>986691.4</v>
      </c>
      <c r="K210" s="28">
        <v>0</v>
      </c>
      <c r="L210" s="28">
        <v>0</v>
      </c>
      <c r="M210" s="28">
        <v>0</v>
      </c>
      <c r="N210" s="28">
        <v>0</v>
      </c>
      <c r="O210" s="114">
        <f t="shared" si="4"/>
        <v>74648341.67</v>
      </c>
      <c r="P210" s="47"/>
    </row>
    <row r="211" spans="1:16" s="25" customFormat="1" ht="11.25">
      <c r="A211" s="50" t="s">
        <v>422</v>
      </c>
      <c r="B211" s="29" t="s">
        <v>423</v>
      </c>
      <c r="C211" s="27" t="s">
        <v>53</v>
      </c>
      <c r="D211" s="27" t="s">
        <v>54</v>
      </c>
      <c r="E211" s="28">
        <v>52847099.96</v>
      </c>
      <c r="F211" s="28">
        <v>52975.34</v>
      </c>
      <c r="G211" s="28">
        <v>183698.79</v>
      </c>
      <c r="H211" s="28">
        <v>162055.54</v>
      </c>
      <c r="I211" s="28">
        <v>-377714.59</v>
      </c>
      <c r="J211" s="28">
        <v>426526.07</v>
      </c>
      <c r="K211" s="28">
        <v>0</v>
      </c>
      <c r="L211" s="28">
        <v>1050930.65</v>
      </c>
      <c r="M211" s="28">
        <v>0</v>
      </c>
      <c r="N211" s="28">
        <v>0</v>
      </c>
      <c r="O211" s="114">
        <f t="shared" si="4"/>
        <v>53872223.49999999</v>
      </c>
      <c r="P211" s="47"/>
    </row>
    <row r="212" spans="1:16" s="25" customFormat="1" ht="11.25">
      <c r="A212" s="50" t="s">
        <v>424</v>
      </c>
      <c r="B212" s="29" t="s">
        <v>425</v>
      </c>
      <c r="C212" s="27" t="s">
        <v>14</v>
      </c>
      <c r="D212" s="27" t="s">
        <v>54</v>
      </c>
      <c r="E212" s="28">
        <v>66961861.35</v>
      </c>
      <c r="F212" s="28">
        <v>3.72</v>
      </c>
      <c r="G212" s="28">
        <v>57252.55</v>
      </c>
      <c r="H212" s="28">
        <v>767618.15</v>
      </c>
      <c r="I212" s="28">
        <v>-513933.67</v>
      </c>
      <c r="J212" s="28">
        <v>1059303.22</v>
      </c>
      <c r="K212" s="28">
        <v>0</v>
      </c>
      <c r="L212" s="28">
        <v>0</v>
      </c>
      <c r="M212" s="28">
        <v>0</v>
      </c>
      <c r="N212" s="28">
        <v>0</v>
      </c>
      <c r="O212" s="114">
        <f t="shared" si="4"/>
        <v>68217592.78</v>
      </c>
      <c r="P212" s="47"/>
    </row>
    <row r="213" spans="1:16" s="25" customFormat="1" ht="11.25">
      <c r="A213" s="50" t="s">
        <v>426</v>
      </c>
      <c r="B213" s="29" t="s">
        <v>427</v>
      </c>
      <c r="C213" s="27" t="s">
        <v>18</v>
      </c>
      <c r="D213" s="27" t="s">
        <v>15</v>
      </c>
      <c r="E213" s="28">
        <v>54768655.82</v>
      </c>
      <c r="F213" s="28">
        <v>1327.63</v>
      </c>
      <c r="G213" s="28">
        <v>13410.11</v>
      </c>
      <c r="H213" s="28">
        <v>300379.3</v>
      </c>
      <c r="I213" s="28">
        <v>-95046.24</v>
      </c>
      <c r="J213" s="28">
        <v>252483.14</v>
      </c>
      <c r="K213" s="28">
        <v>0</v>
      </c>
      <c r="L213" s="28">
        <v>0</v>
      </c>
      <c r="M213" s="28">
        <v>0</v>
      </c>
      <c r="N213" s="28">
        <v>0</v>
      </c>
      <c r="O213" s="114">
        <f t="shared" si="4"/>
        <v>55211734.279999994</v>
      </c>
      <c r="P213" s="47"/>
    </row>
    <row r="214" spans="1:16" s="25" customFormat="1" ht="11.25">
      <c r="A214" s="50" t="s">
        <v>428</v>
      </c>
      <c r="B214" s="29" t="s">
        <v>429</v>
      </c>
      <c r="C214" s="27" t="s">
        <v>53</v>
      </c>
      <c r="D214" s="27" t="s">
        <v>15</v>
      </c>
      <c r="E214" s="28">
        <v>13236669.76</v>
      </c>
      <c r="F214" s="28">
        <v>0</v>
      </c>
      <c r="G214" s="28">
        <v>-4967.87</v>
      </c>
      <c r="H214" s="28">
        <v>91497.49</v>
      </c>
      <c r="I214" s="28">
        <v>-35244.22</v>
      </c>
      <c r="J214" s="28">
        <v>30000</v>
      </c>
      <c r="K214" s="28">
        <v>0</v>
      </c>
      <c r="L214" s="28">
        <v>0</v>
      </c>
      <c r="M214" s="28">
        <v>0</v>
      </c>
      <c r="N214" s="28">
        <v>0</v>
      </c>
      <c r="O214" s="114">
        <f t="shared" si="4"/>
        <v>13327890.899999999</v>
      </c>
      <c r="P214" s="47"/>
    </row>
    <row r="215" spans="1:16" s="25" customFormat="1" ht="11.25">
      <c r="A215" s="50" t="s">
        <v>430</v>
      </c>
      <c r="B215" s="29" t="s">
        <v>431</v>
      </c>
      <c r="C215" s="27" t="s">
        <v>14</v>
      </c>
      <c r="D215" s="27" t="s">
        <v>54</v>
      </c>
      <c r="E215" s="28">
        <v>88607212.07</v>
      </c>
      <c r="F215" s="28">
        <v>26988.55</v>
      </c>
      <c r="G215" s="28">
        <v>-11162.1</v>
      </c>
      <c r="H215" s="28">
        <v>153995.2</v>
      </c>
      <c r="I215" s="28">
        <v>-404042.6</v>
      </c>
      <c r="J215" s="28">
        <v>781659.95</v>
      </c>
      <c r="K215" s="28">
        <v>0</v>
      </c>
      <c r="L215" s="28">
        <v>0</v>
      </c>
      <c r="M215" s="28">
        <v>0</v>
      </c>
      <c r="N215" s="28">
        <v>0</v>
      </c>
      <c r="O215" s="114">
        <f t="shared" si="4"/>
        <v>89122998.17</v>
      </c>
      <c r="P215" s="47"/>
    </row>
    <row r="216" spans="1:16" s="25" customFormat="1" ht="11.25">
      <c r="A216" s="50" t="s">
        <v>432</v>
      </c>
      <c r="B216" s="29" t="s">
        <v>433</v>
      </c>
      <c r="C216" s="27" t="s">
        <v>35</v>
      </c>
      <c r="D216" s="27" t="s">
        <v>36</v>
      </c>
      <c r="E216" s="28">
        <v>44826199.84</v>
      </c>
      <c r="F216" s="28">
        <v>8847.3</v>
      </c>
      <c r="G216" s="28">
        <v>143291.78</v>
      </c>
      <c r="H216" s="28">
        <v>182755.38</v>
      </c>
      <c r="I216" s="28">
        <v>-165692.42</v>
      </c>
      <c r="J216" s="28">
        <v>1070963.32</v>
      </c>
      <c r="K216" s="28">
        <v>0</v>
      </c>
      <c r="L216" s="28">
        <v>0</v>
      </c>
      <c r="M216" s="28">
        <v>0</v>
      </c>
      <c r="N216" s="28">
        <v>0</v>
      </c>
      <c r="O216" s="114">
        <f t="shared" si="4"/>
        <v>45762087.04000001</v>
      </c>
      <c r="P216" s="47"/>
    </row>
    <row r="217" spans="1:16" s="25" customFormat="1" ht="11.25">
      <c r="A217" s="50" t="s">
        <v>434</v>
      </c>
      <c r="B217" s="29" t="s">
        <v>435</v>
      </c>
      <c r="C217" s="27" t="s">
        <v>167</v>
      </c>
      <c r="D217" s="27" t="s">
        <v>54</v>
      </c>
      <c r="E217" s="28">
        <v>38204647.61</v>
      </c>
      <c r="F217" s="28">
        <v>1934150.63</v>
      </c>
      <c r="G217" s="28">
        <v>3264722.81</v>
      </c>
      <c r="H217" s="28">
        <v>67180.96</v>
      </c>
      <c r="I217" s="28">
        <v>-75428.63</v>
      </c>
      <c r="J217" s="28">
        <v>677091.89</v>
      </c>
      <c r="K217" s="28">
        <v>0</v>
      </c>
      <c r="L217" s="28">
        <v>412410.19</v>
      </c>
      <c r="M217" s="28">
        <v>0</v>
      </c>
      <c r="N217" s="28">
        <v>0</v>
      </c>
      <c r="O217" s="114">
        <f t="shared" si="4"/>
        <v>34087028.58</v>
      </c>
      <c r="P217" s="47"/>
    </row>
    <row r="218" spans="1:16" s="25" customFormat="1" ht="11.25">
      <c r="A218" s="50" t="s">
        <v>436</v>
      </c>
      <c r="B218" s="29" t="s">
        <v>437</v>
      </c>
      <c r="C218" s="27" t="s">
        <v>61</v>
      </c>
      <c r="D218" s="27" t="s">
        <v>15</v>
      </c>
      <c r="E218" s="28">
        <v>33298937.75</v>
      </c>
      <c r="F218" s="28">
        <v>54561.58</v>
      </c>
      <c r="G218" s="28">
        <v>23950.28</v>
      </c>
      <c r="H218" s="28">
        <v>25583.79</v>
      </c>
      <c r="I218" s="28">
        <v>-32021.76</v>
      </c>
      <c r="J218" s="28">
        <v>721331.74</v>
      </c>
      <c r="K218" s="28">
        <v>0</v>
      </c>
      <c r="L218" s="28">
        <v>0</v>
      </c>
      <c r="M218" s="28">
        <v>0</v>
      </c>
      <c r="N218" s="28">
        <v>0</v>
      </c>
      <c r="O218" s="114">
        <f t="shared" si="4"/>
        <v>33935319.66</v>
      </c>
      <c r="P218" s="47"/>
    </row>
    <row r="219" spans="1:16" s="25" customFormat="1" ht="11.25">
      <c r="A219" s="50" t="s">
        <v>438</v>
      </c>
      <c r="B219" s="29" t="s">
        <v>439</v>
      </c>
      <c r="C219" s="27" t="s">
        <v>14</v>
      </c>
      <c r="D219" s="27" t="s">
        <v>15</v>
      </c>
      <c r="E219" s="28">
        <v>49193153.01</v>
      </c>
      <c r="F219" s="28">
        <v>4967.58</v>
      </c>
      <c r="G219" s="28">
        <v>-411451.43</v>
      </c>
      <c r="H219" s="28">
        <v>160368.57</v>
      </c>
      <c r="I219" s="28">
        <v>-70678.02</v>
      </c>
      <c r="J219" s="28">
        <v>223238.31</v>
      </c>
      <c r="K219" s="28">
        <v>0</v>
      </c>
      <c r="L219" s="28">
        <v>0</v>
      </c>
      <c r="M219" s="28">
        <v>0</v>
      </c>
      <c r="N219" s="28">
        <v>0</v>
      </c>
      <c r="O219" s="114">
        <f t="shared" si="4"/>
        <v>49912565.72</v>
      </c>
      <c r="P219" s="47"/>
    </row>
    <row r="220" spans="1:16" s="25" customFormat="1" ht="11.25">
      <c r="A220" s="50" t="s">
        <v>440</v>
      </c>
      <c r="B220" s="29" t="s">
        <v>441</v>
      </c>
      <c r="C220" s="27" t="s">
        <v>18</v>
      </c>
      <c r="D220" s="27" t="s">
        <v>15</v>
      </c>
      <c r="E220" s="28">
        <v>10700412.43</v>
      </c>
      <c r="F220" s="28">
        <v>2493.24</v>
      </c>
      <c r="G220" s="28">
        <v>11797.31</v>
      </c>
      <c r="H220" s="28">
        <v>123737.21</v>
      </c>
      <c r="I220" s="28">
        <v>-1381.93</v>
      </c>
      <c r="J220" s="28">
        <v>99869.3</v>
      </c>
      <c r="K220" s="28">
        <v>0</v>
      </c>
      <c r="L220" s="28">
        <v>0</v>
      </c>
      <c r="M220" s="28">
        <v>0</v>
      </c>
      <c r="N220" s="28">
        <v>0</v>
      </c>
      <c r="O220" s="114">
        <f t="shared" si="4"/>
        <v>10908346.46</v>
      </c>
      <c r="P220" s="47"/>
    </row>
    <row r="221" spans="1:16" s="25" customFormat="1" ht="11.25">
      <c r="A221" s="50" t="s">
        <v>442</v>
      </c>
      <c r="B221" s="29" t="s">
        <v>443</v>
      </c>
      <c r="C221" s="27" t="s">
        <v>35</v>
      </c>
      <c r="D221" s="27" t="s">
        <v>36</v>
      </c>
      <c r="E221" s="28">
        <v>69920227.67</v>
      </c>
      <c r="F221" s="28">
        <v>6466.82</v>
      </c>
      <c r="G221" s="28">
        <v>11066.9</v>
      </c>
      <c r="H221" s="28">
        <v>1869176.14</v>
      </c>
      <c r="I221" s="28">
        <v>-695578.12</v>
      </c>
      <c r="J221" s="28">
        <v>548589.73</v>
      </c>
      <c r="K221" s="28">
        <v>0</v>
      </c>
      <c r="L221" s="28">
        <v>0</v>
      </c>
      <c r="M221" s="28">
        <v>0</v>
      </c>
      <c r="N221" s="28">
        <v>0</v>
      </c>
      <c r="O221" s="114">
        <f t="shared" si="4"/>
        <v>71624881.7</v>
      </c>
      <c r="P221" s="47"/>
    </row>
    <row r="222" spans="1:16" s="25" customFormat="1" ht="11.25">
      <c r="A222" s="50" t="s">
        <v>444</v>
      </c>
      <c r="B222" s="29" t="s">
        <v>445</v>
      </c>
      <c r="C222" s="27" t="s">
        <v>41</v>
      </c>
      <c r="D222" s="27" t="s">
        <v>15</v>
      </c>
      <c r="E222" s="28">
        <v>10698935.72</v>
      </c>
      <c r="F222" s="28">
        <v>8.82</v>
      </c>
      <c r="G222" s="28">
        <v>12578.95</v>
      </c>
      <c r="H222" s="28">
        <v>85958.55</v>
      </c>
      <c r="I222" s="28">
        <v>-46608.2</v>
      </c>
      <c r="J222" s="28">
        <v>41871.95</v>
      </c>
      <c r="K222" s="28">
        <v>0</v>
      </c>
      <c r="L222" s="28">
        <v>0</v>
      </c>
      <c r="M222" s="28">
        <v>0</v>
      </c>
      <c r="N222" s="28">
        <v>0</v>
      </c>
      <c r="O222" s="114">
        <f t="shared" si="4"/>
        <v>10767570.250000002</v>
      </c>
      <c r="P222" s="47"/>
    </row>
    <row r="223" spans="1:16" s="25" customFormat="1" ht="11.25">
      <c r="A223" s="50" t="s">
        <v>446</v>
      </c>
      <c r="B223" s="29" t="s">
        <v>447</v>
      </c>
      <c r="C223" s="27" t="s">
        <v>18</v>
      </c>
      <c r="D223" s="27" t="s">
        <v>42</v>
      </c>
      <c r="E223" s="28">
        <v>60334391.66</v>
      </c>
      <c r="F223" s="28">
        <v>12878.71</v>
      </c>
      <c r="G223" s="28">
        <v>89356.15</v>
      </c>
      <c r="H223" s="28">
        <v>219414.6</v>
      </c>
      <c r="I223" s="28">
        <v>-301134.47</v>
      </c>
      <c r="J223" s="28">
        <v>732983.99</v>
      </c>
      <c r="K223" s="28">
        <v>0</v>
      </c>
      <c r="L223" s="28">
        <v>0</v>
      </c>
      <c r="M223" s="28">
        <v>0</v>
      </c>
      <c r="N223" s="28">
        <v>0</v>
      </c>
      <c r="O223" s="114">
        <f t="shared" si="4"/>
        <v>60883420.92</v>
      </c>
      <c r="P223" s="47"/>
    </row>
    <row r="224" spans="1:16" s="25" customFormat="1" ht="11.25">
      <c r="A224" s="50" t="s">
        <v>448</v>
      </c>
      <c r="B224" s="29" t="s">
        <v>449</v>
      </c>
      <c r="C224" s="27" t="s">
        <v>32</v>
      </c>
      <c r="D224" s="27" t="s">
        <v>15</v>
      </c>
      <c r="E224" s="28">
        <v>13999348.12</v>
      </c>
      <c r="F224" s="28">
        <v>2596.69</v>
      </c>
      <c r="G224" s="28">
        <v>175.05</v>
      </c>
      <c r="H224" s="28">
        <v>34038.36</v>
      </c>
      <c r="I224" s="28">
        <v>-61993.79</v>
      </c>
      <c r="J224" s="28">
        <v>117607.16</v>
      </c>
      <c r="K224" s="28">
        <v>0</v>
      </c>
      <c r="L224" s="28">
        <v>0</v>
      </c>
      <c r="M224" s="28">
        <v>0</v>
      </c>
      <c r="N224" s="28">
        <v>0</v>
      </c>
      <c r="O224" s="114">
        <f t="shared" si="4"/>
        <v>14086228.11</v>
      </c>
      <c r="P224" s="47"/>
    </row>
    <row r="225" spans="1:16" s="25" customFormat="1" ht="11.25">
      <c r="A225" s="50" t="s">
        <v>450</v>
      </c>
      <c r="B225" s="29" t="s">
        <v>451</v>
      </c>
      <c r="C225" s="27" t="s">
        <v>18</v>
      </c>
      <c r="D225" s="27" t="s">
        <v>15</v>
      </c>
      <c r="E225" s="28">
        <v>11910467.44</v>
      </c>
      <c r="F225" s="28">
        <v>0</v>
      </c>
      <c r="G225" s="28">
        <v>9616.56</v>
      </c>
      <c r="H225" s="28">
        <v>67734.77</v>
      </c>
      <c r="I225" s="28">
        <v>-16525.68</v>
      </c>
      <c r="J225" s="28">
        <v>174093.5</v>
      </c>
      <c r="K225" s="28">
        <v>0</v>
      </c>
      <c r="L225" s="28">
        <v>0</v>
      </c>
      <c r="M225" s="28">
        <v>0</v>
      </c>
      <c r="N225" s="28">
        <v>0</v>
      </c>
      <c r="O225" s="114">
        <f t="shared" si="4"/>
        <v>12126153.469999999</v>
      </c>
      <c r="P225" s="47"/>
    </row>
    <row r="226" spans="1:16" s="25" customFormat="1" ht="11.25">
      <c r="A226" s="50" t="s">
        <v>452</v>
      </c>
      <c r="B226" s="29" t="s">
        <v>453</v>
      </c>
      <c r="C226" s="27" t="s">
        <v>14</v>
      </c>
      <c r="D226" s="27" t="s">
        <v>15</v>
      </c>
      <c r="E226" s="28">
        <v>13687875.1</v>
      </c>
      <c r="F226" s="28">
        <v>146.59</v>
      </c>
      <c r="G226" s="28">
        <v>5617.49</v>
      </c>
      <c r="H226" s="28">
        <v>193048.18</v>
      </c>
      <c r="I226" s="28">
        <v>-120034.04</v>
      </c>
      <c r="J226" s="28">
        <v>310704.5</v>
      </c>
      <c r="K226" s="28">
        <v>0</v>
      </c>
      <c r="L226" s="28">
        <v>0</v>
      </c>
      <c r="M226" s="28">
        <v>0</v>
      </c>
      <c r="N226" s="28">
        <v>0</v>
      </c>
      <c r="O226" s="114">
        <f t="shared" si="4"/>
        <v>14065829.66</v>
      </c>
      <c r="P226" s="47"/>
    </row>
    <row r="227" spans="1:16" s="25" customFormat="1" ht="11.25">
      <c r="A227" s="50" t="s">
        <v>454</v>
      </c>
      <c r="B227" s="29" t="s">
        <v>455</v>
      </c>
      <c r="C227" s="27" t="s">
        <v>41</v>
      </c>
      <c r="D227" s="27" t="s">
        <v>42</v>
      </c>
      <c r="E227" s="28">
        <v>62765478.33</v>
      </c>
      <c r="F227" s="28">
        <v>2227.92</v>
      </c>
      <c r="G227" s="28">
        <v>14502.82</v>
      </c>
      <c r="H227" s="28">
        <v>101115.86</v>
      </c>
      <c r="I227" s="28">
        <v>-94203.4</v>
      </c>
      <c r="J227" s="28">
        <v>702701.6</v>
      </c>
      <c r="K227" s="28">
        <v>0</v>
      </c>
      <c r="L227" s="28">
        <v>0</v>
      </c>
      <c r="M227" s="28">
        <v>0</v>
      </c>
      <c r="N227" s="28">
        <v>0</v>
      </c>
      <c r="O227" s="114">
        <f t="shared" si="4"/>
        <v>63458361.65</v>
      </c>
      <c r="P227" s="47"/>
    </row>
    <row r="228" spans="1:16" s="25" customFormat="1" ht="11.25">
      <c r="A228" s="50" t="s">
        <v>456</v>
      </c>
      <c r="B228" s="29" t="s">
        <v>457</v>
      </c>
      <c r="C228" s="27" t="s">
        <v>61</v>
      </c>
      <c r="D228" s="27" t="s">
        <v>15</v>
      </c>
      <c r="E228" s="28">
        <v>35106721.88</v>
      </c>
      <c r="F228" s="28">
        <v>2943.74</v>
      </c>
      <c r="G228" s="28">
        <v>20938.84</v>
      </c>
      <c r="H228" s="28">
        <v>110427.95</v>
      </c>
      <c r="I228" s="28">
        <v>-129638.97</v>
      </c>
      <c r="J228" s="28">
        <v>121494.01</v>
      </c>
      <c r="K228" s="28">
        <v>0</v>
      </c>
      <c r="L228" s="28">
        <v>0</v>
      </c>
      <c r="M228" s="28">
        <v>0</v>
      </c>
      <c r="N228" s="28">
        <v>0</v>
      </c>
      <c r="O228" s="114">
        <f t="shared" si="4"/>
        <v>35185122.29</v>
      </c>
      <c r="P228" s="47"/>
    </row>
    <row r="229" spans="1:16" s="25" customFormat="1" ht="11.25">
      <c r="A229" s="50" t="s">
        <v>458</v>
      </c>
      <c r="B229" s="29" t="s">
        <v>459</v>
      </c>
      <c r="C229" s="27" t="s">
        <v>14</v>
      </c>
      <c r="D229" s="27" t="s">
        <v>15</v>
      </c>
      <c r="E229" s="28">
        <v>40581215.39</v>
      </c>
      <c r="F229" s="28">
        <v>21121.59</v>
      </c>
      <c r="G229" s="28">
        <v>170841.29</v>
      </c>
      <c r="H229" s="28">
        <v>50124.72</v>
      </c>
      <c r="I229" s="28">
        <v>-64329.02</v>
      </c>
      <c r="J229" s="28">
        <v>124968.96</v>
      </c>
      <c r="K229" s="28">
        <v>0</v>
      </c>
      <c r="L229" s="28">
        <v>0</v>
      </c>
      <c r="M229" s="28">
        <v>0</v>
      </c>
      <c r="N229" s="28">
        <v>0</v>
      </c>
      <c r="O229" s="114">
        <f t="shared" si="4"/>
        <v>40500017.169999994</v>
      </c>
      <c r="P229" s="47"/>
    </row>
    <row r="230" spans="1:16" s="25" customFormat="1" ht="11.25">
      <c r="A230" s="50" t="s">
        <v>460</v>
      </c>
      <c r="B230" s="29" t="s">
        <v>461</v>
      </c>
      <c r="C230" s="27" t="s">
        <v>21</v>
      </c>
      <c r="D230" s="27" t="s">
        <v>15</v>
      </c>
      <c r="E230" s="28">
        <v>24835198.98</v>
      </c>
      <c r="F230" s="28">
        <v>1059729.19</v>
      </c>
      <c r="G230" s="28">
        <v>43617.16</v>
      </c>
      <c r="H230" s="28">
        <v>117686.73</v>
      </c>
      <c r="I230" s="28">
        <v>-141301.84</v>
      </c>
      <c r="J230" s="28">
        <v>146804.77</v>
      </c>
      <c r="K230" s="28">
        <v>0</v>
      </c>
      <c r="L230" s="28">
        <v>0</v>
      </c>
      <c r="M230" s="28">
        <v>0</v>
      </c>
      <c r="N230" s="28">
        <v>0</v>
      </c>
      <c r="O230" s="114">
        <f t="shared" si="4"/>
        <v>23855042.29</v>
      </c>
      <c r="P230" s="47"/>
    </row>
    <row r="231" spans="1:16" s="25" customFormat="1" ht="11.25">
      <c r="A231" s="50" t="s">
        <v>462</v>
      </c>
      <c r="B231" s="29" t="s">
        <v>463</v>
      </c>
      <c r="C231" s="27" t="s">
        <v>14</v>
      </c>
      <c r="D231" s="27" t="s">
        <v>15</v>
      </c>
      <c r="E231" s="28">
        <v>40317015.89</v>
      </c>
      <c r="F231" s="28">
        <v>418.99</v>
      </c>
      <c r="G231" s="28">
        <v>57660.3</v>
      </c>
      <c r="H231" s="28">
        <v>103936.22</v>
      </c>
      <c r="I231" s="28">
        <v>-84918.01</v>
      </c>
      <c r="J231" s="28">
        <v>148900</v>
      </c>
      <c r="K231" s="28">
        <v>0</v>
      </c>
      <c r="L231" s="28">
        <v>0</v>
      </c>
      <c r="M231" s="28">
        <v>0</v>
      </c>
      <c r="N231" s="28">
        <v>0</v>
      </c>
      <c r="O231" s="114">
        <f t="shared" si="4"/>
        <v>40426854.81</v>
      </c>
      <c r="P231" s="47"/>
    </row>
    <row r="232" spans="1:16" s="25" customFormat="1" ht="11.25">
      <c r="A232" s="50" t="s">
        <v>464</v>
      </c>
      <c r="B232" s="29" t="s">
        <v>465</v>
      </c>
      <c r="C232" s="27" t="s">
        <v>21</v>
      </c>
      <c r="D232" s="27" t="s">
        <v>54</v>
      </c>
      <c r="E232" s="28">
        <v>7956172.4</v>
      </c>
      <c r="F232" s="28">
        <v>220.73</v>
      </c>
      <c r="G232" s="28">
        <v>-510509.41</v>
      </c>
      <c r="H232" s="28">
        <v>109041.81</v>
      </c>
      <c r="I232" s="28">
        <v>-32546.77</v>
      </c>
      <c r="J232" s="28">
        <v>63519.33</v>
      </c>
      <c r="K232" s="28">
        <v>0</v>
      </c>
      <c r="L232" s="28">
        <v>0</v>
      </c>
      <c r="M232" s="28">
        <v>0</v>
      </c>
      <c r="N232" s="28">
        <v>0</v>
      </c>
      <c r="O232" s="114">
        <f t="shared" si="4"/>
        <v>8606475.450000001</v>
      </c>
      <c r="P232" s="47"/>
    </row>
    <row r="233" spans="1:16" s="25" customFormat="1" ht="11.25">
      <c r="A233" s="50" t="s">
        <v>466</v>
      </c>
      <c r="B233" s="29" t="s">
        <v>467</v>
      </c>
      <c r="C233" s="27" t="s">
        <v>41</v>
      </c>
      <c r="D233" s="27" t="s">
        <v>15</v>
      </c>
      <c r="E233" s="28">
        <v>13498200.3</v>
      </c>
      <c r="F233" s="28">
        <v>55960.3</v>
      </c>
      <c r="G233" s="28">
        <v>-58566.03</v>
      </c>
      <c r="H233" s="28">
        <v>228217.66</v>
      </c>
      <c r="I233" s="28">
        <v>-15438.92</v>
      </c>
      <c r="J233" s="28">
        <v>52218.89</v>
      </c>
      <c r="K233" s="28">
        <v>0</v>
      </c>
      <c r="L233" s="28">
        <v>0</v>
      </c>
      <c r="M233" s="28">
        <v>0</v>
      </c>
      <c r="N233" s="28">
        <v>0</v>
      </c>
      <c r="O233" s="114">
        <f t="shared" si="4"/>
        <v>13765803.66</v>
      </c>
      <c r="P233" s="47"/>
    </row>
    <row r="234" spans="1:16" s="25" customFormat="1" ht="11.25">
      <c r="A234" s="50" t="s">
        <v>468</v>
      </c>
      <c r="B234" s="29" t="s">
        <v>469</v>
      </c>
      <c r="C234" s="27" t="s">
        <v>18</v>
      </c>
      <c r="D234" s="27" t="s">
        <v>42</v>
      </c>
      <c r="E234" s="28">
        <v>76469780.99</v>
      </c>
      <c r="F234" s="28">
        <v>40084.88</v>
      </c>
      <c r="G234" s="28">
        <v>162217.47</v>
      </c>
      <c r="H234" s="28">
        <v>236522.84</v>
      </c>
      <c r="I234" s="28">
        <v>-1829136.07</v>
      </c>
      <c r="J234" s="28">
        <v>1219214.87</v>
      </c>
      <c r="K234" s="28">
        <v>0</v>
      </c>
      <c r="L234" s="28">
        <v>0</v>
      </c>
      <c r="M234" s="28">
        <v>0</v>
      </c>
      <c r="N234" s="28">
        <v>0</v>
      </c>
      <c r="O234" s="114">
        <f t="shared" si="4"/>
        <v>75894080.28000002</v>
      </c>
      <c r="P234" s="47"/>
    </row>
    <row r="235" spans="1:16" s="25" customFormat="1" ht="11.25">
      <c r="A235" s="50" t="s">
        <v>470</v>
      </c>
      <c r="B235" s="29" t="s">
        <v>471</v>
      </c>
      <c r="C235" s="27" t="s">
        <v>61</v>
      </c>
      <c r="D235" s="27" t="s">
        <v>42</v>
      </c>
      <c r="E235" s="28">
        <v>90919566.84</v>
      </c>
      <c r="F235" s="28">
        <v>3209.92</v>
      </c>
      <c r="G235" s="28">
        <v>78878.78</v>
      </c>
      <c r="H235" s="28">
        <v>334612.88</v>
      </c>
      <c r="I235" s="28">
        <v>-79777.8</v>
      </c>
      <c r="J235" s="28">
        <v>1521577.32</v>
      </c>
      <c r="K235" s="28">
        <v>0</v>
      </c>
      <c r="L235" s="28">
        <v>0</v>
      </c>
      <c r="M235" s="28">
        <v>0</v>
      </c>
      <c r="N235" s="28">
        <v>0</v>
      </c>
      <c r="O235" s="114">
        <f t="shared" si="4"/>
        <v>92613890.53999999</v>
      </c>
      <c r="P235" s="47"/>
    </row>
    <row r="236" spans="1:16" s="25" customFormat="1" ht="11.25">
      <c r="A236" s="50" t="s">
        <v>472</v>
      </c>
      <c r="B236" s="29" t="s">
        <v>473</v>
      </c>
      <c r="C236" s="27" t="s">
        <v>41</v>
      </c>
      <c r="D236" s="27" t="s">
        <v>15</v>
      </c>
      <c r="E236" s="28">
        <v>26445846.1</v>
      </c>
      <c r="F236" s="28">
        <v>0</v>
      </c>
      <c r="G236" s="28">
        <v>34774.55</v>
      </c>
      <c r="H236" s="28">
        <v>506320.85</v>
      </c>
      <c r="I236" s="28">
        <v>-157999.6</v>
      </c>
      <c r="J236" s="28">
        <v>578140.1</v>
      </c>
      <c r="K236" s="28">
        <v>0</v>
      </c>
      <c r="L236" s="28">
        <v>0</v>
      </c>
      <c r="M236" s="28">
        <v>0</v>
      </c>
      <c r="N236" s="28">
        <v>0</v>
      </c>
      <c r="O236" s="114">
        <f t="shared" si="4"/>
        <v>27337532.900000002</v>
      </c>
      <c r="P236" s="47"/>
    </row>
    <row r="237" spans="1:16" s="25" customFormat="1" ht="11.25">
      <c r="A237" s="50" t="s">
        <v>474</v>
      </c>
      <c r="B237" s="29" t="s">
        <v>475</v>
      </c>
      <c r="C237" s="27" t="s">
        <v>53</v>
      </c>
      <c r="D237" s="27" t="s">
        <v>15</v>
      </c>
      <c r="E237" s="28">
        <v>28378535.96</v>
      </c>
      <c r="F237" s="28">
        <v>28998.34</v>
      </c>
      <c r="G237" s="28">
        <v>-4670.25</v>
      </c>
      <c r="H237" s="28">
        <v>131286.34</v>
      </c>
      <c r="I237" s="28">
        <v>-116425.99</v>
      </c>
      <c r="J237" s="28">
        <v>116544.46</v>
      </c>
      <c r="K237" s="28">
        <v>0</v>
      </c>
      <c r="L237" s="28">
        <v>0</v>
      </c>
      <c r="M237" s="28">
        <v>0</v>
      </c>
      <c r="N237" s="28">
        <v>0</v>
      </c>
      <c r="O237" s="114">
        <f t="shared" si="4"/>
        <v>28485612.680000003</v>
      </c>
      <c r="P237" s="47"/>
    </row>
    <row r="238" spans="1:16" s="25" customFormat="1" ht="11.25">
      <c r="A238" s="50" t="s">
        <v>476</v>
      </c>
      <c r="B238" s="29" t="s">
        <v>477</v>
      </c>
      <c r="C238" s="27" t="s">
        <v>18</v>
      </c>
      <c r="D238" s="27" t="s">
        <v>42</v>
      </c>
      <c r="E238" s="28">
        <v>69507152.89</v>
      </c>
      <c r="F238" s="28">
        <v>5262.06</v>
      </c>
      <c r="G238" s="28">
        <v>41309.72</v>
      </c>
      <c r="H238" s="28">
        <v>278467.67</v>
      </c>
      <c r="I238" s="28">
        <v>1581593.14</v>
      </c>
      <c r="J238" s="28">
        <v>7730583</v>
      </c>
      <c r="K238" s="28">
        <v>0</v>
      </c>
      <c r="L238" s="28">
        <v>5204651.41</v>
      </c>
      <c r="M238" s="28">
        <v>0</v>
      </c>
      <c r="N238" s="28">
        <v>0</v>
      </c>
      <c r="O238" s="114">
        <f t="shared" si="4"/>
        <v>84255876.33</v>
      </c>
      <c r="P238" s="47"/>
    </row>
    <row r="239" spans="1:16" s="25" customFormat="1" ht="11.25">
      <c r="A239" s="50" t="s">
        <v>478</v>
      </c>
      <c r="B239" s="29" t="s">
        <v>479</v>
      </c>
      <c r="C239" s="27" t="s">
        <v>41</v>
      </c>
      <c r="D239" s="27" t="s">
        <v>15</v>
      </c>
      <c r="E239" s="28">
        <v>34567243.15</v>
      </c>
      <c r="F239" s="28">
        <v>3972256.67</v>
      </c>
      <c r="G239" s="28">
        <v>-16047.14</v>
      </c>
      <c r="H239" s="28">
        <v>81156.1</v>
      </c>
      <c r="I239" s="28">
        <v>-62144.55</v>
      </c>
      <c r="J239" s="28">
        <v>730176.64</v>
      </c>
      <c r="K239" s="28">
        <v>0</v>
      </c>
      <c r="L239" s="28">
        <v>0</v>
      </c>
      <c r="M239" s="28">
        <v>0</v>
      </c>
      <c r="N239" s="28">
        <v>0</v>
      </c>
      <c r="O239" s="114">
        <f t="shared" si="4"/>
        <v>31360221.81</v>
      </c>
      <c r="P239" s="47"/>
    </row>
    <row r="240" spans="1:16" s="25" customFormat="1" ht="11.25">
      <c r="A240" s="50" t="s">
        <v>480</v>
      </c>
      <c r="B240" s="29" t="s">
        <v>481</v>
      </c>
      <c r="C240" s="27" t="s">
        <v>14</v>
      </c>
      <c r="D240" s="27" t="s">
        <v>15</v>
      </c>
      <c r="E240" s="28">
        <v>30009022.52</v>
      </c>
      <c r="F240" s="28">
        <v>215.97</v>
      </c>
      <c r="G240" s="28">
        <v>15962.51</v>
      </c>
      <c r="H240" s="28">
        <v>353251.85</v>
      </c>
      <c r="I240" s="28">
        <v>-203136.98</v>
      </c>
      <c r="J240" s="28">
        <v>231889.86</v>
      </c>
      <c r="K240" s="28">
        <v>0</v>
      </c>
      <c r="L240" s="28">
        <v>0</v>
      </c>
      <c r="M240" s="28">
        <v>0</v>
      </c>
      <c r="N240" s="28">
        <v>0</v>
      </c>
      <c r="O240" s="114">
        <f t="shared" si="4"/>
        <v>30374848.77</v>
      </c>
      <c r="P240" s="47"/>
    </row>
    <row r="241" spans="1:16" s="25" customFormat="1" ht="11.25">
      <c r="A241" s="50" t="s">
        <v>482</v>
      </c>
      <c r="B241" s="29" t="s">
        <v>483</v>
      </c>
      <c r="C241" s="27" t="s">
        <v>41</v>
      </c>
      <c r="D241" s="27" t="s">
        <v>42</v>
      </c>
      <c r="E241" s="28">
        <v>181317956.87</v>
      </c>
      <c r="F241" s="28">
        <v>31970.01</v>
      </c>
      <c r="G241" s="28">
        <v>278836.22</v>
      </c>
      <c r="H241" s="28">
        <v>558881.11</v>
      </c>
      <c r="I241" s="28">
        <v>-759521.28</v>
      </c>
      <c r="J241" s="28">
        <v>3665060.21</v>
      </c>
      <c r="K241" s="28">
        <v>0</v>
      </c>
      <c r="L241" s="28">
        <v>0</v>
      </c>
      <c r="M241" s="28">
        <v>0</v>
      </c>
      <c r="N241" s="28">
        <v>0</v>
      </c>
      <c r="O241" s="114">
        <f t="shared" si="4"/>
        <v>184471570.68000004</v>
      </c>
      <c r="P241" s="47"/>
    </row>
    <row r="242" spans="1:16" s="25" customFormat="1" ht="11.25">
      <c r="A242" s="50" t="s">
        <v>484</v>
      </c>
      <c r="B242" s="29" t="s">
        <v>485</v>
      </c>
      <c r="C242" s="27" t="s">
        <v>14</v>
      </c>
      <c r="D242" s="27" t="s">
        <v>15</v>
      </c>
      <c r="E242" s="28">
        <v>26328821.23</v>
      </c>
      <c r="F242" s="28">
        <v>563631.03</v>
      </c>
      <c r="G242" s="28">
        <v>-451912.17</v>
      </c>
      <c r="H242" s="28">
        <v>180380.91</v>
      </c>
      <c r="I242" s="28">
        <v>-247726.16</v>
      </c>
      <c r="J242" s="28">
        <v>277566.47</v>
      </c>
      <c r="K242" s="28">
        <v>0</v>
      </c>
      <c r="L242" s="28">
        <v>8101.44</v>
      </c>
      <c r="M242" s="28">
        <v>0</v>
      </c>
      <c r="N242" s="28">
        <v>0</v>
      </c>
      <c r="O242" s="114">
        <f t="shared" si="4"/>
        <v>26435425.03</v>
      </c>
      <c r="P242" s="47"/>
    </row>
    <row r="243" spans="1:16" s="73" customFormat="1" ht="11.25">
      <c r="A243" s="50" t="s">
        <v>486</v>
      </c>
      <c r="B243" s="29" t="s">
        <v>740</v>
      </c>
      <c r="C243" s="27" t="s">
        <v>61</v>
      </c>
      <c r="D243" s="27" t="s">
        <v>54</v>
      </c>
      <c r="E243" s="28">
        <v>67765148.37</v>
      </c>
      <c r="F243" s="28">
        <v>110468.89</v>
      </c>
      <c r="G243" s="28">
        <v>75274.52</v>
      </c>
      <c r="H243" s="28">
        <v>364689.8</v>
      </c>
      <c r="I243" s="28">
        <v>-340630</v>
      </c>
      <c r="J243" s="28">
        <v>658195.49</v>
      </c>
      <c r="K243" s="28">
        <v>0</v>
      </c>
      <c r="L243" s="28">
        <v>0</v>
      </c>
      <c r="M243" s="28">
        <v>0</v>
      </c>
      <c r="N243" s="28">
        <v>0</v>
      </c>
      <c r="O243" s="114">
        <f t="shared" si="4"/>
        <v>68261660.25</v>
      </c>
      <c r="P243" s="72"/>
    </row>
    <row r="244" spans="1:16" s="25" customFormat="1" ht="11.25">
      <c r="A244" s="50" t="s">
        <v>488</v>
      </c>
      <c r="B244" s="29" t="s">
        <v>489</v>
      </c>
      <c r="C244" s="27" t="s">
        <v>14</v>
      </c>
      <c r="D244" s="27" t="s">
        <v>54</v>
      </c>
      <c r="E244" s="28">
        <v>82204626.64</v>
      </c>
      <c r="F244" s="28">
        <v>30143.93</v>
      </c>
      <c r="G244" s="28">
        <v>-206072.05</v>
      </c>
      <c r="H244" s="28">
        <v>58504.77</v>
      </c>
      <c r="I244" s="28">
        <v>-379033.7</v>
      </c>
      <c r="J244" s="28">
        <v>1284018.95</v>
      </c>
      <c r="K244" s="28">
        <v>0</v>
      </c>
      <c r="L244" s="28">
        <v>0</v>
      </c>
      <c r="M244" s="28">
        <v>0</v>
      </c>
      <c r="N244" s="28">
        <v>0</v>
      </c>
      <c r="O244" s="114">
        <f t="shared" si="4"/>
        <v>83344044.77999999</v>
      </c>
      <c r="P244" s="47"/>
    </row>
    <row r="245" spans="1:16" s="25" customFormat="1" ht="11.25">
      <c r="A245" s="50" t="s">
        <v>490</v>
      </c>
      <c r="B245" s="29" t="s">
        <v>491</v>
      </c>
      <c r="C245" s="27" t="s">
        <v>61</v>
      </c>
      <c r="D245" s="27" t="s">
        <v>42</v>
      </c>
      <c r="E245" s="28">
        <v>96578771.46</v>
      </c>
      <c r="F245" s="28">
        <v>7313.9</v>
      </c>
      <c r="G245" s="28">
        <v>56505.52</v>
      </c>
      <c r="H245" s="28">
        <v>184393.17</v>
      </c>
      <c r="I245" s="28">
        <v>-188140.65</v>
      </c>
      <c r="J245" s="28">
        <v>30179.3</v>
      </c>
      <c r="K245" s="28">
        <v>0</v>
      </c>
      <c r="L245" s="28">
        <v>0</v>
      </c>
      <c r="M245" s="28">
        <v>0</v>
      </c>
      <c r="N245" s="28">
        <v>0</v>
      </c>
      <c r="O245" s="114">
        <f t="shared" si="4"/>
        <v>96541383.85999998</v>
      </c>
      <c r="P245" s="47"/>
    </row>
    <row r="246" spans="1:16" s="25" customFormat="1" ht="11.25">
      <c r="A246" s="50" t="s">
        <v>492</v>
      </c>
      <c r="B246" s="29" t="s">
        <v>493</v>
      </c>
      <c r="C246" s="27" t="s">
        <v>14</v>
      </c>
      <c r="D246" s="27" t="s">
        <v>15</v>
      </c>
      <c r="E246" s="28">
        <v>27054453.81</v>
      </c>
      <c r="F246" s="28">
        <v>4871.91</v>
      </c>
      <c r="G246" s="28">
        <v>32764.91</v>
      </c>
      <c r="H246" s="28">
        <v>64541.39</v>
      </c>
      <c r="I246" s="28">
        <v>-326592.83</v>
      </c>
      <c r="J246" s="28">
        <v>50110.42</v>
      </c>
      <c r="K246" s="28">
        <v>0</v>
      </c>
      <c r="L246" s="28">
        <v>0</v>
      </c>
      <c r="M246" s="28">
        <v>0</v>
      </c>
      <c r="N246" s="28">
        <v>0</v>
      </c>
      <c r="O246" s="114">
        <f t="shared" si="4"/>
        <v>26804875.970000003</v>
      </c>
      <c r="P246" s="47"/>
    </row>
    <row r="247" spans="1:16" s="25" customFormat="1" ht="11.25">
      <c r="A247" s="50" t="s">
        <v>494</v>
      </c>
      <c r="B247" s="29" t="s">
        <v>495</v>
      </c>
      <c r="C247" s="27" t="s">
        <v>32</v>
      </c>
      <c r="D247" s="27" t="s">
        <v>15</v>
      </c>
      <c r="E247" s="28">
        <v>56265514.93</v>
      </c>
      <c r="F247" s="28">
        <v>1070.96</v>
      </c>
      <c r="G247" s="28">
        <v>80399.48</v>
      </c>
      <c r="H247" s="28">
        <v>322173.69</v>
      </c>
      <c r="I247" s="28">
        <v>-457217.91</v>
      </c>
      <c r="J247" s="28">
        <v>187828.96</v>
      </c>
      <c r="K247" s="28">
        <v>0</v>
      </c>
      <c r="L247" s="28">
        <v>0</v>
      </c>
      <c r="M247" s="28">
        <v>0</v>
      </c>
      <c r="N247" s="28">
        <v>0</v>
      </c>
      <c r="O247" s="114">
        <f t="shared" si="4"/>
        <v>56236829.230000004</v>
      </c>
      <c r="P247" s="47"/>
    </row>
    <row r="248" spans="1:16" s="25" customFormat="1" ht="11.25">
      <c r="A248" s="50" t="s">
        <v>496</v>
      </c>
      <c r="B248" s="29" t="s">
        <v>497</v>
      </c>
      <c r="C248" s="27" t="s">
        <v>21</v>
      </c>
      <c r="D248" s="27" t="s">
        <v>15</v>
      </c>
      <c r="E248" s="28">
        <v>19507137.28</v>
      </c>
      <c r="F248" s="28">
        <v>543.92</v>
      </c>
      <c r="G248" s="28">
        <v>1045.21</v>
      </c>
      <c r="H248" s="28">
        <v>100168.27</v>
      </c>
      <c r="I248" s="28">
        <v>-55688.95</v>
      </c>
      <c r="J248" s="28">
        <v>3.49</v>
      </c>
      <c r="K248" s="28">
        <v>0</v>
      </c>
      <c r="L248" s="28">
        <v>0</v>
      </c>
      <c r="M248" s="28">
        <v>0</v>
      </c>
      <c r="N248" s="28">
        <v>0</v>
      </c>
      <c r="O248" s="114">
        <f t="shared" si="4"/>
        <v>19550030.959999997</v>
      </c>
      <c r="P248" s="47"/>
    </row>
    <row r="249" spans="1:16" s="25" customFormat="1" ht="11.25">
      <c r="A249" s="50" t="s">
        <v>498</v>
      </c>
      <c r="B249" s="29" t="s">
        <v>499</v>
      </c>
      <c r="C249" s="27" t="s">
        <v>53</v>
      </c>
      <c r="D249" s="27" t="s">
        <v>54</v>
      </c>
      <c r="E249" s="28">
        <v>111201639.69</v>
      </c>
      <c r="F249" s="28">
        <v>751012.73</v>
      </c>
      <c r="G249" s="28">
        <v>60302.54</v>
      </c>
      <c r="H249" s="28">
        <v>383552.65</v>
      </c>
      <c r="I249" s="28">
        <v>-66090.04</v>
      </c>
      <c r="J249" s="28">
        <v>420584.37</v>
      </c>
      <c r="K249" s="28">
        <v>0</v>
      </c>
      <c r="L249" s="28">
        <v>0</v>
      </c>
      <c r="M249" s="28">
        <v>0</v>
      </c>
      <c r="N249" s="28">
        <v>0</v>
      </c>
      <c r="O249" s="114">
        <f t="shared" si="4"/>
        <v>111128371.39999999</v>
      </c>
      <c r="P249" s="47"/>
    </row>
    <row r="250" spans="1:16" s="25" customFormat="1" ht="11.25">
      <c r="A250" s="50" t="s">
        <v>500</v>
      </c>
      <c r="B250" s="29" t="s">
        <v>501</v>
      </c>
      <c r="C250" s="27" t="s">
        <v>53</v>
      </c>
      <c r="D250" s="27" t="s">
        <v>15</v>
      </c>
      <c r="E250" s="28">
        <v>20279992.97</v>
      </c>
      <c r="F250" s="28">
        <v>0</v>
      </c>
      <c r="G250" s="28">
        <v>27289.65</v>
      </c>
      <c r="H250" s="28">
        <v>289880.67</v>
      </c>
      <c r="I250" s="28">
        <v>-182923.94</v>
      </c>
      <c r="J250" s="28">
        <v>224141.06</v>
      </c>
      <c r="K250" s="28">
        <v>0</v>
      </c>
      <c r="L250" s="28">
        <v>0</v>
      </c>
      <c r="M250" s="28">
        <v>0</v>
      </c>
      <c r="N250" s="28">
        <v>0</v>
      </c>
      <c r="O250" s="114">
        <f t="shared" si="4"/>
        <v>20583801.11</v>
      </c>
      <c r="P250" s="47"/>
    </row>
    <row r="251" spans="1:16" s="25" customFormat="1" ht="11.25">
      <c r="A251" s="50" t="s">
        <v>502</v>
      </c>
      <c r="B251" s="29" t="s">
        <v>503</v>
      </c>
      <c r="C251" s="27" t="s">
        <v>21</v>
      </c>
      <c r="D251" s="27" t="s">
        <v>15</v>
      </c>
      <c r="E251" s="28">
        <v>22091569.95</v>
      </c>
      <c r="F251" s="28">
        <v>905050.63</v>
      </c>
      <c r="G251" s="28">
        <v>4247.43</v>
      </c>
      <c r="H251" s="28">
        <v>118618.22</v>
      </c>
      <c r="I251" s="28">
        <v>-26744.04</v>
      </c>
      <c r="J251" s="28">
        <v>143376.99</v>
      </c>
      <c r="K251" s="28">
        <v>0</v>
      </c>
      <c r="L251" s="28">
        <v>0</v>
      </c>
      <c r="M251" s="28">
        <v>0</v>
      </c>
      <c r="N251" s="28">
        <v>0</v>
      </c>
      <c r="O251" s="114">
        <f t="shared" si="4"/>
        <v>21417523.06</v>
      </c>
      <c r="P251" s="47"/>
    </row>
    <row r="252" spans="1:16" s="25" customFormat="1" ht="11.25">
      <c r="A252" s="50" t="s">
        <v>504</v>
      </c>
      <c r="B252" s="29" t="s">
        <v>505</v>
      </c>
      <c r="C252" s="27" t="s">
        <v>21</v>
      </c>
      <c r="D252" s="27" t="s">
        <v>15</v>
      </c>
      <c r="E252" s="28">
        <v>35245107.88</v>
      </c>
      <c r="F252" s="28">
        <v>7365.96</v>
      </c>
      <c r="G252" s="28">
        <v>-118024.04</v>
      </c>
      <c r="H252" s="28">
        <v>134530.48</v>
      </c>
      <c r="I252" s="28">
        <v>-257655.57</v>
      </c>
      <c r="J252" s="28">
        <v>215224.18</v>
      </c>
      <c r="K252" s="28">
        <v>0</v>
      </c>
      <c r="L252" s="28">
        <v>0</v>
      </c>
      <c r="M252" s="28">
        <v>0</v>
      </c>
      <c r="N252" s="28">
        <v>0</v>
      </c>
      <c r="O252" s="114">
        <f t="shared" si="4"/>
        <v>35447865.05</v>
      </c>
      <c r="P252" s="47"/>
    </row>
    <row r="253" spans="1:16" s="25" customFormat="1" ht="11.25">
      <c r="A253" s="50" t="s">
        <v>506</v>
      </c>
      <c r="B253" s="29" t="s">
        <v>507</v>
      </c>
      <c r="C253" s="27" t="s">
        <v>18</v>
      </c>
      <c r="D253" s="27" t="s">
        <v>15</v>
      </c>
      <c r="E253" s="28">
        <v>34301291.21</v>
      </c>
      <c r="F253" s="28">
        <v>593.6</v>
      </c>
      <c r="G253" s="28">
        <v>36989.49</v>
      </c>
      <c r="H253" s="28">
        <v>261901.5</v>
      </c>
      <c r="I253" s="28">
        <v>-34006.14</v>
      </c>
      <c r="J253" s="28">
        <v>192348.04</v>
      </c>
      <c r="K253" s="28">
        <v>0</v>
      </c>
      <c r="L253" s="28">
        <v>0</v>
      </c>
      <c r="M253" s="28">
        <v>0</v>
      </c>
      <c r="N253" s="28">
        <v>0</v>
      </c>
      <c r="O253" s="114">
        <f t="shared" si="4"/>
        <v>34683951.519999996</v>
      </c>
      <c r="P253" s="47"/>
    </row>
    <row r="254" spans="1:16" s="25" customFormat="1" ht="11.25">
      <c r="A254" s="50" t="s">
        <v>508</v>
      </c>
      <c r="B254" s="29" t="s">
        <v>509</v>
      </c>
      <c r="C254" s="27" t="s">
        <v>32</v>
      </c>
      <c r="D254" s="27" t="s">
        <v>15</v>
      </c>
      <c r="E254" s="28">
        <v>21163783.48</v>
      </c>
      <c r="F254" s="28">
        <v>3615.38</v>
      </c>
      <c r="G254" s="28">
        <v>-10483.06</v>
      </c>
      <c r="H254" s="28">
        <v>342051.19</v>
      </c>
      <c r="I254" s="28">
        <v>-142581.83</v>
      </c>
      <c r="J254" s="28">
        <v>115625</v>
      </c>
      <c r="K254" s="28">
        <v>0</v>
      </c>
      <c r="L254" s="28">
        <v>0</v>
      </c>
      <c r="M254" s="28">
        <v>0</v>
      </c>
      <c r="N254" s="28">
        <v>0</v>
      </c>
      <c r="O254" s="114">
        <f t="shared" si="4"/>
        <v>21485745.520000003</v>
      </c>
      <c r="P254" s="47"/>
    </row>
    <row r="255" spans="1:16" s="25" customFormat="1" ht="11.25">
      <c r="A255" s="50" t="s">
        <v>510</v>
      </c>
      <c r="B255" s="29" t="s">
        <v>511</v>
      </c>
      <c r="C255" s="27" t="s">
        <v>21</v>
      </c>
      <c r="D255" s="27" t="s">
        <v>15</v>
      </c>
      <c r="E255" s="28">
        <v>18814356.22</v>
      </c>
      <c r="F255" s="28">
        <v>3192.23</v>
      </c>
      <c r="G255" s="28">
        <v>80246.23</v>
      </c>
      <c r="H255" s="28">
        <v>162448.9</v>
      </c>
      <c r="I255" s="28">
        <v>8514.32</v>
      </c>
      <c r="J255" s="28">
        <v>141246.77</v>
      </c>
      <c r="K255" s="28">
        <v>0</v>
      </c>
      <c r="L255" s="28">
        <v>0</v>
      </c>
      <c r="M255" s="28">
        <v>0</v>
      </c>
      <c r="N255" s="28">
        <v>0</v>
      </c>
      <c r="O255" s="114">
        <f t="shared" si="4"/>
        <v>19043127.749999996</v>
      </c>
      <c r="P255" s="47"/>
    </row>
    <row r="256" spans="1:16" s="25" customFormat="1" ht="11.25">
      <c r="A256" s="50" t="s">
        <v>512</v>
      </c>
      <c r="B256" s="29" t="s">
        <v>513</v>
      </c>
      <c r="C256" s="27" t="s">
        <v>14</v>
      </c>
      <c r="D256" s="27" t="s">
        <v>15</v>
      </c>
      <c r="E256" s="28">
        <v>38354764.89</v>
      </c>
      <c r="F256" s="28">
        <v>19438.53</v>
      </c>
      <c r="G256" s="28">
        <v>78155.92</v>
      </c>
      <c r="H256" s="28">
        <v>378936.64</v>
      </c>
      <c r="I256" s="28">
        <v>-589186.12</v>
      </c>
      <c r="J256" s="28">
        <v>180119.76</v>
      </c>
      <c r="K256" s="28">
        <v>0</v>
      </c>
      <c r="L256" s="28">
        <v>0</v>
      </c>
      <c r="M256" s="28">
        <v>0</v>
      </c>
      <c r="N256" s="28">
        <v>0</v>
      </c>
      <c r="O256" s="114">
        <f t="shared" si="4"/>
        <v>38227040.72</v>
      </c>
      <c r="P256" s="47"/>
    </row>
    <row r="257" spans="1:16" s="25" customFormat="1" ht="11.25">
      <c r="A257" s="50" t="s">
        <v>514</v>
      </c>
      <c r="B257" s="29" t="s">
        <v>515</v>
      </c>
      <c r="C257" s="27" t="s">
        <v>18</v>
      </c>
      <c r="D257" s="27" t="s">
        <v>15</v>
      </c>
      <c r="E257" s="28">
        <v>28896230.47</v>
      </c>
      <c r="F257" s="28">
        <v>17561.63</v>
      </c>
      <c r="G257" s="28">
        <v>-2259.32</v>
      </c>
      <c r="H257" s="28">
        <v>101405.24</v>
      </c>
      <c r="I257" s="28">
        <v>-79308.14</v>
      </c>
      <c r="J257" s="28">
        <v>37140.07</v>
      </c>
      <c r="K257" s="28">
        <v>0</v>
      </c>
      <c r="L257" s="28">
        <v>0</v>
      </c>
      <c r="M257" s="28">
        <v>0</v>
      </c>
      <c r="N257" s="28">
        <v>0</v>
      </c>
      <c r="O257" s="114">
        <f t="shared" si="4"/>
        <v>28940165.33</v>
      </c>
      <c r="P257" s="47"/>
    </row>
    <row r="258" spans="1:16" s="25" customFormat="1" ht="11.25">
      <c r="A258" s="50" t="s">
        <v>516</v>
      </c>
      <c r="B258" s="29" t="s">
        <v>517</v>
      </c>
      <c r="C258" s="27" t="s">
        <v>53</v>
      </c>
      <c r="D258" s="27" t="s">
        <v>15</v>
      </c>
      <c r="E258" s="28">
        <v>34100450.35</v>
      </c>
      <c r="F258" s="28">
        <v>14643.59</v>
      </c>
      <c r="G258" s="28">
        <v>16022.47</v>
      </c>
      <c r="H258" s="28">
        <v>167570.16</v>
      </c>
      <c r="I258" s="28">
        <v>-357790.07</v>
      </c>
      <c r="J258" s="28">
        <v>202170.46</v>
      </c>
      <c r="K258" s="28">
        <v>0</v>
      </c>
      <c r="L258" s="28">
        <v>0</v>
      </c>
      <c r="M258" s="28">
        <v>0</v>
      </c>
      <c r="N258" s="28">
        <v>0</v>
      </c>
      <c r="O258" s="114">
        <f t="shared" si="4"/>
        <v>34081734.839999996</v>
      </c>
      <c r="P258" s="47"/>
    </row>
    <row r="259" spans="1:16" s="25" customFormat="1" ht="11.25">
      <c r="A259" s="50" t="s">
        <v>518</v>
      </c>
      <c r="B259" s="29" t="s">
        <v>519</v>
      </c>
      <c r="C259" s="27" t="s">
        <v>61</v>
      </c>
      <c r="D259" s="27" t="s">
        <v>15</v>
      </c>
      <c r="E259" s="28">
        <v>18965661.65</v>
      </c>
      <c r="F259" s="28">
        <v>0</v>
      </c>
      <c r="G259" s="28">
        <v>-59984.98</v>
      </c>
      <c r="H259" s="28">
        <v>86672.3</v>
      </c>
      <c r="I259" s="28">
        <v>-43803.58</v>
      </c>
      <c r="J259" s="28">
        <v>287264.2</v>
      </c>
      <c r="K259" s="28">
        <v>0</v>
      </c>
      <c r="L259" s="28">
        <v>0</v>
      </c>
      <c r="M259" s="28">
        <v>0</v>
      </c>
      <c r="N259" s="28">
        <v>0</v>
      </c>
      <c r="O259" s="114">
        <f t="shared" si="4"/>
        <v>19355779.55</v>
      </c>
      <c r="P259" s="47"/>
    </row>
    <row r="260" spans="1:16" s="25" customFormat="1" ht="11.25">
      <c r="A260" s="50" t="s">
        <v>520</v>
      </c>
      <c r="B260" s="29" t="s">
        <v>521</v>
      </c>
      <c r="C260" s="27" t="s">
        <v>167</v>
      </c>
      <c r="D260" s="27" t="s">
        <v>42</v>
      </c>
      <c r="E260" s="28">
        <v>25801077.92</v>
      </c>
      <c r="F260" s="28">
        <v>12053.7</v>
      </c>
      <c r="G260" s="28">
        <v>-13017.3</v>
      </c>
      <c r="H260" s="28">
        <v>440991.05</v>
      </c>
      <c r="I260" s="28">
        <v>-129539.89</v>
      </c>
      <c r="J260" s="28">
        <v>309668.36</v>
      </c>
      <c r="K260" s="28">
        <v>0</v>
      </c>
      <c r="L260" s="28">
        <v>0</v>
      </c>
      <c r="M260" s="28">
        <v>0</v>
      </c>
      <c r="N260" s="28">
        <v>0</v>
      </c>
      <c r="O260" s="114">
        <f t="shared" si="4"/>
        <v>26423161.040000003</v>
      </c>
      <c r="P260" s="47"/>
    </row>
    <row r="261" spans="1:16" s="25" customFormat="1" ht="11.25">
      <c r="A261" s="50" t="s">
        <v>522</v>
      </c>
      <c r="B261" s="29" t="s">
        <v>523</v>
      </c>
      <c r="C261" s="27" t="s">
        <v>14</v>
      </c>
      <c r="D261" s="27" t="s">
        <v>54</v>
      </c>
      <c r="E261" s="28">
        <v>87427044.81</v>
      </c>
      <c r="F261" s="28">
        <v>0</v>
      </c>
      <c r="G261" s="28">
        <v>22769.59</v>
      </c>
      <c r="H261" s="28">
        <v>538143.8</v>
      </c>
      <c r="I261" s="28">
        <v>-3781008.56</v>
      </c>
      <c r="J261" s="28">
        <v>1315559.46</v>
      </c>
      <c r="K261" s="28">
        <v>0</v>
      </c>
      <c r="L261" s="28">
        <v>0</v>
      </c>
      <c r="M261" s="28">
        <v>0</v>
      </c>
      <c r="N261" s="28">
        <v>0</v>
      </c>
      <c r="O261" s="114">
        <f t="shared" si="4"/>
        <v>85476969.91999999</v>
      </c>
      <c r="P261" s="47"/>
    </row>
    <row r="262" spans="1:16" s="25" customFormat="1" ht="11.25">
      <c r="A262" s="50" t="s">
        <v>524</v>
      </c>
      <c r="B262" s="29" t="s">
        <v>525</v>
      </c>
      <c r="C262" s="27" t="s">
        <v>32</v>
      </c>
      <c r="D262" s="27" t="s">
        <v>54</v>
      </c>
      <c r="E262" s="28">
        <v>39761623.17</v>
      </c>
      <c r="F262" s="28">
        <v>100231.71</v>
      </c>
      <c r="G262" s="28">
        <v>-59623.97</v>
      </c>
      <c r="H262" s="28">
        <v>1982.39</v>
      </c>
      <c r="I262" s="28">
        <v>126385.5</v>
      </c>
      <c r="J262" s="28">
        <v>678823.25</v>
      </c>
      <c r="K262" s="28">
        <v>0</v>
      </c>
      <c r="L262" s="28">
        <v>0</v>
      </c>
      <c r="M262" s="28">
        <v>0</v>
      </c>
      <c r="N262" s="28">
        <v>0</v>
      </c>
      <c r="O262" s="114">
        <f t="shared" si="4"/>
        <v>40528206.57</v>
      </c>
      <c r="P262" s="47"/>
    </row>
    <row r="263" spans="1:16" s="25" customFormat="1" ht="11.25">
      <c r="A263" s="50" t="s">
        <v>526</v>
      </c>
      <c r="B263" s="29" t="s">
        <v>527</v>
      </c>
      <c r="C263" s="27" t="s">
        <v>35</v>
      </c>
      <c r="D263" s="27" t="s">
        <v>36</v>
      </c>
      <c r="E263" s="28">
        <v>138864330.16</v>
      </c>
      <c r="F263" s="28">
        <v>0.01</v>
      </c>
      <c r="G263" s="28">
        <v>-71292.16</v>
      </c>
      <c r="H263" s="28">
        <v>3378130.17</v>
      </c>
      <c r="I263" s="28">
        <v>-3127237.66</v>
      </c>
      <c r="J263" s="28">
        <v>1554354.98</v>
      </c>
      <c r="K263" s="28">
        <v>0</v>
      </c>
      <c r="L263" s="28">
        <v>0</v>
      </c>
      <c r="M263" s="28">
        <v>0</v>
      </c>
      <c r="N263" s="28">
        <v>0</v>
      </c>
      <c r="O263" s="114">
        <f t="shared" si="4"/>
        <v>140740869.79999998</v>
      </c>
      <c r="P263" s="47"/>
    </row>
    <row r="264" spans="1:16" s="25" customFormat="1" ht="11.25">
      <c r="A264" s="50" t="s">
        <v>528</v>
      </c>
      <c r="B264" s="29" t="s">
        <v>529</v>
      </c>
      <c r="C264" s="27" t="s">
        <v>14</v>
      </c>
      <c r="D264" s="27" t="s">
        <v>15</v>
      </c>
      <c r="E264" s="28">
        <v>40191770.84</v>
      </c>
      <c r="F264" s="28">
        <v>0</v>
      </c>
      <c r="G264" s="28">
        <v>129566.79</v>
      </c>
      <c r="H264" s="28">
        <v>65985.94</v>
      </c>
      <c r="I264" s="28">
        <v>-416797.37</v>
      </c>
      <c r="J264" s="28">
        <v>542028</v>
      </c>
      <c r="K264" s="28">
        <v>0</v>
      </c>
      <c r="L264" s="28">
        <v>0</v>
      </c>
      <c r="M264" s="28">
        <v>0</v>
      </c>
      <c r="N264" s="28">
        <v>0</v>
      </c>
      <c r="O264" s="114">
        <f t="shared" si="4"/>
        <v>40253420.620000005</v>
      </c>
      <c r="P264" s="47"/>
    </row>
    <row r="265" spans="1:16" s="25" customFormat="1" ht="11.25">
      <c r="A265" s="50" t="s">
        <v>530</v>
      </c>
      <c r="B265" s="29" t="s">
        <v>531</v>
      </c>
      <c r="C265" s="27" t="s">
        <v>32</v>
      </c>
      <c r="D265" s="27" t="s">
        <v>15</v>
      </c>
      <c r="E265" s="28">
        <v>54219310.09</v>
      </c>
      <c r="F265" s="28">
        <v>8229.13</v>
      </c>
      <c r="G265" s="28">
        <v>21342.22</v>
      </c>
      <c r="H265" s="28">
        <v>254584.39</v>
      </c>
      <c r="I265" s="28">
        <v>-887693.32</v>
      </c>
      <c r="J265" s="28">
        <v>211915.89</v>
      </c>
      <c r="K265" s="28">
        <v>0</v>
      </c>
      <c r="L265" s="28">
        <v>0</v>
      </c>
      <c r="M265" s="28">
        <v>0</v>
      </c>
      <c r="N265" s="28">
        <v>0</v>
      </c>
      <c r="O265" s="114">
        <f t="shared" si="4"/>
        <v>53768545.7</v>
      </c>
      <c r="P265" s="47"/>
    </row>
    <row r="266" spans="1:16" s="25" customFormat="1" ht="11.25">
      <c r="A266" s="50" t="s">
        <v>532</v>
      </c>
      <c r="B266" s="29" t="s">
        <v>533</v>
      </c>
      <c r="C266" s="27" t="s">
        <v>32</v>
      </c>
      <c r="D266" s="27" t="s">
        <v>15</v>
      </c>
      <c r="E266" s="28">
        <v>37221736.24</v>
      </c>
      <c r="F266" s="28">
        <v>0</v>
      </c>
      <c r="G266" s="28">
        <v>-246644.02</v>
      </c>
      <c r="H266" s="28">
        <v>141186.75</v>
      </c>
      <c r="I266" s="28">
        <v>-63837.98</v>
      </c>
      <c r="J266" s="28">
        <v>146250.24</v>
      </c>
      <c r="K266" s="28">
        <v>0</v>
      </c>
      <c r="L266" s="28">
        <v>0</v>
      </c>
      <c r="M266" s="28">
        <v>0</v>
      </c>
      <c r="N266" s="28">
        <v>0</v>
      </c>
      <c r="O266" s="114">
        <f t="shared" si="4"/>
        <v>37691979.27000001</v>
      </c>
      <c r="P266" s="47"/>
    </row>
    <row r="267" spans="1:16" s="25" customFormat="1" ht="11.25">
      <c r="A267" s="50" t="s">
        <v>534</v>
      </c>
      <c r="B267" s="29" t="s">
        <v>535</v>
      </c>
      <c r="C267" s="27" t="s">
        <v>18</v>
      </c>
      <c r="D267" s="27" t="s">
        <v>42</v>
      </c>
      <c r="E267" s="28">
        <v>46040322.47</v>
      </c>
      <c r="F267" s="28">
        <v>0</v>
      </c>
      <c r="G267" s="28">
        <v>87239.66</v>
      </c>
      <c r="H267" s="28">
        <v>74874.18</v>
      </c>
      <c r="I267" s="28">
        <v>-125755.31</v>
      </c>
      <c r="J267" s="28">
        <v>498273.56</v>
      </c>
      <c r="K267" s="28">
        <v>0</v>
      </c>
      <c r="L267" s="28">
        <v>0</v>
      </c>
      <c r="M267" s="28">
        <v>0</v>
      </c>
      <c r="N267" s="28">
        <v>0</v>
      </c>
      <c r="O267" s="114">
        <f t="shared" si="4"/>
        <v>46400475.24</v>
      </c>
      <c r="P267" s="47"/>
    </row>
    <row r="268" spans="1:16" s="25" customFormat="1" ht="11.25">
      <c r="A268" s="50" t="s">
        <v>536</v>
      </c>
      <c r="B268" s="29" t="s">
        <v>537</v>
      </c>
      <c r="C268" s="27" t="s">
        <v>61</v>
      </c>
      <c r="D268" s="27" t="s">
        <v>15</v>
      </c>
      <c r="E268" s="28">
        <v>41287822.3</v>
      </c>
      <c r="F268" s="28">
        <v>0</v>
      </c>
      <c r="G268" s="28">
        <v>152696.56</v>
      </c>
      <c r="H268" s="28">
        <v>70503.83</v>
      </c>
      <c r="I268" s="28">
        <v>-213481.49</v>
      </c>
      <c r="J268" s="28">
        <v>569780</v>
      </c>
      <c r="K268" s="28">
        <v>0</v>
      </c>
      <c r="L268" s="28">
        <v>0</v>
      </c>
      <c r="M268" s="28">
        <v>0</v>
      </c>
      <c r="N268" s="28">
        <v>0</v>
      </c>
      <c r="O268" s="114">
        <f t="shared" si="4"/>
        <v>41561928.07999999</v>
      </c>
      <c r="P268" s="47"/>
    </row>
    <row r="269" spans="1:16" s="25" customFormat="1" ht="11.25">
      <c r="A269" s="50" t="s">
        <v>538</v>
      </c>
      <c r="B269" s="29" t="s">
        <v>539</v>
      </c>
      <c r="C269" s="27" t="s">
        <v>61</v>
      </c>
      <c r="D269" s="27" t="s">
        <v>15</v>
      </c>
      <c r="E269" s="28">
        <v>16508721.43</v>
      </c>
      <c r="F269" s="28">
        <v>3314.69</v>
      </c>
      <c r="G269" s="28">
        <v>12267.47</v>
      </c>
      <c r="H269" s="28">
        <v>69287.66</v>
      </c>
      <c r="I269" s="28">
        <v>-87704.13</v>
      </c>
      <c r="J269" s="28">
        <v>22135.46</v>
      </c>
      <c r="K269" s="28">
        <v>0</v>
      </c>
      <c r="L269" s="28">
        <v>0</v>
      </c>
      <c r="M269" s="28">
        <v>0</v>
      </c>
      <c r="N269" s="28">
        <v>0</v>
      </c>
      <c r="O269" s="114">
        <f aca="true" t="shared" si="5" ref="O269:O332">E269-F269-G269+H269+I269+J269+K269+L269+M269</f>
        <v>16496858.26</v>
      </c>
      <c r="P269" s="47"/>
    </row>
    <row r="270" spans="1:16" s="25" customFormat="1" ht="11.25">
      <c r="A270" s="50" t="s">
        <v>540</v>
      </c>
      <c r="B270" s="29" t="s">
        <v>541</v>
      </c>
      <c r="C270" s="27" t="s">
        <v>32</v>
      </c>
      <c r="D270" s="27" t="s">
        <v>15</v>
      </c>
      <c r="E270" s="28">
        <v>41934986.66</v>
      </c>
      <c r="F270" s="28">
        <v>2461.88</v>
      </c>
      <c r="G270" s="28">
        <v>-42730.69</v>
      </c>
      <c r="H270" s="28">
        <v>41778.64</v>
      </c>
      <c r="I270" s="28">
        <v>-328715.52</v>
      </c>
      <c r="J270" s="28">
        <v>336384.68</v>
      </c>
      <c r="K270" s="28">
        <v>0</v>
      </c>
      <c r="L270" s="28">
        <v>0</v>
      </c>
      <c r="M270" s="28">
        <v>0</v>
      </c>
      <c r="N270" s="28">
        <v>0</v>
      </c>
      <c r="O270" s="114">
        <f t="shared" si="5"/>
        <v>42024703.26999999</v>
      </c>
      <c r="P270" s="47"/>
    </row>
    <row r="271" spans="1:16" s="25" customFormat="1" ht="11.25">
      <c r="A271" s="50" t="s">
        <v>542</v>
      </c>
      <c r="B271" s="29" t="s">
        <v>543</v>
      </c>
      <c r="C271" s="27" t="s">
        <v>18</v>
      </c>
      <c r="D271" s="27" t="s">
        <v>42</v>
      </c>
      <c r="E271" s="28">
        <v>85256438.36</v>
      </c>
      <c r="F271" s="28">
        <v>8230.98</v>
      </c>
      <c r="G271" s="28">
        <v>-114311.45</v>
      </c>
      <c r="H271" s="28">
        <v>217862.89</v>
      </c>
      <c r="I271" s="28">
        <v>-251864.01</v>
      </c>
      <c r="J271" s="28">
        <v>783941.37</v>
      </c>
      <c r="K271" s="28">
        <v>0</v>
      </c>
      <c r="L271" s="28">
        <v>0</v>
      </c>
      <c r="M271" s="28">
        <v>0</v>
      </c>
      <c r="N271" s="28">
        <v>0</v>
      </c>
      <c r="O271" s="114">
        <f t="shared" si="5"/>
        <v>86112459.08</v>
      </c>
      <c r="P271" s="47"/>
    </row>
    <row r="272" spans="1:16" s="25" customFormat="1" ht="11.25">
      <c r="A272" s="50" t="s">
        <v>544</v>
      </c>
      <c r="B272" s="29" t="s">
        <v>545</v>
      </c>
      <c r="C272" s="27" t="s">
        <v>167</v>
      </c>
      <c r="D272" s="27" t="s">
        <v>54</v>
      </c>
      <c r="E272" s="28">
        <v>64340211.43</v>
      </c>
      <c r="F272" s="28">
        <v>124146.47</v>
      </c>
      <c r="G272" s="28">
        <v>-399981.96</v>
      </c>
      <c r="H272" s="28">
        <v>483151.11</v>
      </c>
      <c r="I272" s="28">
        <v>-231947.68</v>
      </c>
      <c r="J272" s="28">
        <v>508212.1</v>
      </c>
      <c r="K272" s="28">
        <v>0</v>
      </c>
      <c r="L272" s="28">
        <v>0</v>
      </c>
      <c r="M272" s="28">
        <v>0</v>
      </c>
      <c r="N272" s="28">
        <v>0</v>
      </c>
      <c r="O272" s="114">
        <f t="shared" si="5"/>
        <v>65375462.45</v>
      </c>
      <c r="P272" s="47"/>
    </row>
    <row r="273" spans="1:16" s="25" customFormat="1" ht="11.25">
      <c r="A273" s="50" t="s">
        <v>546</v>
      </c>
      <c r="B273" s="29" t="s">
        <v>547</v>
      </c>
      <c r="C273" s="27" t="s">
        <v>61</v>
      </c>
      <c r="D273" s="27" t="s">
        <v>54</v>
      </c>
      <c r="E273" s="28">
        <v>74548878.72</v>
      </c>
      <c r="F273" s="28">
        <v>80887.64</v>
      </c>
      <c r="G273" s="28">
        <v>53411.48</v>
      </c>
      <c r="H273" s="28">
        <v>195733.07</v>
      </c>
      <c r="I273" s="28">
        <v>-472558.67</v>
      </c>
      <c r="J273" s="28">
        <v>981424.61</v>
      </c>
      <c r="K273" s="28">
        <v>0</v>
      </c>
      <c r="L273" s="28">
        <v>0</v>
      </c>
      <c r="M273" s="28">
        <v>0</v>
      </c>
      <c r="N273" s="28">
        <v>0</v>
      </c>
      <c r="O273" s="114">
        <f t="shared" si="5"/>
        <v>75119178.60999998</v>
      </c>
      <c r="P273" s="47"/>
    </row>
    <row r="274" spans="1:16" s="25" customFormat="1" ht="11.25">
      <c r="A274" s="50" t="s">
        <v>548</v>
      </c>
      <c r="B274" s="29" t="s">
        <v>549</v>
      </c>
      <c r="C274" s="27" t="s">
        <v>61</v>
      </c>
      <c r="D274" s="27" t="s">
        <v>15</v>
      </c>
      <c r="E274" s="28">
        <v>46598952.23</v>
      </c>
      <c r="F274" s="28">
        <v>4941.56</v>
      </c>
      <c r="G274" s="28">
        <v>38443.62</v>
      </c>
      <c r="H274" s="28">
        <v>257652.15</v>
      </c>
      <c r="I274" s="28">
        <v>14481.7</v>
      </c>
      <c r="J274" s="28">
        <v>878818.83</v>
      </c>
      <c r="K274" s="28">
        <v>0</v>
      </c>
      <c r="L274" s="28">
        <v>0</v>
      </c>
      <c r="M274" s="28">
        <v>0</v>
      </c>
      <c r="N274" s="28">
        <v>0</v>
      </c>
      <c r="O274" s="114">
        <f t="shared" si="5"/>
        <v>47706519.73</v>
      </c>
      <c r="P274" s="47"/>
    </row>
    <row r="275" spans="1:16" s="25" customFormat="1" ht="11.25">
      <c r="A275" s="50" t="s">
        <v>550</v>
      </c>
      <c r="B275" s="29" t="s">
        <v>551</v>
      </c>
      <c r="C275" s="27" t="s">
        <v>53</v>
      </c>
      <c r="D275" s="27" t="s">
        <v>15</v>
      </c>
      <c r="E275" s="28">
        <v>20530236.68</v>
      </c>
      <c r="F275" s="28">
        <v>0</v>
      </c>
      <c r="G275" s="28">
        <v>10752.56</v>
      </c>
      <c r="H275" s="28">
        <v>74039.37</v>
      </c>
      <c r="I275" s="28">
        <v>-16796.37</v>
      </c>
      <c r="J275" s="28">
        <v>77762.94</v>
      </c>
      <c r="K275" s="28">
        <v>0</v>
      </c>
      <c r="L275" s="28">
        <v>0</v>
      </c>
      <c r="M275" s="28">
        <v>0</v>
      </c>
      <c r="N275" s="28">
        <v>0</v>
      </c>
      <c r="O275" s="114">
        <f t="shared" si="5"/>
        <v>20654490.060000002</v>
      </c>
      <c r="P275" s="47"/>
    </row>
    <row r="276" spans="1:16" s="25" customFormat="1" ht="11.25">
      <c r="A276" s="50" t="s">
        <v>552</v>
      </c>
      <c r="B276" s="29" t="s">
        <v>553</v>
      </c>
      <c r="C276" s="27" t="s">
        <v>32</v>
      </c>
      <c r="D276" s="27" t="s">
        <v>15</v>
      </c>
      <c r="E276" s="28">
        <v>39873608.55</v>
      </c>
      <c r="F276" s="28">
        <v>316552.43</v>
      </c>
      <c r="G276" s="28">
        <v>-309727.03</v>
      </c>
      <c r="H276" s="28">
        <v>437883.63</v>
      </c>
      <c r="I276" s="28">
        <v>-31444.35</v>
      </c>
      <c r="J276" s="28">
        <v>153337.82</v>
      </c>
      <c r="K276" s="28">
        <v>0</v>
      </c>
      <c r="L276" s="28">
        <v>0</v>
      </c>
      <c r="M276" s="28">
        <v>0</v>
      </c>
      <c r="N276" s="28">
        <v>0</v>
      </c>
      <c r="O276" s="114">
        <f t="shared" si="5"/>
        <v>40426560.25</v>
      </c>
      <c r="P276" s="47"/>
    </row>
    <row r="277" spans="1:16" s="25" customFormat="1" ht="11.25">
      <c r="A277" s="50" t="s">
        <v>554</v>
      </c>
      <c r="B277" s="29" t="s">
        <v>555</v>
      </c>
      <c r="C277" s="27" t="s">
        <v>167</v>
      </c>
      <c r="D277" s="27" t="s">
        <v>42</v>
      </c>
      <c r="E277" s="28">
        <v>72766910.63</v>
      </c>
      <c r="F277" s="28">
        <v>17694.73</v>
      </c>
      <c r="G277" s="28">
        <v>65156.67</v>
      </c>
      <c r="H277" s="28">
        <v>313720.89</v>
      </c>
      <c r="I277" s="28">
        <v>-249403.42</v>
      </c>
      <c r="J277" s="28">
        <v>1176239.58</v>
      </c>
      <c r="K277" s="28">
        <v>0</v>
      </c>
      <c r="L277" s="28">
        <v>35478.88</v>
      </c>
      <c r="M277" s="28">
        <v>0</v>
      </c>
      <c r="N277" s="28">
        <v>0</v>
      </c>
      <c r="O277" s="114">
        <f t="shared" si="5"/>
        <v>73960095.15999998</v>
      </c>
      <c r="P277" s="47"/>
    </row>
    <row r="278" spans="1:16" s="25" customFormat="1" ht="11.25">
      <c r="A278" s="50" t="s">
        <v>556</v>
      </c>
      <c r="B278" s="29" t="s">
        <v>557</v>
      </c>
      <c r="C278" s="27" t="s">
        <v>14</v>
      </c>
      <c r="D278" s="27" t="s">
        <v>15</v>
      </c>
      <c r="E278" s="28">
        <v>36390129.3</v>
      </c>
      <c r="F278" s="28">
        <v>8768.43</v>
      </c>
      <c r="G278" s="28">
        <v>15397.95</v>
      </c>
      <c r="H278" s="28">
        <v>101369.68</v>
      </c>
      <c r="I278" s="28">
        <v>-237759.56</v>
      </c>
      <c r="J278" s="28">
        <v>348044.25</v>
      </c>
      <c r="K278" s="28">
        <v>0</v>
      </c>
      <c r="L278" s="28">
        <v>0</v>
      </c>
      <c r="M278" s="28">
        <v>0</v>
      </c>
      <c r="N278" s="28">
        <v>0</v>
      </c>
      <c r="O278" s="114">
        <f t="shared" si="5"/>
        <v>36577617.28999999</v>
      </c>
      <c r="P278" s="47"/>
    </row>
    <row r="279" spans="1:16" s="25" customFormat="1" ht="11.25">
      <c r="A279" s="50" t="s">
        <v>558</v>
      </c>
      <c r="B279" s="29" t="s">
        <v>559</v>
      </c>
      <c r="C279" s="27" t="s">
        <v>35</v>
      </c>
      <c r="D279" s="27" t="s">
        <v>36</v>
      </c>
      <c r="E279" s="28">
        <v>47880112.55</v>
      </c>
      <c r="F279" s="28">
        <v>0</v>
      </c>
      <c r="G279" s="28">
        <v>-6591.56</v>
      </c>
      <c r="H279" s="28">
        <v>287088.65</v>
      </c>
      <c r="I279" s="28">
        <v>-232556.38</v>
      </c>
      <c r="J279" s="28">
        <v>694034.1</v>
      </c>
      <c r="K279" s="28">
        <v>0</v>
      </c>
      <c r="L279" s="28">
        <v>0</v>
      </c>
      <c r="M279" s="28">
        <v>0</v>
      </c>
      <c r="N279" s="28">
        <v>0</v>
      </c>
      <c r="O279" s="114">
        <f t="shared" si="5"/>
        <v>48635270.48</v>
      </c>
      <c r="P279" s="47"/>
    </row>
    <row r="280" spans="1:16" s="25" customFormat="1" ht="11.25">
      <c r="A280" s="50" t="s">
        <v>560</v>
      </c>
      <c r="B280" s="29" t="s">
        <v>561</v>
      </c>
      <c r="C280" s="27" t="s">
        <v>14</v>
      </c>
      <c r="D280" s="27" t="s">
        <v>15</v>
      </c>
      <c r="E280" s="28">
        <v>33006743.57</v>
      </c>
      <c r="F280" s="28">
        <v>1716.1</v>
      </c>
      <c r="G280" s="28">
        <v>-1339051.59</v>
      </c>
      <c r="H280" s="28">
        <v>293832.5</v>
      </c>
      <c r="I280" s="28">
        <v>-9294845.05</v>
      </c>
      <c r="J280" s="28">
        <v>1175314.82</v>
      </c>
      <c r="K280" s="28">
        <v>0</v>
      </c>
      <c r="L280" s="28">
        <v>5738132.35</v>
      </c>
      <c r="M280" s="28">
        <v>0</v>
      </c>
      <c r="N280" s="28">
        <v>0</v>
      </c>
      <c r="O280" s="114">
        <f t="shared" si="5"/>
        <v>32256513.68</v>
      </c>
      <c r="P280" s="47"/>
    </row>
    <row r="281" spans="1:16" s="25" customFormat="1" ht="11.25">
      <c r="A281" s="50" t="s">
        <v>562</v>
      </c>
      <c r="B281" s="29" t="s">
        <v>563</v>
      </c>
      <c r="C281" s="27" t="s">
        <v>53</v>
      </c>
      <c r="D281" s="27" t="s">
        <v>54</v>
      </c>
      <c r="E281" s="28">
        <v>97078797.28</v>
      </c>
      <c r="F281" s="28">
        <v>14909.21</v>
      </c>
      <c r="G281" s="28">
        <v>246611.39</v>
      </c>
      <c r="H281" s="28">
        <v>118535.71</v>
      </c>
      <c r="I281" s="28">
        <v>-135017.25</v>
      </c>
      <c r="J281" s="28">
        <v>642801.89</v>
      </c>
      <c r="K281" s="28">
        <v>0</v>
      </c>
      <c r="L281" s="28">
        <v>0</v>
      </c>
      <c r="M281" s="28">
        <v>0</v>
      </c>
      <c r="N281" s="28">
        <v>0</v>
      </c>
      <c r="O281" s="114">
        <f t="shared" si="5"/>
        <v>97443597.03</v>
      </c>
      <c r="P281" s="47"/>
    </row>
    <row r="282" spans="1:16" s="25" customFormat="1" ht="11.25">
      <c r="A282" s="50" t="s">
        <v>564</v>
      </c>
      <c r="B282" s="29" t="s">
        <v>705</v>
      </c>
      <c r="C282" s="27" t="s">
        <v>18</v>
      </c>
      <c r="D282" s="27" t="s">
        <v>42</v>
      </c>
      <c r="E282" s="28">
        <v>52520017.66</v>
      </c>
      <c r="F282" s="28">
        <v>35256.22</v>
      </c>
      <c r="G282" s="28">
        <v>33136.76</v>
      </c>
      <c r="H282" s="28">
        <v>388089.12</v>
      </c>
      <c r="I282" s="28">
        <v>-847330.01</v>
      </c>
      <c r="J282" s="28">
        <v>516736.99</v>
      </c>
      <c r="K282" s="28">
        <v>0</v>
      </c>
      <c r="L282" s="28">
        <v>0</v>
      </c>
      <c r="M282" s="28">
        <v>0</v>
      </c>
      <c r="N282" s="28">
        <v>0</v>
      </c>
      <c r="O282" s="114">
        <f t="shared" si="5"/>
        <v>52509120.78</v>
      </c>
      <c r="P282" s="47"/>
    </row>
    <row r="283" spans="1:16" s="25" customFormat="1" ht="11.25">
      <c r="A283" s="50" t="s">
        <v>565</v>
      </c>
      <c r="B283" s="29" t="s">
        <v>566</v>
      </c>
      <c r="C283" s="27" t="s">
        <v>61</v>
      </c>
      <c r="D283" s="27" t="s">
        <v>15</v>
      </c>
      <c r="E283" s="28">
        <v>28566170.19</v>
      </c>
      <c r="F283" s="28">
        <v>0</v>
      </c>
      <c r="G283" s="28">
        <v>2949.58</v>
      </c>
      <c r="H283" s="28">
        <v>34126.42</v>
      </c>
      <c r="I283" s="28">
        <v>-181344.27</v>
      </c>
      <c r="J283" s="28">
        <v>167568.43</v>
      </c>
      <c r="K283" s="28">
        <v>0</v>
      </c>
      <c r="L283" s="28">
        <v>0</v>
      </c>
      <c r="M283" s="28">
        <v>0</v>
      </c>
      <c r="N283" s="28">
        <v>0</v>
      </c>
      <c r="O283" s="114">
        <f t="shared" si="5"/>
        <v>28583571.190000005</v>
      </c>
      <c r="P283" s="47"/>
    </row>
    <row r="284" spans="1:16" s="25" customFormat="1" ht="11.25">
      <c r="A284" s="50" t="s">
        <v>567</v>
      </c>
      <c r="B284" s="29" t="s">
        <v>568</v>
      </c>
      <c r="C284" s="27" t="s">
        <v>14</v>
      </c>
      <c r="D284" s="27" t="s">
        <v>15</v>
      </c>
      <c r="E284" s="28">
        <v>18883512.01</v>
      </c>
      <c r="F284" s="28">
        <v>0</v>
      </c>
      <c r="G284" s="28">
        <v>5998.64</v>
      </c>
      <c r="H284" s="28">
        <v>170437.71</v>
      </c>
      <c r="I284" s="28">
        <v>-342699.04</v>
      </c>
      <c r="J284" s="28">
        <v>203693.6</v>
      </c>
      <c r="K284" s="28">
        <v>0</v>
      </c>
      <c r="L284" s="28">
        <v>0</v>
      </c>
      <c r="M284" s="28">
        <v>0</v>
      </c>
      <c r="N284" s="28">
        <v>0</v>
      </c>
      <c r="O284" s="114">
        <f t="shared" si="5"/>
        <v>18908945.640000004</v>
      </c>
      <c r="P284" s="47"/>
    </row>
    <row r="285" spans="1:16" s="25" customFormat="1" ht="11.25">
      <c r="A285" s="50" t="s">
        <v>569</v>
      </c>
      <c r="B285" s="29" t="s">
        <v>570</v>
      </c>
      <c r="C285" s="27" t="s">
        <v>53</v>
      </c>
      <c r="D285" s="27" t="s">
        <v>15</v>
      </c>
      <c r="E285" s="28">
        <v>31865578.65</v>
      </c>
      <c r="F285" s="28">
        <v>5072.99</v>
      </c>
      <c r="G285" s="28">
        <v>32633.89</v>
      </c>
      <c r="H285" s="28">
        <v>82707.69</v>
      </c>
      <c r="I285" s="28">
        <v>-238242.16</v>
      </c>
      <c r="J285" s="28">
        <v>-193604.86</v>
      </c>
      <c r="K285" s="28">
        <v>0</v>
      </c>
      <c r="L285" s="28">
        <v>0</v>
      </c>
      <c r="M285" s="28">
        <v>0</v>
      </c>
      <c r="N285" s="28">
        <v>0</v>
      </c>
      <c r="O285" s="114">
        <f t="shared" si="5"/>
        <v>31478732.44</v>
      </c>
      <c r="P285" s="47"/>
    </row>
    <row r="286" spans="1:16" s="25" customFormat="1" ht="11.25">
      <c r="A286" s="50" t="s">
        <v>571</v>
      </c>
      <c r="B286" s="29" t="s">
        <v>572</v>
      </c>
      <c r="C286" s="27" t="s">
        <v>53</v>
      </c>
      <c r="D286" s="27" t="s">
        <v>15</v>
      </c>
      <c r="E286" s="28">
        <v>23868259.24</v>
      </c>
      <c r="F286" s="28">
        <v>3373.79</v>
      </c>
      <c r="G286" s="28">
        <v>27294.04</v>
      </c>
      <c r="H286" s="28">
        <v>287919.53</v>
      </c>
      <c r="I286" s="28">
        <v>-213709.01</v>
      </c>
      <c r="J286" s="28">
        <v>127143.8</v>
      </c>
      <c r="K286" s="28">
        <v>0</v>
      </c>
      <c r="L286" s="28">
        <v>61012</v>
      </c>
      <c r="M286" s="28">
        <v>0</v>
      </c>
      <c r="N286" s="28">
        <v>0</v>
      </c>
      <c r="O286" s="114">
        <f t="shared" si="5"/>
        <v>24099957.73</v>
      </c>
      <c r="P286" s="47"/>
    </row>
    <row r="287" spans="1:16" s="25" customFormat="1" ht="11.25">
      <c r="A287" s="50" t="s">
        <v>573</v>
      </c>
      <c r="B287" s="29" t="s">
        <v>574</v>
      </c>
      <c r="C287" s="27" t="s">
        <v>61</v>
      </c>
      <c r="D287" s="27" t="s">
        <v>54</v>
      </c>
      <c r="E287" s="28">
        <v>60044760.52</v>
      </c>
      <c r="F287" s="28">
        <v>22860.54</v>
      </c>
      <c r="G287" s="28">
        <v>39895.77</v>
      </c>
      <c r="H287" s="28">
        <v>129593.31</v>
      </c>
      <c r="I287" s="28">
        <v>-190554.29</v>
      </c>
      <c r="J287" s="28">
        <v>633361.56</v>
      </c>
      <c r="K287" s="28">
        <v>0</v>
      </c>
      <c r="L287" s="28">
        <v>0</v>
      </c>
      <c r="M287" s="28">
        <v>0</v>
      </c>
      <c r="N287" s="28">
        <v>0</v>
      </c>
      <c r="O287" s="114">
        <f t="shared" si="5"/>
        <v>60554404.79000001</v>
      </c>
      <c r="P287" s="47"/>
    </row>
    <row r="288" spans="1:16" s="25" customFormat="1" ht="11.25">
      <c r="A288" s="50" t="s">
        <v>575</v>
      </c>
      <c r="B288" s="29" t="s">
        <v>576</v>
      </c>
      <c r="C288" s="27" t="s">
        <v>32</v>
      </c>
      <c r="D288" s="27" t="s">
        <v>15</v>
      </c>
      <c r="E288" s="28">
        <v>21479492.03</v>
      </c>
      <c r="F288" s="28">
        <v>800.53</v>
      </c>
      <c r="G288" s="28">
        <v>8685.96</v>
      </c>
      <c r="H288" s="28">
        <v>112695.47</v>
      </c>
      <c r="I288" s="28">
        <v>-1309148.31</v>
      </c>
      <c r="J288" s="28">
        <v>393671.81</v>
      </c>
      <c r="K288" s="28">
        <v>0</v>
      </c>
      <c r="L288" s="28">
        <v>0</v>
      </c>
      <c r="M288" s="28">
        <v>0</v>
      </c>
      <c r="N288" s="28">
        <v>0</v>
      </c>
      <c r="O288" s="114">
        <f t="shared" si="5"/>
        <v>20667224.509999998</v>
      </c>
      <c r="P288" s="47"/>
    </row>
    <row r="289" spans="1:16" s="25" customFormat="1" ht="11.25">
      <c r="A289" s="50" t="s">
        <v>577</v>
      </c>
      <c r="B289" s="29" t="s">
        <v>578</v>
      </c>
      <c r="C289" s="27" t="s">
        <v>14</v>
      </c>
      <c r="D289" s="27" t="s">
        <v>15</v>
      </c>
      <c r="E289" s="28">
        <v>38832009.15</v>
      </c>
      <c r="F289" s="28">
        <v>3413.33</v>
      </c>
      <c r="G289" s="28">
        <v>64647.66</v>
      </c>
      <c r="H289" s="28">
        <v>185397.24</v>
      </c>
      <c r="I289" s="28">
        <v>-84267.34</v>
      </c>
      <c r="J289" s="28">
        <v>280832.79</v>
      </c>
      <c r="K289" s="28">
        <v>0</v>
      </c>
      <c r="L289" s="28">
        <v>0</v>
      </c>
      <c r="M289" s="28">
        <v>0</v>
      </c>
      <c r="N289" s="28">
        <v>0</v>
      </c>
      <c r="O289" s="114">
        <f t="shared" si="5"/>
        <v>39145910.85</v>
      </c>
      <c r="P289" s="47"/>
    </row>
    <row r="290" spans="1:16" s="25" customFormat="1" ht="11.25">
      <c r="A290" s="50" t="s">
        <v>579</v>
      </c>
      <c r="B290" s="29" t="s">
        <v>580</v>
      </c>
      <c r="C290" s="27" t="s">
        <v>53</v>
      </c>
      <c r="D290" s="27" t="s">
        <v>15</v>
      </c>
      <c r="E290" s="28">
        <v>28390624.69</v>
      </c>
      <c r="F290" s="28">
        <v>273.68</v>
      </c>
      <c r="G290" s="28">
        <v>495.64</v>
      </c>
      <c r="H290" s="28">
        <v>33966.13</v>
      </c>
      <c r="I290" s="28">
        <v>-25439.18</v>
      </c>
      <c r="J290" s="28">
        <v>155833.3</v>
      </c>
      <c r="K290" s="28">
        <v>0</v>
      </c>
      <c r="L290" s="28">
        <v>0</v>
      </c>
      <c r="M290" s="28">
        <v>0</v>
      </c>
      <c r="N290" s="28">
        <v>0</v>
      </c>
      <c r="O290" s="114">
        <f t="shared" si="5"/>
        <v>28554215.62</v>
      </c>
      <c r="P290" s="47"/>
    </row>
    <row r="291" spans="1:16" s="25" customFormat="1" ht="11.25">
      <c r="A291" s="50" t="s">
        <v>581</v>
      </c>
      <c r="B291" s="29" t="s">
        <v>582</v>
      </c>
      <c r="C291" s="27" t="s">
        <v>14</v>
      </c>
      <c r="D291" s="27" t="s">
        <v>15</v>
      </c>
      <c r="E291" s="28">
        <v>27544887.93</v>
      </c>
      <c r="F291" s="28">
        <v>300.18</v>
      </c>
      <c r="G291" s="28">
        <v>-26044.11</v>
      </c>
      <c r="H291" s="28">
        <v>220633.55</v>
      </c>
      <c r="I291" s="28">
        <v>-62406.85</v>
      </c>
      <c r="J291" s="28">
        <v>184125.56</v>
      </c>
      <c r="K291" s="28">
        <v>0</v>
      </c>
      <c r="L291" s="28">
        <v>0</v>
      </c>
      <c r="M291" s="28">
        <v>0</v>
      </c>
      <c r="N291" s="28">
        <v>0</v>
      </c>
      <c r="O291" s="114">
        <f t="shared" si="5"/>
        <v>27912984.119999997</v>
      </c>
      <c r="P291" s="47"/>
    </row>
    <row r="292" spans="1:16" s="25" customFormat="1" ht="11.25">
      <c r="A292" s="50" t="s">
        <v>583</v>
      </c>
      <c r="B292" s="29" t="s">
        <v>584</v>
      </c>
      <c r="C292" s="27" t="s">
        <v>32</v>
      </c>
      <c r="D292" s="27" t="s">
        <v>15</v>
      </c>
      <c r="E292" s="28">
        <v>24393510.23</v>
      </c>
      <c r="F292" s="28">
        <v>17572.42</v>
      </c>
      <c r="G292" s="28">
        <v>3884.83</v>
      </c>
      <c r="H292" s="28">
        <v>83987.65</v>
      </c>
      <c r="I292" s="28">
        <v>-91145.02</v>
      </c>
      <c r="J292" s="28">
        <v>145000</v>
      </c>
      <c r="K292" s="28">
        <v>0</v>
      </c>
      <c r="L292" s="28">
        <v>0</v>
      </c>
      <c r="M292" s="28">
        <v>0</v>
      </c>
      <c r="N292" s="28">
        <v>0</v>
      </c>
      <c r="O292" s="114">
        <f t="shared" si="5"/>
        <v>24509895.61</v>
      </c>
      <c r="P292" s="47"/>
    </row>
    <row r="293" spans="1:16" s="25" customFormat="1" ht="11.25">
      <c r="A293" s="50" t="s">
        <v>585</v>
      </c>
      <c r="B293" s="29" t="s">
        <v>586</v>
      </c>
      <c r="C293" s="27" t="s">
        <v>32</v>
      </c>
      <c r="D293" s="27" t="s">
        <v>54</v>
      </c>
      <c r="E293" s="28">
        <v>91519589.26</v>
      </c>
      <c r="F293" s="28">
        <v>1282737.88</v>
      </c>
      <c r="G293" s="28">
        <v>4418.2</v>
      </c>
      <c r="H293" s="28">
        <v>257251</v>
      </c>
      <c r="I293" s="28">
        <v>-766198.85</v>
      </c>
      <c r="J293" s="28">
        <v>3747367.92</v>
      </c>
      <c r="K293" s="28">
        <v>0</v>
      </c>
      <c r="L293" s="28">
        <v>4176146.55</v>
      </c>
      <c r="M293" s="28">
        <v>0</v>
      </c>
      <c r="N293" s="28">
        <v>0</v>
      </c>
      <c r="O293" s="114">
        <f t="shared" si="5"/>
        <v>97646999.80000001</v>
      </c>
      <c r="P293" s="47"/>
    </row>
    <row r="294" spans="1:16" s="25" customFormat="1" ht="11.25">
      <c r="A294" s="50" t="s">
        <v>587</v>
      </c>
      <c r="B294" s="29" t="s">
        <v>588</v>
      </c>
      <c r="C294" s="27" t="s">
        <v>14</v>
      </c>
      <c r="D294" s="27" t="s">
        <v>15</v>
      </c>
      <c r="E294" s="28">
        <v>44042693.67</v>
      </c>
      <c r="F294" s="28">
        <v>39015.65</v>
      </c>
      <c r="G294" s="28">
        <v>-637849.74</v>
      </c>
      <c r="H294" s="28">
        <v>390253.9</v>
      </c>
      <c r="I294" s="28">
        <v>-92521.22</v>
      </c>
      <c r="J294" s="28">
        <v>112000</v>
      </c>
      <c r="K294" s="28">
        <v>0</v>
      </c>
      <c r="L294" s="28">
        <v>0</v>
      </c>
      <c r="M294" s="28">
        <v>0</v>
      </c>
      <c r="N294" s="28">
        <v>0</v>
      </c>
      <c r="O294" s="114">
        <f t="shared" si="5"/>
        <v>45051260.440000005</v>
      </c>
      <c r="P294" s="47"/>
    </row>
    <row r="295" spans="1:16" s="25" customFormat="1" ht="11.25">
      <c r="A295" s="50" t="s">
        <v>589</v>
      </c>
      <c r="B295" s="29" t="s">
        <v>590</v>
      </c>
      <c r="C295" s="27" t="s">
        <v>53</v>
      </c>
      <c r="D295" s="27" t="s">
        <v>54</v>
      </c>
      <c r="E295" s="28">
        <v>30095624.55</v>
      </c>
      <c r="F295" s="28">
        <v>239.29</v>
      </c>
      <c r="G295" s="28">
        <v>5014.6</v>
      </c>
      <c r="H295" s="28">
        <v>127748.4</v>
      </c>
      <c r="I295" s="28">
        <v>-323525.72</v>
      </c>
      <c r="J295" s="28">
        <v>470406.67</v>
      </c>
      <c r="K295" s="28">
        <v>0</v>
      </c>
      <c r="L295" s="28">
        <v>0</v>
      </c>
      <c r="M295" s="28">
        <v>0</v>
      </c>
      <c r="N295" s="28">
        <v>0</v>
      </c>
      <c r="O295" s="114">
        <f t="shared" si="5"/>
        <v>30365000.01</v>
      </c>
      <c r="P295" s="47"/>
    </row>
    <row r="296" spans="1:16" s="25" customFormat="1" ht="11.25">
      <c r="A296" s="50" t="s">
        <v>591</v>
      </c>
      <c r="B296" s="29" t="s">
        <v>592</v>
      </c>
      <c r="C296" s="27" t="s">
        <v>53</v>
      </c>
      <c r="D296" s="27" t="s">
        <v>15</v>
      </c>
      <c r="E296" s="28">
        <v>8449875.83</v>
      </c>
      <c r="F296" s="28">
        <v>16.71</v>
      </c>
      <c r="G296" s="28">
        <v>5206.37</v>
      </c>
      <c r="H296" s="28">
        <v>108061.31</v>
      </c>
      <c r="I296" s="28">
        <v>-33556.57</v>
      </c>
      <c r="J296" s="28">
        <v>-5885.96</v>
      </c>
      <c r="K296" s="28">
        <v>0</v>
      </c>
      <c r="L296" s="28">
        <v>0</v>
      </c>
      <c r="M296" s="28">
        <v>0</v>
      </c>
      <c r="N296" s="28">
        <v>0</v>
      </c>
      <c r="O296" s="114">
        <f t="shared" si="5"/>
        <v>8513271.53</v>
      </c>
      <c r="P296" s="47"/>
    </row>
    <row r="297" spans="1:16" s="25" customFormat="1" ht="11.25">
      <c r="A297" s="50" t="s">
        <v>593</v>
      </c>
      <c r="B297" s="29" t="s">
        <v>594</v>
      </c>
      <c r="C297" s="27" t="s">
        <v>35</v>
      </c>
      <c r="D297" s="27" t="s">
        <v>36</v>
      </c>
      <c r="E297" s="28">
        <v>276892007.42</v>
      </c>
      <c r="F297" s="28">
        <v>16043.26</v>
      </c>
      <c r="G297" s="28">
        <v>-476275.55</v>
      </c>
      <c r="H297" s="28">
        <v>3144031.73</v>
      </c>
      <c r="I297" s="28">
        <v>-2878268.9</v>
      </c>
      <c r="J297" s="28">
        <v>3059130.41</v>
      </c>
      <c r="K297" s="28">
        <v>0</v>
      </c>
      <c r="L297" s="28">
        <v>0</v>
      </c>
      <c r="M297" s="28">
        <v>0</v>
      </c>
      <c r="N297" s="28">
        <v>0</v>
      </c>
      <c r="O297" s="114">
        <f t="shared" si="5"/>
        <v>280677132.9500001</v>
      </c>
      <c r="P297" s="47"/>
    </row>
    <row r="298" spans="1:16" s="25" customFormat="1" ht="11.25">
      <c r="A298" s="50" t="s">
        <v>595</v>
      </c>
      <c r="B298" s="29" t="s">
        <v>596</v>
      </c>
      <c r="C298" s="27" t="s">
        <v>18</v>
      </c>
      <c r="D298" s="27" t="s">
        <v>42</v>
      </c>
      <c r="E298" s="28">
        <v>140275503.44</v>
      </c>
      <c r="F298" s="28">
        <v>34409.2</v>
      </c>
      <c r="G298" s="28">
        <v>102801.62</v>
      </c>
      <c r="H298" s="28">
        <v>351574.4</v>
      </c>
      <c r="I298" s="28">
        <v>-1459330.96</v>
      </c>
      <c r="J298" s="28">
        <v>2095169.46</v>
      </c>
      <c r="K298" s="28">
        <v>0</v>
      </c>
      <c r="L298" s="28">
        <v>0</v>
      </c>
      <c r="M298" s="28">
        <v>0</v>
      </c>
      <c r="N298" s="28">
        <v>0</v>
      </c>
      <c r="O298" s="114">
        <f t="shared" si="5"/>
        <v>141125705.52</v>
      </c>
      <c r="P298" s="47"/>
    </row>
    <row r="299" spans="1:16" s="25" customFormat="1" ht="11.25">
      <c r="A299" s="50" t="s">
        <v>597</v>
      </c>
      <c r="B299" s="29" t="s">
        <v>598</v>
      </c>
      <c r="C299" s="27" t="s">
        <v>14</v>
      </c>
      <c r="D299" s="27" t="s">
        <v>15</v>
      </c>
      <c r="E299" s="28">
        <v>42596027.94</v>
      </c>
      <c r="F299" s="28">
        <v>0</v>
      </c>
      <c r="G299" s="28">
        <v>-3555.36</v>
      </c>
      <c r="H299" s="28">
        <v>435434.35</v>
      </c>
      <c r="I299" s="28">
        <v>-282698.93</v>
      </c>
      <c r="J299" s="28">
        <v>306448.49</v>
      </c>
      <c r="K299" s="28">
        <v>0</v>
      </c>
      <c r="L299" s="28">
        <v>0</v>
      </c>
      <c r="M299" s="28">
        <v>0</v>
      </c>
      <c r="N299" s="28">
        <v>0</v>
      </c>
      <c r="O299" s="114">
        <f t="shared" si="5"/>
        <v>43058767.21</v>
      </c>
      <c r="P299" s="47"/>
    </row>
    <row r="300" spans="1:16" s="25" customFormat="1" ht="11.25">
      <c r="A300" s="50" t="s">
        <v>599</v>
      </c>
      <c r="B300" s="29" t="s">
        <v>600</v>
      </c>
      <c r="C300" s="27" t="s">
        <v>32</v>
      </c>
      <c r="D300" s="27" t="s">
        <v>15</v>
      </c>
      <c r="E300" s="28">
        <v>31784027.53</v>
      </c>
      <c r="F300" s="28">
        <v>4155.77</v>
      </c>
      <c r="G300" s="28">
        <v>-34721.38</v>
      </c>
      <c r="H300" s="28">
        <v>88401.95</v>
      </c>
      <c r="I300" s="28">
        <v>-277043.71</v>
      </c>
      <c r="J300" s="28">
        <v>254638.41</v>
      </c>
      <c r="K300" s="28">
        <v>0</v>
      </c>
      <c r="L300" s="28">
        <v>0</v>
      </c>
      <c r="M300" s="28">
        <v>0</v>
      </c>
      <c r="N300" s="28">
        <v>0</v>
      </c>
      <c r="O300" s="114">
        <f t="shared" si="5"/>
        <v>31880589.79</v>
      </c>
      <c r="P300" s="47"/>
    </row>
    <row r="301" spans="1:16" s="25" customFormat="1" ht="11.25">
      <c r="A301" s="50" t="s">
        <v>601</v>
      </c>
      <c r="B301" s="29" t="s">
        <v>602</v>
      </c>
      <c r="C301" s="27" t="s">
        <v>14</v>
      </c>
      <c r="D301" s="27" t="s">
        <v>15</v>
      </c>
      <c r="E301" s="28">
        <v>51613987.14</v>
      </c>
      <c r="F301" s="28">
        <v>2279670.62</v>
      </c>
      <c r="G301" s="28">
        <v>47090.26</v>
      </c>
      <c r="H301" s="28">
        <v>200495.13</v>
      </c>
      <c r="I301" s="28">
        <v>-358082.29</v>
      </c>
      <c r="J301" s="28">
        <v>397542.32</v>
      </c>
      <c r="K301" s="28">
        <v>0</v>
      </c>
      <c r="L301" s="28">
        <v>0</v>
      </c>
      <c r="M301" s="28">
        <v>0</v>
      </c>
      <c r="N301" s="28">
        <v>0</v>
      </c>
      <c r="O301" s="114">
        <f t="shared" si="5"/>
        <v>49527181.42000001</v>
      </c>
      <c r="P301" s="47"/>
    </row>
    <row r="302" spans="1:16" s="25" customFormat="1" ht="11.25">
      <c r="A302" s="50" t="s">
        <v>603</v>
      </c>
      <c r="B302" s="29" t="s">
        <v>604</v>
      </c>
      <c r="C302" s="27" t="s">
        <v>41</v>
      </c>
      <c r="D302" s="27" t="s">
        <v>42</v>
      </c>
      <c r="E302" s="28">
        <v>104466661.61</v>
      </c>
      <c r="F302" s="28">
        <v>68518.45</v>
      </c>
      <c r="G302" s="28">
        <v>60776.03</v>
      </c>
      <c r="H302" s="28">
        <v>315486.15</v>
      </c>
      <c r="I302" s="28">
        <v>5713.74</v>
      </c>
      <c r="J302" s="28">
        <v>618216.35</v>
      </c>
      <c r="K302" s="28">
        <v>0</v>
      </c>
      <c r="L302" s="28">
        <v>0</v>
      </c>
      <c r="M302" s="28">
        <v>0</v>
      </c>
      <c r="N302" s="28">
        <v>0</v>
      </c>
      <c r="O302" s="114">
        <f t="shared" si="5"/>
        <v>105276783.36999999</v>
      </c>
      <c r="P302" s="47"/>
    </row>
    <row r="303" spans="1:16" s="25" customFormat="1" ht="11.25">
      <c r="A303" s="50" t="s">
        <v>605</v>
      </c>
      <c r="B303" s="29" t="s">
        <v>606</v>
      </c>
      <c r="C303" s="27" t="s">
        <v>61</v>
      </c>
      <c r="D303" s="27" t="s">
        <v>42</v>
      </c>
      <c r="E303" s="28">
        <v>62786626.02</v>
      </c>
      <c r="F303" s="28">
        <v>15329.55</v>
      </c>
      <c r="G303" s="28">
        <v>32130.81</v>
      </c>
      <c r="H303" s="28">
        <v>178907.58</v>
      </c>
      <c r="I303" s="28">
        <v>-233587.79</v>
      </c>
      <c r="J303" s="28">
        <v>708114.52</v>
      </c>
      <c r="K303" s="28">
        <v>0</v>
      </c>
      <c r="L303" s="28">
        <v>0</v>
      </c>
      <c r="M303" s="28">
        <v>0</v>
      </c>
      <c r="N303" s="28">
        <v>0</v>
      </c>
      <c r="O303" s="114">
        <f t="shared" si="5"/>
        <v>63392599.970000006</v>
      </c>
      <c r="P303" s="47"/>
    </row>
    <row r="304" spans="1:16" s="25" customFormat="1" ht="11.25">
      <c r="A304" s="50" t="s">
        <v>607</v>
      </c>
      <c r="B304" s="29" t="s">
        <v>608</v>
      </c>
      <c r="C304" s="27" t="s">
        <v>35</v>
      </c>
      <c r="D304" s="27" t="s">
        <v>36</v>
      </c>
      <c r="E304" s="28">
        <v>42938299.48</v>
      </c>
      <c r="F304" s="28">
        <v>5499.68</v>
      </c>
      <c r="G304" s="28">
        <v>-19912.04</v>
      </c>
      <c r="H304" s="28">
        <v>239486.99</v>
      </c>
      <c r="I304" s="28">
        <v>-42645.38</v>
      </c>
      <c r="J304" s="28">
        <v>1889268</v>
      </c>
      <c r="K304" s="28">
        <v>0</v>
      </c>
      <c r="L304" s="28">
        <v>0</v>
      </c>
      <c r="M304" s="28">
        <v>0</v>
      </c>
      <c r="N304" s="28">
        <v>0</v>
      </c>
      <c r="O304" s="114">
        <f t="shared" si="5"/>
        <v>45038821.449999996</v>
      </c>
      <c r="P304" s="47"/>
    </row>
    <row r="305" spans="1:16" s="25" customFormat="1" ht="11.25">
      <c r="A305" s="50" t="s">
        <v>609</v>
      </c>
      <c r="B305" s="29" t="s">
        <v>610</v>
      </c>
      <c r="C305" s="27" t="s">
        <v>35</v>
      </c>
      <c r="D305" s="27" t="s">
        <v>36</v>
      </c>
      <c r="E305" s="28">
        <v>88325950.25</v>
      </c>
      <c r="F305" s="28">
        <v>3458.16</v>
      </c>
      <c r="G305" s="28">
        <v>160928.08</v>
      </c>
      <c r="H305" s="28">
        <v>1348329.18</v>
      </c>
      <c r="I305" s="28">
        <v>-545657.96</v>
      </c>
      <c r="J305" s="28">
        <v>1187628.34</v>
      </c>
      <c r="K305" s="28">
        <v>0</v>
      </c>
      <c r="L305" s="28">
        <v>0</v>
      </c>
      <c r="M305" s="28">
        <v>0</v>
      </c>
      <c r="N305" s="28">
        <v>0</v>
      </c>
      <c r="O305" s="114">
        <f t="shared" si="5"/>
        <v>90151863.57000002</v>
      </c>
      <c r="P305" s="47"/>
    </row>
    <row r="306" spans="1:16" s="25" customFormat="1" ht="11.25">
      <c r="A306" s="50" t="s">
        <v>611</v>
      </c>
      <c r="B306" s="29" t="s">
        <v>612</v>
      </c>
      <c r="C306" s="27" t="s">
        <v>18</v>
      </c>
      <c r="D306" s="27" t="s">
        <v>54</v>
      </c>
      <c r="E306" s="28">
        <v>96913568.53</v>
      </c>
      <c r="F306" s="28">
        <v>1795383.33</v>
      </c>
      <c r="G306" s="28">
        <v>-874132</v>
      </c>
      <c r="H306" s="28">
        <v>264460.15</v>
      </c>
      <c r="I306" s="28">
        <v>-139776.81</v>
      </c>
      <c r="J306" s="28">
        <v>1313608.61</v>
      </c>
      <c r="K306" s="28">
        <v>0</v>
      </c>
      <c r="L306" s="28">
        <v>0</v>
      </c>
      <c r="M306" s="28">
        <v>0</v>
      </c>
      <c r="N306" s="28">
        <v>0</v>
      </c>
      <c r="O306" s="114">
        <f t="shared" si="5"/>
        <v>97430609.15</v>
      </c>
      <c r="P306" s="47"/>
    </row>
    <row r="307" spans="1:16" s="25" customFormat="1" ht="11.25">
      <c r="A307" s="50" t="s">
        <v>613</v>
      </c>
      <c r="B307" s="29" t="s">
        <v>614</v>
      </c>
      <c r="C307" s="27" t="s">
        <v>61</v>
      </c>
      <c r="D307" s="27" t="s">
        <v>15</v>
      </c>
      <c r="E307" s="28">
        <v>57561089.9</v>
      </c>
      <c r="F307" s="28">
        <v>12591.01</v>
      </c>
      <c r="G307" s="28">
        <v>99997.35</v>
      </c>
      <c r="H307" s="28">
        <v>211032.77</v>
      </c>
      <c r="I307" s="28">
        <v>-418849.68</v>
      </c>
      <c r="J307" s="28">
        <v>507735.29</v>
      </c>
      <c r="K307" s="28">
        <v>0</v>
      </c>
      <c r="L307" s="28">
        <v>0</v>
      </c>
      <c r="M307" s="28">
        <v>0</v>
      </c>
      <c r="N307" s="28">
        <v>0</v>
      </c>
      <c r="O307" s="114">
        <f t="shared" si="5"/>
        <v>57748419.92</v>
      </c>
      <c r="P307" s="47"/>
    </row>
    <row r="308" spans="1:16" s="25" customFormat="1" ht="11.25">
      <c r="A308" s="50" t="s">
        <v>615</v>
      </c>
      <c r="B308" s="29" t="s">
        <v>616</v>
      </c>
      <c r="C308" s="27" t="s">
        <v>32</v>
      </c>
      <c r="D308" s="27" t="s">
        <v>15</v>
      </c>
      <c r="E308" s="28">
        <v>60719255.64</v>
      </c>
      <c r="F308" s="28">
        <v>522.7</v>
      </c>
      <c r="G308" s="28">
        <v>17499.17</v>
      </c>
      <c r="H308" s="28">
        <v>339030.47</v>
      </c>
      <c r="I308" s="28">
        <v>-322775.34</v>
      </c>
      <c r="J308" s="28">
        <v>1052602.3</v>
      </c>
      <c r="K308" s="28">
        <v>0</v>
      </c>
      <c r="L308" s="28">
        <v>0</v>
      </c>
      <c r="M308" s="28">
        <v>0</v>
      </c>
      <c r="N308" s="28">
        <v>0</v>
      </c>
      <c r="O308" s="114">
        <f t="shared" si="5"/>
        <v>61770091.19999999</v>
      </c>
      <c r="P308" s="47"/>
    </row>
    <row r="309" spans="1:16" s="25" customFormat="1" ht="11.25">
      <c r="A309" s="50" t="s">
        <v>617</v>
      </c>
      <c r="B309" s="29" t="s">
        <v>618</v>
      </c>
      <c r="C309" s="27" t="s">
        <v>32</v>
      </c>
      <c r="D309" s="27" t="s">
        <v>15</v>
      </c>
      <c r="E309" s="28">
        <v>23071987.89</v>
      </c>
      <c r="F309" s="28">
        <v>0</v>
      </c>
      <c r="G309" s="28">
        <v>7529.63</v>
      </c>
      <c r="H309" s="28">
        <v>166375.71</v>
      </c>
      <c r="I309" s="28">
        <v>-30082.76</v>
      </c>
      <c r="J309" s="28">
        <v>174145.96</v>
      </c>
      <c r="K309" s="28">
        <v>0</v>
      </c>
      <c r="L309" s="28">
        <v>99890.49</v>
      </c>
      <c r="M309" s="28">
        <v>0</v>
      </c>
      <c r="N309" s="28">
        <v>0</v>
      </c>
      <c r="O309" s="114">
        <f t="shared" si="5"/>
        <v>23474787.66</v>
      </c>
      <c r="P309" s="47"/>
    </row>
    <row r="310" spans="1:16" s="25" customFormat="1" ht="11.25">
      <c r="A310" s="50" t="s">
        <v>619</v>
      </c>
      <c r="B310" s="29" t="s">
        <v>620</v>
      </c>
      <c r="C310" s="27" t="s">
        <v>14</v>
      </c>
      <c r="D310" s="27" t="s">
        <v>15</v>
      </c>
      <c r="E310" s="28">
        <v>32020570.59</v>
      </c>
      <c r="F310" s="28">
        <v>15.91</v>
      </c>
      <c r="G310" s="28">
        <v>37258.99</v>
      </c>
      <c r="H310" s="28">
        <v>196253.23</v>
      </c>
      <c r="I310" s="28">
        <v>-285156.05</v>
      </c>
      <c r="J310" s="28">
        <v>102489.7</v>
      </c>
      <c r="K310" s="28">
        <v>0</v>
      </c>
      <c r="L310" s="28">
        <v>0</v>
      </c>
      <c r="M310" s="28">
        <v>0</v>
      </c>
      <c r="N310" s="28">
        <v>0</v>
      </c>
      <c r="O310" s="114">
        <f t="shared" si="5"/>
        <v>31996882.57</v>
      </c>
      <c r="P310" s="47"/>
    </row>
    <row r="311" spans="1:16" s="25" customFormat="1" ht="11.25">
      <c r="A311" s="50" t="s">
        <v>621</v>
      </c>
      <c r="B311" s="29" t="s">
        <v>622</v>
      </c>
      <c r="C311" s="27" t="s">
        <v>14</v>
      </c>
      <c r="D311" s="27" t="s">
        <v>15</v>
      </c>
      <c r="E311" s="28">
        <v>24668273.72</v>
      </c>
      <c r="F311" s="28">
        <v>7095.05</v>
      </c>
      <c r="G311" s="28">
        <v>20520.66</v>
      </c>
      <c r="H311" s="28">
        <v>191504.21</v>
      </c>
      <c r="I311" s="28">
        <v>-103207.65</v>
      </c>
      <c r="J311" s="28">
        <v>192523.13</v>
      </c>
      <c r="K311" s="28">
        <v>0</v>
      </c>
      <c r="L311" s="28">
        <v>0</v>
      </c>
      <c r="M311" s="28">
        <v>0</v>
      </c>
      <c r="N311" s="28">
        <v>0</v>
      </c>
      <c r="O311" s="114">
        <f t="shared" si="5"/>
        <v>24921477.7</v>
      </c>
      <c r="P311" s="47"/>
    </row>
    <row r="312" spans="1:16" s="25" customFormat="1" ht="11.25">
      <c r="A312" s="50" t="s">
        <v>623</v>
      </c>
      <c r="B312" s="29" t="s">
        <v>624</v>
      </c>
      <c r="C312" s="27" t="s">
        <v>21</v>
      </c>
      <c r="D312" s="27" t="s">
        <v>15</v>
      </c>
      <c r="E312" s="28">
        <v>29554123.55</v>
      </c>
      <c r="F312" s="28">
        <v>0</v>
      </c>
      <c r="G312" s="28">
        <v>117.94</v>
      </c>
      <c r="H312" s="28">
        <v>102976.73</v>
      </c>
      <c r="I312" s="28">
        <v>-73566.16</v>
      </c>
      <c r="J312" s="28">
        <v>127694.21</v>
      </c>
      <c r="K312" s="28">
        <v>0</v>
      </c>
      <c r="L312" s="28">
        <v>0</v>
      </c>
      <c r="M312" s="28">
        <v>0</v>
      </c>
      <c r="N312" s="28">
        <v>0</v>
      </c>
      <c r="O312" s="114">
        <f t="shared" si="5"/>
        <v>29711110.39</v>
      </c>
      <c r="P312" s="47"/>
    </row>
    <row r="313" spans="1:16" s="25" customFormat="1" ht="11.25">
      <c r="A313" s="50" t="s">
        <v>625</v>
      </c>
      <c r="B313" s="29" t="s">
        <v>626</v>
      </c>
      <c r="C313" s="27" t="s">
        <v>32</v>
      </c>
      <c r="D313" s="27" t="s">
        <v>15</v>
      </c>
      <c r="E313" s="28">
        <v>52231116.16</v>
      </c>
      <c r="F313" s="28">
        <v>6448.84</v>
      </c>
      <c r="G313" s="28">
        <v>49164.29</v>
      </c>
      <c r="H313" s="28">
        <v>103918.5</v>
      </c>
      <c r="I313" s="28">
        <v>-175750.3</v>
      </c>
      <c r="J313" s="28">
        <v>206249.57</v>
      </c>
      <c r="K313" s="28">
        <v>0</v>
      </c>
      <c r="L313" s="28">
        <v>0</v>
      </c>
      <c r="M313" s="28">
        <v>0</v>
      </c>
      <c r="N313" s="28">
        <v>0</v>
      </c>
      <c r="O313" s="114">
        <f t="shared" si="5"/>
        <v>52309920.8</v>
      </c>
      <c r="P313" s="47"/>
    </row>
    <row r="314" spans="1:16" s="25" customFormat="1" ht="11.25">
      <c r="A314" s="50" t="s">
        <v>627</v>
      </c>
      <c r="B314" s="29" t="s">
        <v>628</v>
      </c>
      <c r="C314" s="27" t="s">
        <v>14</v>
      </c>
      <c r="D314" s="27" t="s">
        <v>54</v>
      </c>
      <c r="E314" s="28">
        <v>71451536.84</v>
      </c>
      <c r="F314" s="28">
        <v>18639.86</v>
      </c>
      <c r="G314" s="28">
        <v>91501.95</v>
      </c>
      <c r="H314" s="28">
        <v>248924.19</v>
      </c>
      <c r="I314" s="28">
        <v>-124084.9</v>
      </c>
      <c r="J314" s="28">
        <v>83959.32</v>
      </c>
      <c r="K314" s="28">
        <v>0</v>
      </c>
      <c r="L314" s="28">
        <v>0</v>
      </c>
      <c r="M314" s="28">
        <v>0</v>
      </c>
      <c r="N314" s="28">
        <v>0</v>
      </c>
      <c r="O314" s="114">
        <f t="shared" si="5"/>
        <v>71550193.63999999</v>
      </c>
      <c r="P314" s="47"/>
    </row>
    <row r="315" spans="1:16" s="25" customFormat="1" ht="11.25">
      <c r="A315" s="50" t="s">
        <v>629</v>
      </c>
      <c r="B315" s="29" t="s">
        <v>630</v>
      </c>
      <c r="C315" s="27" t="s">
        <v>53</v>
      </c>
      <c r="D315" s="27" t="s">
        <v>15</v>
      </c>
      <c r="E315" s="28">
        <v>8170667.49</v>
      </c>
      <c r="F315" s="28">
        <v>0</v>
      </c>
      <c r="G315" s="28">
        <v>-200.38</v>
      </c>
      <c r="H315" s="28">
        <v>178994.13</v>
      </c>
      <c r="I315" s="28">
        <v>-8626.51</v>
      </c>
      <c r="J315" s="28">
        <v>35852.19</v>
      </c>
      <c r="K315" s="28">
        <v>0</v>
      </c>
      <c r="L315" s="28">
        <v>0</v>
      </c>
      <c r="M315" s="28">
        <v>0</v>
      </c>
      <c r="N315" s="28">
        <v>0</v>
      </c>
      <c r="O315" s="114">
        <f t="shared" si="5"/>
        <v>8377087.680000001</v>
      </c>
      <c r="P315" s="47"/>
    </row>
    <row r="316" spans="1:16" s="25" customFormat="1" ht="11.25">
      <c r="A316" s="50" t="s">
        <v>631</v>
      </c>
      <c r="B316" s="29" t="s">
        <v>632</v>
      </c>
      <c r="C316" s="27" t="s">
        <v>53</v>
      </c>
      <c r="D316" s="27" t="s">
        <v>15</v>
      </c>
      <c r="E316" s="28">
        <v>25332978.78</v>
      </c>
      <c r="F316" s="28">
        <v>10740.6</v>
      </c>
      <c r="G316" s="28">
        <v>-186202.1</v>
      </c>
      <c r="H316" s="28">
        <v>300688.78</v>
      </c>
      <c r="I316" s="28">
        <v>-107173.24</v>
      </c>
      <c r="J316" s="28">
        <v>352087.59</v>
      </c>
      <c r="K316" s="28">
        <v>0</v>
      </c>
      <c r="L316" s="28">
        <v>0</v>
      </c>
      <c r="M316" s="28">
        <v>0</v>
      </c>
      <c r="N316" s="28">
        <v>0</v>
      </c>
      <c r="O316" s="114">
        <f t="shared" si="5"/>
        <v>26054043.410000004</v>
      </c>
      <c r="P316" s="47"/>
    </row>
    <row r="317" spans="1:16" s="25" customFormat="1" ht="11.25">
      <c r="A317" s="50" t="s">
        <v>633</v>
      </c>
      <c r="B317" s="29" t="s">
        <v>634</v>
      </c>
      <c r="C317" s="27" t="s">
        <v>18</v>
      </c>
      <c r="D317" s="27" t="s">
        <v>15</v>
      </c>
      <c r="E317" s="28">
        <v>25955306.56</v>
      </c>
      <c r="F317" s="28">
        <v>23.52</v>
      </c>
      <c r="G317" s="28">
        <v>6662.5</v>
      </c>
      <c r="H317" s="28">
        <v>180014.34</v>
      </c>
      <c r="I317" s="28">
        <v>-716698.17</v>
      </c>
      <c r="J317" s="28">
        <v>297294.85</v>
      </c>
      <c r="K317" s="28">
        <v>0</v>
      </c>
      <c r="L317" s="28">
        <v>0</v>
      </c>
      <c r="M317" s="28">
        <v>0</v>
      </c>
      <c r="N317" s="28">
        <v>0</v>
      </c>
      <c r="O317" s="114">
        <f t="shared" si="5"/>
        <v>25709231.56</v>
      </c>
      <c r="P317" s="47"/>
    </row>
    <row r="318" spans="1:16" s="25" customFormat="1" ht="11.25">
      <c r="A318" s="50" t="s">
        <v>635</v>
      </c>
      <c r="B318" s="29" t="s">
        <v>636</v>
      </c>
      <c r="C318" s="27" t="s">
        <v>21</v>
      </c>
      <c r="D318" s="27" t="s">
        <v>15</v>
      </c>
      <c r="E318" s="28">
        <v>14293040.4</v>
      </c>
      <c r="F318" s="28">
        <v>3393.76</v>
      </c>
      <c r="G318" s="28">
        <v>27497.26</v>
      </c>
      <c r="H318" s="28">
        <v>202047.94</v>
      </c>
      <c r="I318" s="28">
        <v>-19251.7</v>
      </c>
      <c r="J318" s="28">
        <v>284588.45</v>
      </c>
      <c r="K318" s="28">
        <v>0</v>
      </c>
      <c r="L318" s="28">
        <v>0</v>
      </c>
      <c r="M318" s="28">
        <v>0</v>
      </c>
      <c r="N318" s="28">
        <v>0</v>
      </c>
      <c r="O318" s="114">
        <f t="shared" si="5"/>
        <v>14729534.07</v>
      </c>
      <c r="P318" s="47"/>
    </row>
    <row r="319" spans="1:16" s="25" customFormat="1" ht="11.25">
      <c r="A319" s="50" t="s">
        <v>637</v>
      </c>
      <c r="B319" s="29" t="s">
        <v>638</v>
      </c>
      <c r="C319" s="27" t="s">
        <v>14</v>
      </c>
      <c r="D319" s="27" t="s">
        <v>15</v>
      </c>
      <c r="E319" s="28">
        <v>28137596.31</v>
      </c>
      <c r="F319" s="28">
        <v>5108.66</v>
      </c>
      <c r="G319" s="28">
        <v>25927.93</v>
      </c>
      <c r="H319" s="28">
        <v>159917.19</v>
      </c>
      <c r="I319" s="28">
        <v>-6949.22</v>
      </c>
      <c r="J319" s="28">
        <v>133735.13</v>
      </c>
      <c r="K319" s="28">
        <v>0</v>
      </c>
      <c r="L319" s="28">
        <v>0</v>
      </c>
      <c r="M319" s="28">
        <v>0</v>
      </c>
      <c r="N319" s="28">
        <v>0</v>
      </c>
      <c r="O319" s="114">
        <f t="shared" si="5"/>
        <v>28393262.82</v>
      </c>
      <c r="P319" s="47"/>
    </row>
    <row r="320" spans="1:16" s="25" customFormat="1" ht="11.25">
      <c r="A320" s="50" t="s">
        <v>639</v>
      </c>
      <c r="B320" s="29" t="s">
        <v>640</v>
      </c>
      <c r="C320" s="27" t="s">
        <v>53</v>
      </c>
      <c r="D320" s="27" t="s">
        <v>15</v>
      </c>
      <c r="E320" s="28">
        <v>9943548.58</v>
      </c>
      <c r="F320" s="28">
        <v>456379.36</v>
      </c>
      <c r="G320" s="28">
        <v>2270.86</v>
      </c>
      <c r="H320" s="28">
        <v>58871.77</v>
      </c>
      <c r="I320" s="28">
        <v>-41160.54</v>
      </c>
      <c r="J320" s="28">
        <v>94313.25</v>
      </c>
      <c r="K320" s="28">
        <v>0</v>
      </c>
      <c r="L320" s="28">
        <v>0</v>
      </c>
      <c r="M320" s="28">
        <v>0</v>
      </c>
      <c r="N320" s="28">
        <v>0</v>
      </c>
      <c r="O320" s="114">
        <f t="shared" si="5"/>
        <v>9596922.840000002</v>
      </c>
      <c r="P320" s="47"/>
    </row>
    <row r="321" spans="1:16" s="25" customFormat="1" ht="11.25">
      <c r="A321" s="50" t="s">
        <v>641</v>
      </c>
      <c r="B321" s="29" t="s">
        <v>642</v>
      </c>
      <c r="C321" s="27" t="s">
        <v>35</v>
      </c>
      <c r="D321" s="27" t="s">
        <v>36</v>
      </c>
      <c r="E321" s="28">
        <v>1066676092.25</v>
      </c>
      <c r="F321" s="28">
        <v>120688.83</v>
      </c>
      <c r="G321" s="28">
        <v>1797882.6</v>
      </c>
      <c r="H321" s="28">
        <v>2826658.97</v>
      </c>
      <c r="I321" s="28">
        <v>-3425002.98</v>
      </c>
      <c r="J321" s="28">
        <v>10408277.69</v>
      </c>
      <c r="K321" s="28">
        <v>0</v>
      </c>
      <c r="L321" s="28">
        <v>0</v>
      </c>
      <c r="M321" s="28">
        <v>0</v>
      </c>
      <c r="N321" s="28">
        <v>0</v>
      </c>
      <c r="O321" s="114">
        <f t="shared" si="5"/>
        <v>1074567454.5</v>
      </c>
      <c r="P321" s="47"/>
    </row>
    <row r="322" spans="1:16" s="25" customFormat="1" ht="11.25">
      <c r="A322" s="50" t="s">
        <v>643</v>
      </c>
      <c r="B322" s="29" t="s">
        <v>644</v>
      </c>
      <c r="C322" s="27" t="s">
        <v>53</v>
      </c>
      <c r="D322" s="27" t="s">
        <v>15</v>
      </c>
      <c r="E322" s="28">
        <v>13996724.59</v>
      </c>
      <c r="F322" s="28">
        <v>2707.32</v>
      </c>
      <c r="G322" s="28">
        <v>27823.75</v>
      </c>
      <c r="H322" s="28">
        <v>125697.58</v>
      </c>
      <c r="I322" s="28">
        <v>-134650.76</v>
      </c>
      <c r="J322" s="28">
        <v>414868.26</v>
      </c>
      <c r="K322" s="28">
        <v>0</v>
      </c>
      <c r="L322" s="28">
        <v>0</v>
      </c>
      <c r="M322" s="28">
        <v>0</v>
      </c>
      <c r="N322" s="28">
        <v>0</v>
      </c>
      <c r="O322" s="114">
        <f t="shared" si="5"/>
        <v>14372108.6</v>
      </c>
      <c r="P322" s="47"/>
    </row>
    <row r="323" spans="1:16" s="25" customFormat="1" ht="11.25">
      <c r="A323" s="50" t="s">
        <v>645</v>
      </c>
      <c r="B323" s="29" t="s">
        <v>646</v>
      </c>
      <c r="C323" s="27" t="s">
        <v>18</v>
      </c>
      <c r="D323" s="27" t="s">
        <v>42</v>
      </c>
      <c r="E323" s="28">
        <v>71283648.67</v>
      </c>
      <c r="F323" s="28">
        <v>27153.59</v>
      </c>
      <c r="G323" s="28">
        <v>59844.84</v>
      </c>
      <c r="H323" s="28">
        <v>423479.74</v>
      </c>
      <c r="I323" s="28">
        <v>-304312.59</v>
      </c>
      <c r="J323" s="28">
        <v>721702.16</v>
      </c>
      <c r="K323" s="28">
        <v>0</v>
      </c>
      <c r="L323" s="28">
        <v>0</v>
      </c>
      <c r="M323" s="28">
        <v>0</v>
      </c>
      <c r="N323" s="28">
        <v>0</v>
      </c>
      <c r="O323" s="114">
        <f t="shared" si="5"/>
        <v>72037519.54999998</v>
      </c>
      <c r="P323" s="47"/>
    </row>
    <row r="324" spans="1:16" s="73" customFormat="1" ht="11.25">
      <c r="A324" s="50" t="s">
        <v>647</v>
      </c>
      <c r="B324" s="29" t="s">
        <v>741</v>
      </c>
      <c r="C324" s="27" t="s">
        <v>53</v>
      </c>
      <c r="D324" s="27" t="s">
        <v>54</v>
      </c>
      <c r="E324" s="28">
        <v>117682148.5</v>
      </c>
      <c r="F324" s="28">
        <v>5477.66</v>
      </c>
      <c r="G324" s="28">
        <v>-303621.46</v>
      </c>
      <c r="H324" s="28">
        <v>422207.18</v>
      </c>
      <c r="I324" s="28">
        <v>-139240.33</v>
      </c>
      <c r="J324" s="28">
        <v>755090.84</v>
      </c>
      <c r="K324" s="28">
        <v>0</v>
      </c>
      <c r="L324" s="28">
        <v>0</v>
      </c>
      <c r="M324" s="28">
        <v>0</v>
      </c>
      <c r="N324" s="28">
        <v>0</v>
      </c>
      <c r="O324" s="114">
        <f t="shared" si="5"/>
        <v>119018349.99000001</v>
      </c>
      <c r="P324" s="72"/>
    </row>
    <row r="325" spans="1:16" s="25" customFormat="1" ht="11.25">
      <c r="A325" s="50" t="s">
        <v>649</v>
      </c>
      <c r="B325" s="29" t="s">
        <v>650</v>
      </c>
      <c r="C325" s="27" t="s">
        <v>14</v>
      </c>
      <c r="D325" s="27" t="s">
        <v>15</v>
      </c>
      <c r="E325" s="28">
        <v>42734738.69</v>
      </c>
      <c r="F325" s="28">
        <v>10689.79</v>
      </c>
      <c r="G325" s="28">
        <v>38021.64</v>
      </c>
      <c r="H325" s="28">
        <v>237274.08</v>
      </c>
      <c r="I325" s="28">
        <v>-95699.1</v>
      </c>
      <c r="J325" s="28">
        <v>413671</v>
      </c>
      <c r="K325" s="28">
        <v>0</v>
      </c>
      <c r="L325" s="28">
        <v>0</v>
      </c>
      <c r="M325" s="28">
        <v>0</v>
      </c>
      <c r="N325" s="28">
        <v>0</v>
      </c>
      <c r="O325" s="114">
        <f t="shared" si="5"/>
        <v>43241273.239999995</v>
      </c>
      <c r="P325" s="47"/>
    </row>
    <row r="326" spans="1:16" s="25" customFormat="1" ht="11.25">
      <c r="A326" s="50" t="s">
        <v>651</v>
      </c>
      <c r="B326" s="29" t="s">
        <v>652</v>
      </c>
      <c r="C326" s="27" t="s">
        <v>14</v>
      </c>
      <c r="D326" s="27" t="s">
        <v>54</v>
      </c>
      <c r="E326" s="28">
        <v>68432164.67</v>
      </c>
      <c r="F326" s="28">
        <v>1607.72</v>
      </c>
      <c r="G326" s="28">
        <v>1345977.19</v>
      </c>
      <c r="H326" s="28">
        <v>214431.71</v>
      </c>
      <c r="I326" s="28">
        <v>-829901.36</v>
      </c>
      <c r="J326" s="28">
        <v>445856.49</v>
      </c>
      <c r="K326" s="28">
        <v>0</v>
      </c>
      <c r="L326" s="28">
        <v>0</v>
      </c>
      <c r="M326" s="28">
        <v>0</v>
      </c>
      <c r="N326" s="28">
        <v>0</v>
      </c>
      <c r="O326" s="114">
        <f t="shared" si="5"/>
        <v>66914966.6</v>
      </c>
      <c r="P326" s="47"/>
    </row>
    <row r="327" spans="1:16" s="25" customFormat="1" ht="11.25">
      <c r="A327" s="50" t="s">
        <v>653</v>
      </c>
      <c r="B327" s="29" t="s">
        <v>654</v>
      </c>
      <c r="C327" s="27" t="s">
        <v>18</v>
      </c>
      <c r="D327" s="27" t="s">
        <v>42</v>
      </c>
      <c r="E327" s="28">
        <v>58646815.67</v>
      </c>
      <c r="F327" s="28">
        <v>23956.33</v>
      </c>
      <c r="G327" s="28">
        <v>-208814.84</v>
      </c>
      <c r="H327" s="28">
        <v>593285.51</v>
      </c>
      <c r="I327" s="28">
        <v>-574330.79</v>
      </c>
      <c r="J327" s="28">
        <v>985286.03</v>
      </c>
      <c r="K327" s="28">
        <v>0</v>
      </c>
      <c r="L327" s="28">
        <v>3296165.2</v>
      </c>
      <c r="M327" s="28">
        <v>0</v>
      </c>
      <c r="N327" s="28">
        <v>0</v>
      </c>
      <c r="O327" s="114">
        <f t="shared" si="5"/>
        <v>63132080.13000001</v>
      </c>
      <c r="P327" s="47"/>
    </row>
    <row r="328" spans="1:16" s="25" customFormat="1" ht="11.25">
      <c r="A328" s="50" t="s">
        <v>655</v>
      </c>
      <c r="B328" s="29" t="s">
        <v>656</v>
      </c>
      <c r="C328" s="27" t="s">
        <v>14</v>
      </c>
      <c r="D328" s="27" t="s">
        <v>15</v>
      </c>
      <c r="E328" s="28">
        <v>42086158.51</v>
      </c>
      <c r="F328" s="28">
        <v>342.68</v>
      </c>
      <c r="G328" s="28">
        <v>3258.97</v>
      </c>
      <c r="H328" s="28">
        <v>149211.52</v>
      </c>
      <c r="I328" s="28">
        <v>-341719.78</v>
      </c>
      <c r="J328" s="28">
        <v>93575.63</v>
      </c>
      <c r="K328" s="28">
        <v>0</v>
      </c>
      <c r="L328" s="28">
        <v>0</v>
      </c>
      <c r="M328" s="28">
        <v>0</v>
      </c>
      <c r="N328" s="28">
        <v>0</v>
      </c>
      <c r="O328" s="114">
        <f t="shared" si="5"/>
        <v>41983624.230000004</v>
      </c>
      <c r="P328" s="47"/>
    </row>
    <row r="329" spans="1:16" s="25" customFormat="1" ht="11.25">
      <c r="A329" s="50" t="s">
        <v>657</v>
      </c>
      <c r="B329" s="29" t="s">
        <v>658</v>
      </c>
      <c r="C329" s="27" t="s">
        <v>14</v>
      </c>
      <c r="D329" s="27" t="s">
        <v>54</v>
      </c>
      <c r="E329" s="28">
        <v>47820814.44</v>
      </c>
      <c r="F329" s="28">
        <v>39017.94</v>
      </c>
      <c r="G329" s="28">
        <v>159804.06</v>
      </c>
      <c r="H329" s="28">
        <v>165712.56</v>
      </c>
      <c r="I329" s="28">
        <v>-560746.85</v>
      </c>
      <c r="J329" s="28">
        <v>297001.93</v>
      </c>
      <c r="K329" s="28">
        <v>0</v>
      </c>
      <c r="L329" s="28">
        <v>0</v>
      </c>
      <c r="M329" s="28">
        <v>0</v>
      </c>
      <c r="N329" s="28">
        <v>0</v>
      </c>
      <c r="O329" s="114">
        <f t="shared" si="5"/>
        <v>47523960.08</v>
      </c>
      <c r="P329" s="47"/>
    </row>
    <row r="330" spans="1:16" s="25" customFormat="1" ht="11.25">
      <c r="A330" s="50" t="s">
        <v>659</v>
      </c>
      <c r="B330" s="29" t="s">
        <v>660</v>
      </c>
      <c r="C330" s="27" t="s">
        <v>61</v>
      </c>
      <c r="D330" s="27" t="s">
        <v>42</v>
      </c>
      <c r="E330" s="28">
        <v>69264993.43</v>
      </c>
      <c r="F330" s="28">
        <v>18265.92</v>
      </c>
      <c r="G330" s="28">
        <v>163030.71</v>
      </c>
      <c r="H330" s="28">
        <v>355650.28</v>
      </c>
      <c r="I330" s="28">
        <v>-151744.64</v>
      </c>
      <c r="J330" s="28">
        <v>1709332.42</v>
      </c>
      <c r="K330" s="28">
        <v>0</v>
      </c>
      <c r="L330" s="28">
        <v>0</v>
      </c>
      <c r="M330" s="28">
        <v>0</v>
      </c>
      <c r="N330" s="28">
        <v>0</v>
      </c>
      <c r="O330" s="114">
        <f t="shared" si="5"/>
        <v>70996934.86000001</v>
      </c>
      <c r="P330" s="47"/>
    </row>
    <row r="331" spans="1:16" s="25" customFormat="1" ht="11.25">
      <c r="A331" s="50" t="s">
        <v>661</v>
      </c>
      <c r="B331" s="29" t="s">
        <v>662</v>
      </c>
      <c r="C331" s="27" t="s">
        <v>61</v>
      </c>
      <c r="D331" s="27" t="s">
        <v>15</v>
      </c>
      <c r="E331" s="28">
        <v>35334800.8</v>
      </c>
      <c r="F331" s="28">
        <v>0</v>
      </c>
      <c r="G331" s="28">
        <v>28228.28</v>
      </c>
      <c r="H331" s="28">
        <v>43547.42</v>
      </c>
      <c r="I331" s="28">
        <v>-75900.03</v>
      </c>
      <c r="J331" s="28">
        <v>42654.88</v>
      </c>
      <c r="K331" s="28">
        <v>0</v>
      </c>
      <c r="L331" s="28">
        <v>0</v>
      </c>
      <c r="M331" s="28">
        <v>0</v>
      </c>
      <c r="N331" s="28">
        <v>0</v>
      </c>
      <c r="O331" s="114">
        <f t="shared" si="5"/>
        <v>35316874.79</v>
      </c>
      <c r="P331" s="47"/>
    </row>
    <row r="332" spans="1:16" s="25" customFormat="1" ht="11.25">
      <c r="A332" s="50" t="s">
        <v>663</v>
      </c>
      <c r="B332" s="29" t="s">
        <v>664</v>
      </c>
      <c r="C332" s="27" t="s">
        <v>14</v>
      </c>
      <c r="D332" s="27" t="s">
        <v>15</v>
      </c>
      <c r="E332" s="28">
        <v>28554941.43</v>
      </c>
      <c r="F332" s="28">
        <v>0</v>
      </c>
      <c r="G332" s="28">
        <v>1269.37</v>
      </c>
      <c r="H332" s="28">
        <v>82820.4</v>
      </c>
      <c r="I332" s="28">
        <v>-22303.01</v>
      </c>
      <c r="J332" s="28">
        <v>161759.18</v>
      </c>
      <c r="K332" s="28">
        <v>0</v>
      </c>
      <c r="L332" s="28">
        <v>0</v>
      </c>
      <c r="M332" s="28">
        <v>0</v>
      </c>
      <c r="N332" s="28">
        <v>0</v>
      </c>
      <c r="O332" s="114">
        <f t="shared" si="5"/>
        <v>28775948.629999995</v>
      </c>
      <c r="P332" s="47"/>
    </row>
    <row r="333" spans="1:16" s="25" customFormat="1" ht="11.25">
      <c r="A333" s="50" t="s">
        <v>665</v>
      </c>
      <c r="B333" s="29" t="s">
        <v>666</v>
      </c>
      <c r="C333" s="27" t="s">
        <v>61</v>
      </c>
      <c r="D333" s="27" t="s">
        <v>15</v>
      </c>
      <c r="E333" s="28">
        <v>33209102.17</v>
      </c>
      <c r="F333" s="28">
        <v>5462.9</v>
      </c>
      <c r="G333" s="28">
        <v>180058.33</v>
      </c>
      <c r="H333" s="28">
        <v>118823.77</v>
      </c>
      <c r="I333" s="28">
        <v>-8151.38</v>
      </c>
      <c r="J333" s="28">
        <v>171281.89</v>
      </c>
      <c r="K333" s="28">
        <v>0</v>
      </c>
      <c r="L333" s="28">
        <v>0</v>
      </c>
      <c r="M333" s="28">
        <v>0</v>
      </c>
      <c r="N333" s="28">
        <v>0</v>
      </c>
      <c r="O333" s="114">
        <f>E333-F333-G333+H333+I333+J333+K333+L333+M333</f>
        <v>33305535.220000006</v>
      </c>
      <c r="P333" s="47"/>
    </row>
    <row r="334" spans="1:16" s="25" customFormat="1" ht="11.25">
      <c r="A334" s="50" t="s">
        <v>667</v>
      </c>
      <c r="B334" s="29" t="s">
        <v>668</v>
      </c>
      <c r="C334" s="27" t="s">
        <v>14</v>
      </c>
      <c r="D334" s="27" t="s">
        <v>15</v>
      </c>
      <c r="E334" s="28">
        <v>68969353.56</v>
      </c>
      <c r="F334" s="28">
        <v>8051.08</v>
      </c>
      <c r="G334" s="28">
        <v>126658.77</v>
      </c>
      <c r="H334" s="28">
        <v>202350.53</v>
      </c>
      <c r="I334" s="28">
        <v>-515528.95</v>
      </c>
      <c r="J334" s="28">
        <v>948319.79</v>
      </c>
      <c r="K334" s="28">
        <v>0</v>
      </c>
      <c r="L334" s="28">
        <v>0</v>
      </c>
      <c r="M334" s="28">
        <v>0</v>
      </c>
      <c r="N334" s="28">
        <v>0</v>
      </c>
      <c r="O334" s="114">
        <f>E334-F334-G334+H334+I334+J334+K334+L334+M334</f>
        <v>69469785.08000001</v>
      </c>
      <c r="P334" s="47"/>
    </row>
    <row r="335" spans="1:16" s="25" customFormat="1" ht="11.25">
      <c r="A335" s="50" t="s">
        <v>669</v>
      </c>
      <c r="B335" s="29" t="s">
        <v>670</v>
      </c>
      <c r="C335" s="27" t="s">
        <v>18</v>
      </c>
      <c r="D335" s="27" t="s">
        <v>15</v>
      </c>
      <c r="E335" s="28">
        <v>19114699.13</v>
      </c>
      <c r="F335" s="28">
        <v>1534.75</v>
      </c>
      <c r="G335" s="28">
        <v>-80199.09</v>
      </c>
      <c r="H335" s="28">
        <v>167221.85</v>
      </c>
      <c r="I335" s="28">
        <v>-152385.05</v>
      </c>
      <c r="J335" s="28">
        <v>68814.27</v>
      </c>
      <c r="K335" s="28">
        <v>0</v>
      </c>
      <c r="L335" s="28">
        <v>0</v>
      </c>
      <c r="M335" s="28">
        <v>0</v>
      </c>
      <c r="N335" s="28">
        <v>0</v>
      </c>
      <c r="O335" s="114">
        <f>E335-F335-G335+H335+I335+J335+K335+L335+M335</f>
        <v>19277014.54</v>
      </c>
      <c r="P335" s="47"/>
    </row>
    <row r="336" spans="1:16" s="25" customFormat="1" ht="11.25">
      <c r="A336" s="50" t="s">
        <v>671</v>
      </c>
      <c r="B336" s="29" t="s">
        <v>672</v>
      </c>
      <c r="C336" s="27" t="s">
        <v>61</v>
      </c>
      <c r="D336" s="27" t="s">
        <v>15</v>
      </c>
      <c r="E336" s="28">
        <v>24977758.21</v>
      </c>
      <c r="F336" s="28">
        <v>1046.72</v>
      </c>
      <c r="G336" s="28">
        <v>18605.54</v>
      </c>
      <c r="H336" s="28">
        <v>64827.25</v>
      </c>
      <c r="I336" s="28">
        <v>-89347.58</v>
      </c>
      <c r="J336" s="28">
        <v>343403.26</v>
      </c>
      <c r="K336" s="28">
        <v>0</v>
      </c>
      <c r="L336" s="28">
        <v>0</v>
      </c>
      <c r="M336" s="28">
        <v>0</v>
      </c>
      <c r="N336" s="28">
        <v>0</v>
      </c>
      <c r="O336" s="114">
        <f>E336-F336-G336+H336+I336+J336+K336+L336+M336</f>
        <v>25276988.880000006</v>
      </c>
      <c r="P336" s="47"/>
    </row>
    <row r="337" spans="1:16" s="25" customFormat="1" ht="11.25">
      <c r="A337" s="50" t="s">
        <v>673</v>
      </c>
      <c r="B337" s="29" t="s">
        <v>674</v>
      </c>
      <c r="C337" s="27" t="s">
        <v>41</v>
      </c>
      <c r="D337" s="27" t="s">
        <v>54</v>
      </c>
      <c r="E337" s="28">
        <v>79674112.99</v>
      </c>
      <c r="F337" s="28">
        <v>326.89</v>
      </c>
      <c r="G337" s="28">
        <v>171961.02</v>
      </c>
      <c r="H337" s="28">
        <v>323776.84</v>
      </c>
      <c r="I337" s="28">
        <v>-742503</v>
      </c>
      <c r="J337" s="28">
        <v>184231.32</v>
      </c>
      <c r="K337" s="28">
        <v>0</v>
      </c>
      <c r="L337" s="28">
        <v>0</v>
      </c>
      <c r="M337" s="28">
        <v>0</v>
      </c>
      <c r="N337" s="28">
        <v>0</v>
      </c>
      <c r="O337" s="114">
        <f>E337-F337-G337+H337+I337+J337+K337+L337+M337</f>
        <v>79267330.24</v>
      </c>
      <c r="P337" s="47"/>
    </row>
    <row r="338" spans="1:15" s="25" customFormat="1" ht="11.25">
      <c r="A338" s="21"/>
      <c r="B338" s="26"/>
      <c r="C338" s="27"/>
      <c r="D338" s="27"/>
      <c r="E338" s="27"/>
      <c r="F338" s="27"/>
      <c r="G338" s="27"/>
      <c r="H338" s="27"/>
      <c r="I338" s="27"/>
      <c r="J338" s="27"/>
      <c r="K338" s="27"/>
      <c r="L338" s="27"/>
      <c r="M338" s="27"/>
      <c r="N338" s="27"/>
      <c r="O338" s="112"/>
    </row>
    <row r="339" spans="1:15" s="25" customFormat="1" ht="11.25">
      <c r="A339" s="21"/>
      <c r="B339" s="26"/>
      <c r="C339" s="27"/>
      <c r="D339" s="27"/>
      <c r="E339" s="27"/>
      <c r="F339" s="27"/>
      <c r="G339" s="27"/>
      <c r="H339" s="27"/>
      <c r="I339" s="27"/>
      <c r="J339" s="27"/>
      <c r="K339" s="27"/>
      <c r="L339" s="27"/>
      <c r="M339" s="27"/>
      <c r="N339" s="27"/>
      <c r="O339" s="112"/>
    </row>
    <row r="340" spans="1:16" s="25" customFormat="1" ht="11.25">
      <c r="A340" s="21" t="s">
        <v>709</v>
      </c>
      <c r="B340" s="26" t="s">
        <v>11</v>
      </c>
      <c r="C340" s="30" t="s">
        <v>676</v>
      </c>
      <c r="D340" s="30" t="s">
        <v>676</v>
      </c>
      <c r="E340" s="28">
        <f aca="true" t="shared" si="6" ref="E340:N340">SUM(E12:E338)</f>
        <v>18721705568.459984</v>
      </c>
      <c r="F340" s="28">
        <f t="shared" si="6"/>
        <v>33102740.240000013</v>
      </c>
      <c r="G340" s="28">
        <f t="shared" si="6"/>
        <v>4120919.3899999997</v>
      </c>
      <c r="H340" s="28">
        <f t="shared" si="6"/>
        <v>99253883.91000001</v>
      </c>
      <c r="I340" s="28">
        <f t="shared" si="6"/>
        <v>-134942005.80000013</v>
      </c>
      <c r="J340" s="28">
        <f t="shared" si="6"/>
        <v>215163067.9600001</v>
      </c>
      <c r="K340" s="28">
        <f t="shared" si="6"/>
        <v>0</v>
      </c>
      <c r="L340" s="28">
        <f t="shared" si="6"/>
        <v>59281370.199999996</v>
      </c>
      <c r="M340" s="28">
        <f t="shared" si="6"/>
        <v>0</v>
      </c>
      <c r="N340" s="28">
        <f t="shared" si="6"/>
        <v>0</v>
      </c>
      <c r="O340" s="114">
        <f>SUM(O12:O337)</f>
        <v>18923238225.10002</v>
      </c>
      <c r="P340" s="47"/>
    </row>
    <row r="341" spans="1:15" s="25" customFormat="1" ht="11.25">
      <c r="A341" s="21"/>
      <c r="B341" s="26"/>
      <c r="C341" s="27"/>
      <c r="D341" s="27"/>
      <c r="E341" s="28"/>
      <c r="F341" s="28"/>
      <c r="G341" s="28"/>
      <c r="H341" s="28"/>
      <c r="I341" s="28"/>
      <c r="J341" s="28"/>
      <c r="K341" s="28"/>
      <c r="L341" s="28"/>
      <c r="M341" s="28"/>
      <c r="N341" s="28"/>
      <c r="O341" s="112"/>
    </row>
    <row r="342" spans="1:15" s="25" customFormat="1" ht="11.25">
      <c r="A342" s="21"/>
      <c r="B342" s="22" t="s">
        <v>677</v>
      </c>
      <c r="C342" s="23"/>
      <c r="D342" s="23"/>
      <c r="E342" s="31"/>
      <c r="F342" s="31"/>
      <c r="G342" s="31"/>
      <c r="H342" s="31"/>
      <c r="I342" s="31"/>
      <c r="J342" s="31"/>
      <c r="K342" s="31"/>
      <c r="L342" s="31"/>
      <c r="M342" s="31"/>
      <c r="N342" s="31"/>
      <c r="O342" s="116"/>
    </row>
    <row r="343" spans="1:15" s="25" customFormat="1" ht="11.25">
      <c r="A343" s="21" t="s">
        <v>167</v>
      </c>
      <c r="B343" s="26" t="s">
        <v>678</v>
      </c>
      <c r="C343" s="28" t="s">
        <v>167</v>
      </c>
      <c r="D343" s="30" t="s">
        <v>676</v>
      </c>
      <c r="E343" s="28">
        <f aca="true" t="shared" si="7" ref="E343:J351">SUMIF($C$12:$C$337,$A343,E$12:E$337)</f>
        <v>692171360.8</v>
      </c>
      <c r="F343" s="28">
        <f t="shared" si="7"/>
        <v>2281819.47</v>
      </c>
      <c r="G343" s="28">
        <f t="shared" si="7"/>
        <v>470570.49000000046</v>
      </c>
      <c r="H343" s="28">
        <f t="shared" si="7"/>
        <v>3155027.44</v>
      </c>
      <c r="I343" s="28">
        <f t="shared" si="7"/>
        <v>-4034452.5399999996</v>
      </c>
      <c r="J343" s="28">
        <f t="shared" si="7"/>
        <v>9638398.81</v>
      </c>
      <c r="K343" s="28"/>
      <c r="L343" s="28">
        <f aca="true" t="shared" si="8" ref="L343:L351">SUMIF($C$12:$C$337,$A343,L$12:L$337)</f>
        <v>447889.07</v>
      </c>
      <c r="M343" s="28"/>
      <c r="N343" s="28"/>
      <c r="O343" s="112"/>
    </row>
    <row r="344" spans="1:15" s="25" customFormat="1" ht="11.25">
      <c r="A344" s="21" t="s">
        <v>18</v>
      </c>
      <c r="B344" s="26" t="s">
        <v>679</v>
      </c>
      <c r="C344" s="28" t="s">
        <v>18</v>
      </c>
      <c r="D344" s="30" t="s">
        <v>676</v>
      </c>
      <c r="E344" s="28">
        <f t="shared" si="7"/>
        <v>2188765067.4100003</v>
      </c>
      <c r="F344" s="28">
        <f t="shared" si="7"/>
        <v>3643247.8399999994</v>
      </c>
      <c r="G344" s="28">
        <f t="shared" si="7"/>
        <v>-1478877.8000000003</v>
      </c>
      <c r="H344" s="28">
        <f t="shared" si="7"/>
        <v>9974155.209999999</v>
      </c>
      <c r="I344" s="28">
        <f t="shared" si="7"/>
        <v>-22222313.87</v>
      </c>
      <c r="J344" s="28">
        <f t="shared" si="7"/>
        <v>34033548.15</v>
      </c>
      <c r="K344" s="28"/>
      <c r="L344" s="28">
        <f t="shared" si="8"/>
        <v>9419989.04</v>
      </c>
      <c r="M344" s="28"/>
      <c r="N344" s="28"/>
      <c r="O344" s="112"/>
    </row>
    <row r="345" spans="1:15" s="25" customFormat="1" ht="11.25">
      <c r="A345" s="21" t="s">
        <v>41</v>
      </c>
      <c r="B345" s="26" t="s">
        <v>680</v>
      </c>
      <c r="C345" s="28" t="s">
        <v>41</v>
      </c>
      <c r="D345" s="30" t="s">
        <v>676</v>
      </c>
      <c r="E345" s="28">
        <f t="shared" si="7"/>
        <v>1577244309.7599998</v>
      </c>
      <c r="F345" s="28">
        <f t="shared" si="7"/>
        <v>6484084.4399999995</v>
      </c>
      <c r="G345" s="28">
        <f t="shared" si="7"/>
        <v>-860825.3899999999</v>
      </c>
      <c r="H345" s="28">
        <f t="shared" si="7"/>
        <v>6913090.430000001</v>
      </c>
      <c r="I345" s="28">
        <f t="shared" si="7"/>
        <v>-17239121.79</v>
      </c>
      <c r="J345" s="28">
        <f t="shared" si="7"/>
        <v>20129024.070000004</v>
      </c>
      <c r="K345" s="28"/>
      <c r="L345" s="28">
        <f t="shared" si="8"/>
        <v>37833904.67</v>
      </c>
      <c r="M345" s="28"/>
      <c r="N345" s="28"/>
      <c r="O345" s="112"/>
    </row>
    <row r="346" spans="1:15" s="25" customFormat="1" ht="11.25">
      <c r="A346" s="21" t="s">
        <v>21</v>
      </c>
      <c r="B346" s="26" t="s">
        <v>681</v>
      </c>
      <c r="C346" s="28" t="s">
        <v>21</v>
      </c>
      <c r="D346" s="30" t="s">
        <v>676</v>
      </c>
      <c r="E346" s="28">
        <f t="shared" si="7"/>
        <v>1325932285.6300004</v>
      </c>
      <c r="F346" s="28">
        <f t="shared" si="7"/>
        <v>4056009.999999999</v>
      </c>
      <c r="G346" s="28">
        <f t="shared" si="7"/>
        <v>7208.010000000038</v>
      </c>
      <c r="H346" s="28">
        <f t="shared" si="7"/>
        <v>6809085.25</v>
      </c>
      <c r="I346" s="28">
        <f t="shared" si="7"/>
        <v>-4188163.93</v>
      </c>
      <c r="J346" s="28">
        <f t="shared" si="7"/>
        <v>13890431.679999998</v>
      </c>
      <c r="K346" s="28"/>
      <c r="L346" s="28">
        <f t="shared" si="8"/>
        <v>0</v>
      </c>
      <c r="M346" s="28"/>
      <c r="N346" s="28"/>
      <c r="O346" s="112"/>
    </row>
    <row r="347" spans="1:15" s="25" customFormat="1" ht="11.25">
      <c r="A347" s="21" t="s">
        <v>61</v>
      </c>
      <c r="B347" s="26" t="s">
        <v>682</v>
      </c>
      <c r="C347" s="28" t="s">
        <v>61</v>
      </c>
      <c r="D347" s="30" t="s">
        <v>676</v>
      </c>
      <c r="E347" s="28">
        <f t="shared" si="7"/>
        <v>1731312002.7200003</v>
      </c>
      <c r="F347" s="28">
        <f t="shared" si="7"/>
        <v>569393.9</v>
      </c>
      <c r="G347" s="28">
        <f t="shared" si="7"/>
        <v>1766399.8000000003</v>
      </c>
      <c r="H347" s="28">
        <f t="shared" si="7"/>
        <v>7331065.889999999</v>
      </c>
      <c r="I347" s="28">
        <f t="shared" si="7"/>
        <v>-4896993.329999999</v>
      </c>
      <c r="J347" s="28">
        <f t="shared" si="7"/>
        <v>21387039.71</v>
      </c>
      <c r="K347" s="28"/>
      <c r="L347" s="28">
        <f t="shared" si="8"/>
        <v>0</v>
      </c>
      <c r="M347" s="28"/>
      <c r="N347" s="28"/>
      <c r="O347" s="112"/>
    </row>
    <row r="348" spans="1:15" s="25" customFormat="1" ht="11.25">
      <c r="A348" s="21" t="s">
        <v>32</v>
      </c>
      <c r="B348" s="26" t="s">
        <v>683</v>
      </c>
      <c r="C348" s="28" t="s">
        <v>32</v>
      </c>
      <c r="D348" s="30" t="s">
        <v>676</v>
      </c>
      <c r="E348" s="28">
        <f t="shared" si="7"/>
        <v>1901908276.8700001</v>
      </c>
      <c r="F348" s="28">
        <f t="shared" si="7"/>
        <v>3411040.349999999</v>
      </c>
      <c r="G348" s="28">
        <f t="shared" si="7"/>
        <v>-2150167.969999999</v>
      </c>
      <c r="H348" s="28">
        <f t="shared" si="7"/>
        <v>8523694.23</v>
      </c>
      <c r="I348" s="28">
        <f t="shared" si="7"/>
        <v>-11275067.72</v>
      </c>
      <c r="J348" s="28">
        <f t="shared" si="7"/>
        <v>16998953.19</v>
      </c>
      <c r="K348" s="28"/>
      <c r="L348" s="28">
        <f t="shared" si="8"/>
        <v>4423402.38</v>
      </c>
      <c r="M348" s="28"/>
      <c r="N348" s="28"/>
      <c r="O348" s="112"/>
    </row>
    <row r="349" spans="1:15" s="25" customFormat="1" ht="11.25">
      <c r="A349" s="21" t="s">
        <v>35</v>
      </c>
      <c r="B349" s="26" t="s">
        <v>684</v>
      </c>
      <c r="C349" s="28" t="s">
        <v>35</v>
      </c>
      <c r="D349" s="30" t="s">
        <v>676</v>
      </c>
      <c r="E349" s="28">
        <f t="shared" si="7"/>
        <v>4806234601.2300005</v>
      </c>
      <c r="F349" s="28">
        <f t="shared" si="7"/>
        <v>1395692.52</v>
      </c>
      <c r="G349" s="28">
        <f t="shared" si="7"/>
        <v>8037438.430000002</v>
      </c>
      <c r="H349" s="28">
        <f t="shared" si="7"/>
        <v>32384210.809999995</v>
      </c>
      <c r="I349" s="28">
        <f t="shared" si="7"/>
        <v>-34144423.13999999</v>
      </c>
      <c r="J349" s="28">
        <f t="shared" si="7"/>
        <v>59427508.61999999</v>
      </c>
      <c r="K349" s="28"/>
      <c r="L349" s="28">
        <f t="shared" si="8"/>
        <v>253983.6</v>
      </c>
      <c r="M349" s="28"/>
      <c r="N349" s="28"/>
      <c r="O349" s="112"/>
    </row>
    <row r="350" spans="1:15" s="25" customFormat="1" ht="11.25">
      <c r="A350" s="21" t="s">
        <v>14</v>
      </c>
      <c r="B350" s="26" t="s">
        <v>685</v>
      </c>
      <c r="C350" s="28" t="s">
        <v>14</v>
      </c>
      <c r="D350" s="30" t="s">
        <v>676</v>
      </c>
      <c r="E350" s="28">
        <f t="shared" si="7"/>
        <v>2995429498.6800013</v>
      </c>
      <c r="F350" s="28">
        <f t="shared" si="7"/>
        <v>8945122.969999999</v>
      </c>
      <c r="G350" s="28">
        <f t="shared" si="7"/>
        <v>-1714435.5999999985</v>
      </c>
      <c r="H350" s="28">
        <f t="shared" si="7"/>
        <v>16439402.590000004</v>
      </c>
      <c r="I350" s="28">
        <f t="shared" si="7"/>
        <v>-29269581.58</v>
      </c>
      <c r="J350" s="28">
        <f t="shared" si="7"/>
        <v>27254928.74</v>
      </c>
      <c r="K350" s="28"/>
      <c r="L350" s="28">
        <f t="shared" si="8"/>
        <v>5790258.79</v>
      </c>
      <c r="M350" s="28"/>
      <c r="N350" s="28"/>
      <c r="O350" s="112"/>
    </row>
    <row r="351" spans="1:15" s="25" customFormat="1" ht="11.25">
      <c r="A351" s="21" t="s">
        <v>53</v>
      </c>
      <c r="B351" s="26" t="s">
        <v>686</v>
      </c>
      <c r="C351" s="28" t="s">
        <v>53</v>
      </c>
      <c r="D351" s="30" t="s">
        <v>676</v>
      </c>
      <c r="E351" s="28">
        <f t="shared" si="7"/>
        <v>1502708165.36</v>
      </c>
      <c r="F351" s="28">
        <f t="shared" si="7"/>
        <v>2316328.75</v>
      </c>
      <c r="G351" s="28">
        <f t="shared" si="7"/>
        <v>43609.419999999984</v>
      </c>
      <c r="H351" s="28">
        <f t="shared" si="7"/>
        <v>7724152.06</v>
      </c>
      <c r="I351" s="28">
        <f t="shared" si="7"/>
        <v>-7671887.899999999</v>
      </c>
      <c r="J351" s="28">
        <f t="shared" si="7"/>
        <v>12403234.99</v>
      </c>
      <c r="K351" s="28"/>
      <c r="L351" s="28">
        <f t="shared" si="8"/>
        <v>1111942.65</v>
      </c>
      <c r="M351" s="28"/>
      <c r="N351" s="28"/>
      <c r="O351" s="112"/>
    </row>
    <row r="352" spans="1:15" s="25" customFormat="1" ht="11.25">
      <c r="A352" s="51" t="s">
        <v>676</v>
      </c>
      <c r="B352" s="33" t="s">
        <v>676</v>
      </c>
      <c r="C352" s="28" t="s">
        <v>676</v>
      </c>
      <c r="D352" s="28" t="s">
        <v>676</v>
      </c>
      <c r="E352" s="28"/>
      <c r="F352" s="28"/>
      <c r="G352" s="28"/>
      <c r="H352" s="28"/>
      <c r="I352" s="28"/>
      <c r="J352" s="28"/>
      <c r="K352" s="28"/>
      <c r="L352" s="28"/>
      <c r="M352" s="28"/>
      <c r="N352" s="28"/>
      <c r="O352" s="112"/>
    </row>
    <row r="353" spans="1:15" s="25" customFormat="1" ht="11.25">
      <c r="A353" s="21"/>
      <c r="B353" s="22" t="s">
        <v>687</v>
      </c>
      <c r="C353" s="23"/>
      <c r="D353" s="23"/>
      <c r="E353" s="31"/>
      <c r="F353" s="31"/>
      <c r="G353" s="31"/>
      <c r="H353" s="31"/>
      <c r="I353" s="31"/>
      <c r="J353" s="31"/>
      <c r="K353" s="31"/>
      <c r="L353" s="31"/>
      <c r="M353" s="31"/>
      <c r="N353" s="31"/>
      <c r="O353" s="116"/>
    </row>
    <row r="354" spans="1:15" s="25" customFormat="1" ht="11.25">
      <c r="A354" s="21" t="s">
        <v>36</v>
      </c>
      <c r="B354" s="26" t="s">
        <v>688</v>
      </c>
      <c r="C354" s="30" t="s">
        <v>676</v>
      </c>
      <c r="D354" s="28" t="s">
        <v>36</v>
      </c>
      <c r="E354" s="28">
        <f aca="true" t="shared" si="9" ref="E354:J357">SUMIF($D$12:$D$337,$A354,E$12:E$337)</f>
        <v>4806234601.2300005</v>
      </c>
      <c r="F354" s="28">
        <f t="shared" si="9"/>
        <v>1395692.52</v>
      </c>
      <c r="G354" s="28">
        <f t="shared" si="9"/>
        <v>8037438.430000002</v>
      </c>
      <c r="H354" s="28">
        <f t="shared" si="9"/>
        <v>32384210.809999995</v>
      </c>
      <c r="I354" s="28">
        <f t="shared" si="9"/>
        <v>-34144423.13999999</v>
      </c>
      <c r="J354" s="28">
        <f t="shared" si="9"/>
        <v>59427508.61999999</v>
      </c>
      <c r="K354" s="28"/>
      <c r="L354" s="28">
        <f>SUMIF($D$12:$D$337,$A354,L$12:L$337)</f>
        <v>253983.6</v>
      </c>
      <c r="M354" s="28"/>
      <c r="N354" s="28"/>
      <c r="O354" s="112"/>
    </row>
    <row r="355" spans="1:15" s="25" customFormat="1" ht="11.25">
      <c r="A355" s="21" t="s">
        <v>42</v>
      </c>
      <c r="B355" s="26" t="s">
        <v>689</v>
      </c>
      <c r="C355" s="30" t="s">
        <v>676</v>
      </c>
      <c r="D355" s="28" t="s">
        <v>42</v>
      </c>
      <c r="E355" s="28">
        <f t="shared" si="9"/>
        <v>3533983557.49</v>
      </c>
      <c r="F355" s="28">
        <f t="shared" si="9"/>
        <v>857691.0999999999</v>
      </c>
      <c r="G355" s="28">
        <f t="shared" si="9"/>
        <v>602703.6400000001</v>
      </c>
      <c r="H355" s="28">
        <f t="shared" si="9"/>
        <v>16128629.799999999</v>
      </c>
      <c r="I355" s="28">
        <f t="shared" si="9"/>
        <v>-26175840.690000005</v>
      </c>
      <c r="J355" s="28">
        <f t="shared" si="9"/>
        <v>57300163.080000006</v>
      </c>
      <c r="K355" s="28"/>
      <c r="L355" s="28">
        <f>SUMIF($D$12:$D$337,$A355,L$12:L$337)</f>
        <v>9455467.92</v>
      </c>
      <c r="M355" s="28"/>
      <c r="N355" s="28"/>
      <c r="O355" s="112"/>
    </row>
    <row r="356" spans="1:15" s="25" customFormat="1" ht="11.25">
      <c r="A356" s="21" t="s">
        <v>15</v>
      </c>
      <c r="B356" s="26" t="s">
        <v>690</v>
      </c>
      <c r="C356" s="30" t="s">
        <v>676</v>
      </c>
      <c r="D356" s="28" t="s">
        <v>15</v>
      </c>
      <c r="E356" s="28">
        <f t="shared" si="9"/>
        <v>6492621534.020002</v>
      </c>
      <c r="F356" s="28">
        <f t="shared" si="9"/>
        <v>17866474.580000002</v>
      </c>
      <c r="G356" s="28">
        <f t="shared" si="9"/>
        <v>-4853171.620000003</v>
      </c>
      <c r="H356" s="28">
        <f t="shared" si="9"/>
        <v>32409296.250000007</v>
      </c>
      <c r="I356" s="28">
        <f t="shared" si="9"/>
        <v>-39187362.56999999</v>
      </c>
      <c r="J356" s="28">
        <f t="shared" si="9"/>
        <v>52685346.71000004</v>
      </c>
      <c r="K356" s="28"/>
      <c r="L356" s="28">
        <f>SUMIF($D$12:$D$337,$A356,L$12:L$337)</f>
        <v>6054501.62</v>
      </c>
      <c r="M356" s="28"/>
      <c r="N356" s="28"/>
      <c r="O356" s="112"/>
    </row>
    <row r="357" spans="1:15" s="25" customFormat="1" ht="11.25">
      <c r="A357" s="21" t="s">
        <v>54</v>
      </c>
      <c r="B357" s="26" t="s">
        <v>691</v>
      </c>
      <c r="C357" s="30" t="s">
        <v>676</v>
      </c>
      <c r="D357" s="28" t="s">
        <v>54</v>
      </c>
      <c r="E357" s="28">
        <f t="shared" si="9"/>
        <v>3888865875.7200003</v>
      </c>
      <c r="F357" s="28">
        <f t="shared" si="9"/>
        <v>12982882.040000001</v>
      </c>
      <c r="G357" s="28">
        <f t="shared" si="9"/>
        <v>333948.93999999936</v>
      </c>
      <c r="H357" s="28">
        <f t="shared" si="9"/>
        <v>18331747.050000004</v>
      </c>
      <c r="I357" s="28">
        <f t="shared" si="9"/>
        <v>-35434379.4</v>
      </c>
      <c r="J357" s="28">
        <f t="shared" si="9"/>
        <v>45750049.55000001</v>
      </c>
      <c r="K357" s="28"/>
      <c r="L357" s="28">
        <f>SUMIF($D$12:$D$337,$A357,L$12:L$337)</f>
        <v>43517417.059999995</v>
      </c>
      <c r="M357" s="28"/>
      <c r="N357" s="28"/>
      <c r="O357" s="112"/>
    </row>
    <row r="358" spans="1:15" s="25" customFormat="1" ht="11.25">
      <c r="A358" s="21"/>
      <c r="B358" s="27"/>
      <c r="C358" s="27"/>
      <c r="D358" s="27"/>
      <c r="E358" s="27"/>
      <c r="F358" s="27"/>
      <c r="G358" s="27"/>
      <c r="H358" s="27"/>
      <c r="I358" s="27"/>
      <c r="J358" s="27"/>
      <c r="K358" s="27"/>
      <c r="L358" s="27"/>
      <c r="M358" s="27"/>
      <c r="N358" s="27"/>
      <c r="O358" s="112"/>
    </row>
    <row r="359" spans="1:15" s="25" customFormat="1" ht="11.25">
      <c r="A359" s="21"/>
      <c r="B359" s="34" t="s">
        <v>692</v>
      </c>
      <c r="C359" s="27"/>
      <c r="D359" s="27"/>
      <c r="E359" s="28"/>
      <c r="F359" s="27"/>
      <c r="G359" s="27"/>
      <c r="H359" s="27"/>
      <c r="I359" s="27"/>
      <c r="J359" s="27"/>
      <c r="K359" s="27"/>
      <c r="L359" s="27"/>
      <c r="M359" s="27"/>
      <c r="N359" s="27"/>
      <c r="O359" s="112"/>
    </row>
    <row r="360" spans="1:15" s="25" customFormat="1" ht="11.25">
      <c r="A360" s="21"/>
      <c r="B360" s="36" t="s">
        <v>697</v>
      </c>
      <c r="C360" s="27"/>
      <c r="D360" s="27"/>
      <c r="E360" s="28"/>
      <c r="F360" s="27"/>
      <c r="G360" s="27"/>
      <c r="H360" s="27"/>
      <c r="I360" s="27"/>
      <c r="J360" s="27"/>
      <c r="K360" s="27"/>
      <c r="L360" s="27"/>
      <c r="M360" s="27"/>
      <c r="N360" s="27"/>
      <c r="O360" s="112"/>
    </row>
    <row r="361" spans="1:15" s="25" customFormat="1" ht="11.25">
      <c r="A361" s="21"/>
      <c r="B361" s="36" t="s">
        <v>732</v>
      </c>
      <c r="C361" s="27"/>
      <c r="D361" s="27"/>
      <c r="E361" s="28"/>
      <c r="F361" s="27"/>
      <c r="G361" s="27"/>
      <c r="H361" s="27"/>
      <c r="I361" s="27"/>
      <c r="J361" s="27"/>
      <c r="K361" s="27"/>
      <c r="L361" s="27"/>
      <c r="M361" s="27"/>
      <c r="N361" s="27"/>
      <c r="O361" s="112"/>
    </row>
    <row r="362" spans="1:15" ht="13.5" thickBot="1">
      <c r="A362" s="37"/>
      <c r="B362" s="38"/>
      <c r="C362" s="39"/>
      <c r="D362" s="39"/>
      <c r="E362" s="40"/>
      <c r="F362" s="39"/>
      <c r="G362" s="39"/>
      <c r="H362" s="39"/>
      <c r="I362" s="39"/>
      <c r="J362" s="39"/>
      <c r="K362" s="39"/>
      <c r="L362" s="39"/>
      <c r="M362" s="39"/>
      <c r="N362" s="39"/>
      <c r="O362" s="115"/>
    </row>
    <row r="363" spans="2:5" ht="12.75">
      <c r="B363" s="42"/>
      <c r="E363" s="43"/>
    </row>
    <row r="364" ht="12.75">
      <c r="E364" s="43"/>
    </row>
    <row r="365" ht="12.75">
      <c r="E365" s="43"/>
    </row>
    <row r="366" ht="12.75">
      <c r="E366" s="43"/>
    </row>
    <row r="367" ht="12.75">
      <c r="B367" s="42"/>
    </row>
    <row r="368" ht="12.75">
      <c r="B368" s="42"/>
    </row>
    <row r="369" ht="12.75">
      <c r="B369" s="42"/>
    </row>
    <row r="370" ht="12.75">
      <c r="B370" s="42"/>
    </row>
    <row r="371" ht="12.75">
      <c r="B371" s="42"/>
    </row>
    <row r="372" ht="12.75">
      <c r="B372" s="42"/>
    </row>
    <row r="373" ht="12.75">
      <c r="B373" s="42"/>
    </row>
    <row r="374" ht="12.75">
      <c r="B374" s="42"/>
    </row>
    <row r="375" ht="12.75">
      <c r="B375" s="42"/>
    </row>
  </sheetData>
  <sheetProtection/>
  <mergeCells count="1">
    <mergeCell ref="O5:O6"/>
  </mergeCells>
  <conditionalFormatting sqref="F92:G92 I12:I54 F91:M91 F76:M76 J12:K58 E12:E92 F12:G58 F59:M59 F60:G64 J60:K64 F65:M66 F67:G75 I67:K75 I77:I79 J77:K90 F77:G90 I84:I90 I92:J92 K92:K200 K202:K242 K244:K323 K325:K337">
    <cfRule type="cellIs" priority="1" dxfId="0" operator="equal" stopIfTrue="1">
      <formula>"#"</formula>
    </cfRule>
  </conditionalFormatting>
  <conditionalFormatting sqref="H77:H79 H12:H54 H67:H75 H84:H90 H92">
    <cfRule type="cellIs" priority="2" dxfId="0" operator="equal" stopIfTrue="1">
      <formula>"#"</formula>
    </cfRule>
    <cfRule type="cellIs" priority="3" dxfId="0" operator="equal" stopIfTrue="1">
      <formula>0</formula>
    </cfRule>
  </conditionalFormatting>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AD387"/>
  <sheetViews>
    <sheetView workbookViewId="0" topLeftCell="A1">
      <pane xSplit="4" ySplit="11" topLeftCell="N12" activePane="bottomRight" state="frozen"/>
      <selection pane="topLeft" activeCell="A1" sqref="A1"/>
      <selection pane="topRight" activeCell="A1" sqref="A1"/>
      <selection pane="bottomLeft" activeCell="A1" sqref="A1"/>
      <selection pane="bottomRight" activeCell="O12" sqref="O12"/>
    </sheetView>
  </sheetViews>
  <sheetFormatPr defaultColWidth="9.140625" defaultRowHeight="12.75"/>
  <cols>
    <col min="1" max="1" width="5.28125" style="7" bestFit="1" customWidth="1"/>
    <col min="2" max="2" width="27.28125" style="7" customWidth="1"/>
    <col min="3" max="3" width="10.00390625" style="7" customWidth="1"/>
    <col min="4" max="4" width="10.28125" style="7" customWidth="1"/>
    <col min="5" max="10" width="15.7109375" style="7" customWidth="1"/>
    <col min="11" max="11" width="15.7109375" style="44" customWidth="1"/>
    <col min="12" max="12" width="17.57421875" style="7" customWidth="1"/>
    <col min="13" max="13" width="16.57421875" style="7" customWidth="1"/>
    <col min="14" max="14" width="15.7109375" style="7" customWidth="1"/>
    <col min="15" max="15" width="13.57421875" style="7" customWidth="1"/>
    <col min="16" max="16384" width="12.7109375" style="7" customWidth="1"/>
  </cols>
  <sheetData>
    <row r="1" spans="1:14" ht="15.75" customHeight="1">
      <c r="A1" s="1"/>
      <c r="B1" s="2" t="s">
        <v>701</v>
      </c>
      <c r="C1" s="3"/>
      <c r="D1" s="3"/>
      <c r="E1" s="4"/>
      <c r="F1" s="4"/>
      <c r="G1" s="4"/>
      <c r="H1" s="4"/>
      <c r="I1" s="4"/>
      <c r="J1" s="4"/>
      <c r="K1" s="5"/>
      <c r="L1" s="4"/>
      <c r="M1" s="4"/>
      <c r="N1" s="4"/>
    </row>
    <row r="2" spans="1:14" ht="15.75">
      <c r="A2" s="8"/>
      <c r="B2" s="9"/>
      <c r="C2" s="9"/>
      <c r="D2" s="9"/>
      <c r="E2" s="6"/>
      <c r="F2" s="6"/>
      <c r="G2" s="6"/>
      <c r="H2" s="6"/>
      <c r="I2" s="6"/>
      <c r="J2" s="6"/>
      <c r="K2" s="10"/>
      <c r="L2" s="6"/>
      <c r="M2" s="6"/>
      <c r="N2" s="6"/>
    </row>
    <row r="3" spans="1:14" ht="12.75" customHeight="1">
      <c r="A3" s="11"/>
      <c r="B3" s="6" t="s">
        <v>702</v>
      </c>
      <c r="C3" s="6"/>
      <c r="D3" s="6"/>
      <c r="E3" s="6"/>
      <c r="F3" s="6"/>
      <c r="G3" s="6"/>
      <c r="H3" s="6"/>
      <c r="I3" s="6"/>
      <c r="J3" s="6"/>
      <c r="K3" s="10"/>
      <c r="L3" s="6"/>
      <c r="M3" s="6"/>
      <c r="N3" s="6"/>
    </row>
    <row r="4" spans="1:14" ht="13.5" thickBot="1">
      <c r="A4" s="11"/>
      <c r="B4" s="6"/>
      <c r="C4" s="6"/>
      <c r="D4" s="6"/>
      <c r="E4" s="6"/>
      <c r="F4" s="6"/>
      <c r="G4" s="6"/>
      <c r="H4" s="6"/>
      <c r="I4" s="6"/>
      <c r="J4" s="6"/>
      <c r="K4" s="10"/>
      <c r="L4" s="6"/>
      <c r="M4" s="6"/>
      <c r="N4" s="6"/>
    </row>
    <row r="5" spans="1:15" ht="12.75">
      <c r="A5" s="48"/>
      <c r="B5" s="12"/>
      <c r="C5" s="12"/>
      <c r="D5" s="12"/>
      <c r="E5" s="12"/>
      <c r="F5" s="12"/>
      <c r="G5" s="12"/>
      <c r="H5" s="12"/>
      <c r="I5" s="12"/>
      <c r="J5" s="12"/>
      <c r="K5" s="12"/>
      <c r="L5" s="12"/>
      <c r="M5" s="12"/>
      <c r="N5" s="12"/>
      <c r="O5" s="120" t="s">
        <v>742</v>
      </c>
    </row>
    <row r="6" spans="1:15" s="16" customFormat="1" ht="44.25" customHeight="1">
      <c r="A6" s="49"/>
      <c r="B6" s="13"/>
      <c r="C6" s="13" t="s">
        <v>2</v>
      </c>
      <c r="D6" s="13" t="s">
        <v>3</v>
      </c>
      <c r="E6" s="45" t="s">
        <v>6</v>
      </c>
      <c r="F6" s="46" t="s">
        <v>7</v>
      </c>
      <c r="G6" s="45" t="s">
        <v>693</v>
      </c>
      <c r="H6" s="45" t="s">
        <v>8</v>
      </c>
      <c r="I6" s="45" t="s">
        <v>694</v>
      </c>
      <c r="J6" s="45" t="s">
        <v>4</v>
      </c>
      <c r="K6" s="45" t="s">
        <v>5</v>
      </c>
      <c r="L6" s="45" t="s">
        <v>9</v>
      </c>
      <c r="M6" s="45" t="s">
        <v>10</v>
      </c>
      <c r="N6" s="45" t="s">
        <v>703</v>
      </c>
      <c r="O6" s="121"/>
    </row>
    <row r="7" spans="1:15" s="20" customFormat="1" ht="11.25">
      <c r="A7" s="17"/>
      <c r="B7" s="18"/>
      <c r="C7" s="18"/>
      <c r="D7" s="19"/>
      <c r="E7" s="19"/>
      <c r="F7" s="19"/>
      <c r="G7" s="19"/>
      <c r="H7" s="19"/>
      <c r="I7" s="19"/>
      <c r="J7" s="19"/>
      <c r="K7" s="19"/>
      <c r="L7" s="19"/>
      <c r="M7" s="19"/>
      <c r="N7" s="19"/>
      <c r="O7" s="111"/>
    </row>
    <row r="8" spans="1:15" s="25" customFormat="1" ht="11.25">
      <c r="A8" s="21"/>
      <c r="B8" s="22"/>
      <c r="C8" s="22"/>
      <c r="D8" s="23"/>
      <c r="E8" s="23"/>
      <c r="F8" s="23"/>
      <c r="G8" s="23"/>
      <c r="H8" s="23"/>
      <c r="I8" s="23"/>
      <c r="J8" s="23"/>
      <c r="K8" s="23"/>
      <c r="L8" s="23"/>
      <c r="M8" s="23"/>
      <c r="N8" s="23"/>
      <c r="O8" s="112"/>
    </row>
    <row r="9" spans="1:15" s="25" customFormat="1" ht="11.25">
      <c r="A9" s="21"/>
      <c r="B9" s="26"/>
      <c r="C9" s="26"/>
      <c r="D9" s="27"/>
      <c r="E9" s="27"/>
      <c r="F9" s="27"/>
      <c r="G9" s="27"/>
      <c r="H9" s="27"/>
      <c r="I9" s="27"/>
      <c r="J9" s="27"/>
      <c r="K9" s="27"/>
      <c r="L9" s="27"/>
      <c r="M9" s="27"/>
      <c r="N9" s="27"/>
      <c r="O9" s="117"/>
    </row>
    <row r="10" spans="1:15" s="25" customFormat="1" ht="11.25">
      <c r="A10" s="71" t="s">
        <v>709</v>
      </c>
      <c r="B10" s="26" t="s">
        <v>11</v>
      </c>
      <c r="C10" s="26"/>
      <c r="D10" s="27"/>
      <c r="E10" s="28">
        <v>19038812661.5</v>
      </c>
      <c r="F10" s="28">
        <v>0</v>
      </c>
      <c r="G10" s="28">
        <v>75195464.62000002</v>
      </c>
      <c r="H10" s="28">
        <v>66.53</v>
      </c>
      <c r="I10" s="28">
        <v>-72598523.03999999</v>
      </c>
      <c r="J10" s="28">
        <v>238318611.43000022</v>
      </c>
      <c r="K10" s="28">
        <v>9800000</v>
      </c>
      <c r="L10" s="28">
        <v>15323351.959999997</v>
      </c>
      <c r="M10" s="28">
        <v>-7276719.180000001</v>
      </c>
      <c r="N10" s="28">
        <v>97787640.88</v>
      </c>
      <c r="O10" s="113">
        <f>O340</f>
        <v>19244971625.460007</v>
      </c>
    </row>
    <row r="11" spans="1:15" s="25" customFormat="1" ht="11.25">
      <c r="A11" s="21"/>
      <c r="B11" s="26"/>
      <c r="C11" s="26"/>
      <c r="D11" s="27"/>
      <c r="E11" s="28"/>
      <c r="F11" s="28"/>
      <c r="G11" s="28"/>
      <c r="H11" s="28"/>
      <c r="I11" s="28"/>
      <c r="J11" s="28"/>
      <c r="K11" s="28"/>
      <c r="L11" s="28"/>
      <c r="M11" s="28"/>
      <c r="N11" s="28"/>
      <c r="O11" s="112"/>
    </row>
    <row r="12" spans="1:30" s="25" customFormat="1" ht="11.25">
      <c r="A12" s="50" t="s">
        <v>12</v>
      </c>
      <c r="B12" s="29" t="s">
        <v>13</v>
      </c>
      <c r="C12" s="27" t="s">
        <v>14</v>
      </c>
      <c r="D12" s="27" t="s">
        <v>15</v>
      </c>
      <c r="E12" s="28">
        <v>14332748.33</v>
      </c>
      <c r="F12" s="28">
        <v>0</v>
      </c>
      <c r="G12" s="28">
        <v>1053210.22</v>
      </c>
      <c r="H12" s="28">
        <v>0</v>
      </c>
      <c r="I12" s="28">
        <v>-24669.67</v>
      </c>
      <c r="J12" s="28">
        <v>293971.35</v>
      </c>
      <c r="K12" s="28">
        <v>0</v>
      </c>
      <c r="L12" s="28">
        <v>0</v>
      </c>
      <c r="M12" s="28">
        <v>0</v>
      </c>
      <c r="N12" s="28">
        <v>69759.91</v>
      </c>
      <c r="O12" s="114">
        <f>E12-F12-G12+H12+I12+J12+K12+L12+M12+N12</f>
        <v>13618599.7</v>
      </c>
      <c r="V12" s="47"/>
      <c r="W12" s="47"/>
      <c r="X12" s="47"/>
      <c r="Y12" s="47"/>
      <c r="Z12" s="47"/>
      <c r="AA12" s="47"/>
      <c r="AB12" s="47"/>
      <c r="AC12" s="47"/>
      <c r="AD12" s="47"/>
    </row>
    <row r="13" spans="1:30" s="25" customFormat="1" ht="11.25">
      <c r="A13" s="50" t="s">
        <v>16</v>
      </c>
      <c r="B13" s="29" t="s">
        <v>17</v>
      </c>
      <c r="C13" s="27" t="s">
        <v>18</v>
      </c>
      <c r="D13" s="27" t="s">
        <v>15</v>
      </c>
      <c r="E13" s="28">
        <v>22480259.77</v>
      </c>
      <c r="F13" s="28">
        <v>0</v>
      </c>
      <c r="G13" s="28">
        <v>5357.12</v>
      </c>
      <c r="H13" s="28">
        <v>0</v>
      </c>
      <c r="I13" s="28">
        <v>-15129.93</v>
      </c>
      <c r="J13" s="28">
        <v>197132.52</v>
      </c>
      <c r="K13" s="28">
        <v>0</v>
      </c>
      <c r="L13" s="28">
        <v>0</v>
      </c>
      <c r="M13" s="28">
        <v>0</v>
      </c>
      <c r="N13" s="28">
        <v>82422.76</v>
      </c>
      <c r="O13" s="114">
        <f aca="true" t="shared" si="0" ref="O13:O76">E13-F13-G13+H13+I13+J13+K13+L13+M13+N13</f>
        <v>22739328</v>
      </c>
      <c r="V13" s="47"/>
      <c r="W13" s="47"/>
      <c r="X13" s="47"/>
      <c r="Y13" s="47"/>
      <c r="Z13" s="47"/>
      <c r="AA13" s="47"/>
      <c r="AB13" s="47"/>
      <c r="AC13" s="47"/>
      <c r="AD13" s="47"/>
    </row>
    <row r="14" spans="1:30" s="25" customFormat="1" ht="11.25">
      <c r="A14" s="50" t="s">
        <v>19</v>
      </c>
      <c r="B14" s="29" t="s">
        <v>20</v>
      </c>
      <c r="C14" s="27" t="s">
        <v>21</v>
      </c>
      <c r="D14" s="27" t="s">
        <v>15</v>
      </c>
      <c r="E14" s="28">
        <v>27697327.76</v>
      </c>
      <c r="F14" s="28">
        <v>0</v>
      </c>
      <c r="G14" s="28">
        <v>7163.37</v>
      </c>
      <c r="H14" s="28">
        <v>0</v>
      </c>
      <c r="I14" s="28">
        <v>-136047.34</v>
      </c>
      <c r="J14" s="28">
        <v>189490.55</v>
      </c>
      <c r="K14" s="28">
        <v>0</v>
      </c>
      <c r="L14" s="28">
        <v>0</v>
      </c>
      <c r="M14" s="28">
        <v>0</v>
      </c>
      <c r="N14" s="28">
        <v>149890.62</v>
      </c>
      <c r="O14" s="114">
        <f t="shared" si="0"/>
        <v>27893498.220000003</v>
      </c>
      <c r="V14" s="47"/>
      <c r="W14" s="47"/>
      <c r="X14" s="47"/>
      <c r="Y14" s="47"/>
      <c r="Z14" s="47"/>
      <c r="AA14" s="47"/>
      <c r="AB14" s="47"/>
      <c r="AC14" s="47"/>
      <c r="AD14" s="47"/>
    </row>
    <row r="15" spans="1:30" s="25" customFormat="1" ht="11.25">
      <c r="A15" s="50" t="s">
        <v>22</v>
      </c>
      <c r="B15" s="29" t="s">
        <v>23</v>
      </c>
      <c r="C15" s="27" t="s">
        <v>14</v>
      </c>
      <c r="D15" s="27" t="s">
        <v>15</v>
      </c>
      <c r="E15" s="28">
        <v>28407266.77</v>
      </c>
      <c r="F15" s="28">
        <v>0</v>
      </c>
      <c r="G15" s="28">
        <v>72934.45</v>
      </c>
      <c r="H15" s="28">
        <v>0</v>
      </c>
      <c r="I15" s="28">
        <v>-30347.8</v>
      </c>
      <c r="J15" s="28">
        <v>442333.34</v>
      </c>
      <c r="K15" s="28">
        <v>0</v>
      </c>
      <c r="L15" s="28">
        <v>0</v>
      </c>
      <c r="M15" s="28">
        <v>0</v>
      </c>
      <c r="N15" s="28">
        <v>211343.91</v>
      </c>
      <c r="O15" s="114">
        <f t="shared" si="0"/>
        <v>28957661.77</v>
      </c>
      <c r="V15" s="47"/>
      <c r="W15" s="47"/>
      <c r="X15" s="47"/>
      <c r="Y15" s="47"/>
      <c r="Z15" s="47"/>
      <c r="AA15" s="47"/>
      <c r="AB15" s="47"/>
      <c r="AC15" s="47"/>
      <c r="AD15" s="47"/>
    </row>
    <row r="16" spans="1:30" s="25" customFormat="1" ht="11.25">
      <c r="A16" s="50" t="s">
        <v>24</v>
      </c>
      <c r="B16" s="29" t="s">
        <v>25</v>
      </c>
      <c r="C16" s="27" t="s">
        <v>21</v>
      </c>
      <c r="D16" s="27" t="s">
        <v>15</v>
      </c>
      <c r="E16" s="28">
        <v>28214227.56</v>
      </c>
      <c r="F16" s="28">
        <v>0</v>
      </c>
      <c r="G16" s="28">
        <v>16887.57</v>
      </c>
      <c r="H16" s="28">
        <v>0</v>
      </c>
      <c r="I16" s="28">
        <v>-192448.5</v>
      </c>
      <c r="J16" s="28">
        <v>916549.4</v>
      </c>
      <c r="K16" s="28">
        <v>0</v>
      </c>
      <c r="L16" s="28">
        <v>0</v>
      </c>
      <c r="M16" s="28">
        <v>0</v>
      </c>
      <c r="N16" s="28">
        <v>126702.8</v>
      </c>
      <c r="O16" s="114">
        <f t="shared" si="0"/>
        <v>29048143.689999998</v>
      </c>
      <c r="V16" s="47"/>
      <c r="W16" s="47"/>
      <c r="X16" s="47"/>
      <c r="Y16" s="47"/>
      <c r="Z16" s="47"/>
      <c r="AA16" s="47"/>
      <c r="AB16" s="47"/>
      <c r="AC16" s="47"/>
      <c r="AD16" s="47"/>
    </row>
    <row r="17" spans="1:30" s="25" customFormat="1" ht="11.25">
      <c r="A17" s="50" t="s">
        <v>26</v>
      </c>
      <c r="B17" s="29" t="s">
        <v>27</v>
      </c>
      <c r="C17" s="27" t="s">
        <v>14</v>
      </c>
      <c r="D17" s="27" t="s">
        <v>15</v>
      </c>
      <c r="E17" s="28">
        <v>37495583.33</v>
      </c>
      <c r="F17" s="28">
        <v>0</v>
      </c>
      <c r="G17" s="28">
        <v>-705.13</v>
      </c>
      <c r="H17" s="28">
        <v>0</v>
      </c>
      <c r="I17" s="28">
        <v>-70454.64</v>
      </c>
      <c r="J17" s="28">
        <v>417818.22</v>
      </c>
      <c r="K17" s="28">
        <v>0</v>
      </c>
      <c r="L17" s="28">
        <v>0</v>
      </c>
      <c r="M17" s="28">
        <v>0</v>
      </c>
      <c r="N17" s="28">
        <v>184654.53</v>
      </c>
      <c r="O17" s="114">
        <f t="shared" si="0"/>
        <v>38028306.57</v>
      </c>
      <c r="V17" s="47"/>
      <c r="W17" s="47"/>
      <c r="X17" s="47"/>
      <c r="Y17" s="47"/>
      <c r="Z17" s="47"/>
      <c r="AA17" s="47"/>
      <c r="AB17" s="47"/>
      <c r="AC17" s="47"/>
      <c r="AD17" s="47"/>
    </row>
    <row r="18" spans="1:30" s="25" customFormat="1" ht="11.25">
      <c r="A18" s="50" t="s">
        <v>28</v>
      </c>
      <c r="B18" s="29" t="s">
        <v>29</v>
      </c>
      <c r="C18" s="27" t="s">
        <v>14</v>
      </c>
      <c r="D18" s="27" t="s">
        <v>15</v>
      </c>
      <c r="E18" s="28">
        <v>43910907.64</v>
      </c>
      <c r="F18" s="28">
        <v>0</v>
      </c>
      <c r="G18" s="28">
        <v>11215.89</v>
      </c>
      <c r="H18" s="28">
        <v>0</v>
      </c>
      <c r="I18" s="28">
        <v>-82552.33</v>
      </c>
      <c r="J18" s="28">
        <v>117271.11</v>
      </c>
      <c r="K18" s="28">
        <v>0</v>
      </c>
      <c r="L18" s="28">
        <v>0</v>
      </c>
      <c r="M18" s="28">
        <v>0</v>
      </c>
      <c r="N18" s="28">
        <v>269018.72</v>
      </c>
      <c r="O18" s="114">
        <f t="shared" si="0"/>
        <v>44203429.25</v>
      </c>
      <c r="V18" s="47"/>
      <c r="W18" s="47"/>
      <c r="X18" s="47"/>
      <c r="Y18" s="47"/>
      <c r="Z18" s="47"/>
      <c r="AA18" s="47"/>
      <c r="AB18" s="47"/>
      <c r="AC18" s="47"/>
      <c r="AD18" s="47"/>
    </row>
    <row r="19" spans="1:30" s="25" customFormat="1" ht="11.25">
      <c r="A19" s="50" t="s">
        <v>30</v>
      </c>
      <c r="B19" s="29" t="s">
        <v>31</v>
      </c>
      <c r="C19" s="27" t="s">
        <v>32</v>
      </c>
      <c r="D19" s="27" t="s">
        <v>15</v>
      </c>
      <c r="E19" s="28">
        <v>19647090.35</v>
      </c>
      <c r="F19" s="28">
        <v>0</v>
      </c>
      <c r="G19" s="28">
        <v>3512.12</v>
      </c>
      <c r="H19" s="28">
        <v>0</v>
      </c>
      <c r="I19" s="28">
        <v>-19896.45</v>
      </c>
      <c r="J19" s="28">
        <v>147890.34</v>
      </c>
      <c r="K19" s="28">
        <v>0</v>
      </c>
      <c r="L19" s="28">
        <v>0</v>
      </c>
      <c r="M19" s="28">
        <v>0</v>
      </c>
      <c r="N19" s="28">
        <v>123181.68</v>
      </c>
      <c r="O19" s="114">
        <f t="shared" si="0"/>
        <v>19894753.8</v>
      </c>
      <c r="V19" s="47"/>
      <c r="W19" s="47"/>
      <c r="X19" s="47"/>
      <c r="Y19" s="47"/>
      <c r="Z19" s="47"/>
      <c r="AA19" s="47"/>
      <c r="AB19" s="47"/>
      <c r="AC19" s="47"/>
      <c r="AD19" s="47"/>
    </row>
    <row r="20" spans="1:30" s="25" customFormat="1" ht="11.25">
      <c r="A20" s="50" t="s">
        <v>33</v>
      </c>
      <c r="B20" s="29" t="s">
        <v>34</v>
      </c>
      <c r="C20" s="27" t="s">
        <v>35</v>
      </c>
      <c r="D20" s="27" t="s">
        <v>36</v>
      </c>
      <c r="E20" s="28">
        <v>48023214.89</v>
      </c>
      <c r="F20" s="28">
        <v>0</v>
      </c>
      <c r="G20" s="28">
        <v>23581.4</v>
      </c>
      <c r="H20" s="28">
        <v>0</v>
      </c>
      <c r="I20" s="28">
        <v>-21780.12</v>
      </c>
      <c r="J20" s="28">
        <v>954642.38</v>
      </c>
      <c r="K20" s="28">
        <v>0</v>
      </c>
      <c r="L20" s="28">
        <v>0</v>
      </c>
      <c r="M20" s="28">
        <v>0</v>
      </c>
      <c r="N20" s="28">
        <v>0</v>
      </c>
      <c r="O20" s="114">
        <f t="shared" si="0"/>
        <v>48932495.75000001</v>
      </c>
      <c r="V20" s="47"/>
      <c r="W20" s="47"/>
      <c r="X20" s="47"/>
      <c r="Y20" s="47"/>
      <c r="Z20" s="47"/>
      <c r="AA20" s="47"/>
      <c r="AB20" s="47"/>
      <c r="AC20" s="47"/>
      <c r="AD20" s="47"/>
    </row>
    <row r="21" spans="1:30" s="25" customFormat="1" ht="11.25">
      <c r="A21" s="50" t="s">
        <v>37</v>
      </c>
      <c r="B21" s="29" t="s">
        <v>38</v>
      </c>
      <c r="C21" s="27" t="s">
        <v>35</v>
      </c>
      <c r="D21" s="27" t="s">
        <v>36</v>
      </c>
      <c r="E21" s="28">
        <v>92243706.23</v>
      </c>
      <c r="F21" s="28">
        <v>0</v>
      </c>
      <c r="G21" s="28">
        <v>130473.08</v>
      </c>
      <c r="H21" s="28">
        <v>0</v>
      </c>
      <c r="I21" s="28">
        <v>-500732.48</v>
      </c>
      <c r="J21" s="28">
        <v>2975000</v>
      </c>
      <c r="K21" s="28">
        <v>0</v>
      </c>
      <c r="L21" s="28">
        <v>0</v>
      </c>
      <c r="M21" s="28">
        <v>0</v>
      </c>
      <c r="N21" s="28">
        <v>639871.02</v>
      </c>
      <c r="O21" s="114">
        <f t="shared" si="0"/>
        <v>95227371.69</v>
      </c>
      <c r="V21" s="47"/>
      <c r="W21" s="47"/>
      <c r="X21" s="47"/>
      <c r="Y21" s="47"/>
      <c r="Z21" s="47"/>
      <c r="AA21" s="47"/>
      <c r="AB21" s="47"/>
      <c r="AC21" s="47"/>
      <c r="AD21" s="47"/>
    </row>
    <row r="22" spans="1:30" s="25" customFormat="1" ht="11.25">
      <c r="A22" s="50" t="s">
        <v>39</v>
      </c>
      <c r="B22" s="29" t="s">
        <v>40</v>
      </c>
      <c r="C22" s="27" t="s">
        <v>41</v>
      </c>
      <c r="D22" s="27" t="s">
        <v>42</v>
      </c>
      <c r="E22" s="28">
        <v>44154312.97</v>
      </c>
      <c r="F22" s="28">
        <v>0</v>
      </c>
      <c r="G22" s="28">
        <v>13387.75</v>
      </c>
      <c r="H22" s="28">
        <v>0</v>
      </c>
      <c r="I22" s="28">
        <v>-288350.11</v>
      </c>
      <c r="J22" s="28">
        <v>426331.78</v>
      </c>
      <c r="K22" s="28">
        <v>0</v>
      </c>
      <c r="L22" s="28">
        <v>0</v>
      </c>
      <c r="M22" s="28">
        <v>0</v>
      </c>
      <c r="N22" s="28">
        <v>168516.03</v>
      </c>
      <c r="O22" s="114">
        <f t="shared" si="0"/>
        <v>44447422.92</v>
      </c>
      <c r="V22" s="47"/>
      <c r="W22" s="47"/>
      <c r="X22" s="47"/>
      <c r="Y22" s="47"/>
      <c r="Z22" s="47"/>
      <c r="AA22" s="47"/>
      <c r="AB22" s="47"/>
      <c r="AC22" s="47"/>
      <c r="AD22" s="47"/>
    </row>
    <row r="23" spans="1:30" s="25" customFormat="1" ht="11.25">
      <c r="A23" s="50" t="s">
        <v>43</v>
      </c>
      <c r="B23" s="29" t="s">
        <v>44</v>
      </c>
      <c r="C23" s="27" t="s">
        <v>18</v>
      </c>
      <c r="D23" s="27" t="s">
        <v>15</v>
      </c>
      <c r="E23" s="28">
        <v>19501414.79</v>
      </c>
      <c r="F23" s="28">
        <v>0</v>
      </c>
      <c r="G23" s="28">
        <v>94004.31</v>
      </c>
      <c r="H23" s="28">
        <v>0</v>
      </c>
      <c r="I23" s="28">
        <v>-28150.32</v>
      </c>
      <c r="J23" s="28">
        <v>246066.25</v>
      </c>
      <c r="K23" s="28">
        <v>0</v>
      </c>
      <c r="L23" s="28">
        <v>1523.56</v>
      </c>
      <c r="M23" s="28">
        <v>-146.56</v>
      </c>
      <c r="N23" s="28">
        <v>110907.32</v>
      </c>
      <c r="O23" s="114">
        <f t="shared" si="0"/>
        <v>19737610.73</v>
      </c>
      <c r="V23" s="47"/>
      <c r="W23" s="47"/>
      <c r="X23" s="47"/>
      <c r="Y23" s="47"/>
      <c r="Z23" s="47"/>
      <c r="AA23" s="47"/>
      <c r="AB23" s="47"/>
      <c r="AC23" s="47"/>
      <c r="AD23" s="47"/>
    </row>
    <row r="24" spans="1:30" s="25" customFormat="1" ht="11.25">
      <c r="A24" s="50" t="s">
        <v>45</v>
      </c>
      <c r="B24" s="29" t="s">
        <v>46</v>
      </c>
      <c r="C24" s="27" t="s">
        <v>32</v>
      </c>
      <c r="D24" s="27" t="s">
        <v>15</v>
      </c>
      <c r="E24" s="28">
        <v>73941461.35</v>
      </c>
      <c r="F24" s="28">
        <v>0</v>
      </c>
      <c r="G24" s="28">
        <v>-746.75</v>
      </c>
      <c r="H24" s="28">
        <v>0</v>
      </c>
      <c r="I24" s="28">
        <v>-349262.55</v>
      </c>
      <c r="J24" s="28">
        <v>117471.4</v>
      </c>
      <c r="K24" s="28">
        <v>0</v>
      </c>
      <c r="L24" s="28">
        <v>0</v>
      </c>
      <c r="M24" s="28">
        <v>0</v>
      </c>
      <c r="N24" s="28">
        <v>416685.89</v>
      </c>
      <c r="O24" s="114">
        <f t="shared" si="0"/>
        <v>74127102.84</v>
      </c>
      <c r="V24" s="47"/>
      <c r="W24" s="47"/>
      <c r="X24" s="47"/>
      <c r="Y24" s="47"/>
      <c r="Z24" s="47"/>
      <c r="AA24" s="47"/>
      <c r="AB24" s="47"/>
      <c r="AC24" s="47"/>
      <c r="AD24" s="47"/>
    </row>
    <row r="25" spans="1:30" s="25" customFormat="1" ht="11.25">
      <c r="A25" s="50" t="s">
        <v>47</v>
      </c>
      <c r="B25" s="29" t="s">
        <v>48</v>
      </c>
      <c r="C25" s="27" t="s">
        <v>14</v>
      </c>
      <c r="D25" s="27" t="s">
        <v>15</v>
      </c>
      <c r="E25" s="28">
        <v>64771834.15</v>
      </c>
      <c r="F25" s="28">
        <v>0</v>
      </c>
      <c r="G25" s="28">
        <v>49626.7</v>
      </c>
      <c r="H25" s="28">
        <v>0</v>
      </c>
      <c r="I25" s="28">
        <v>-219542.56</v>
      </c>
      <c r="J25" s="28">
        <v>418161.86</v>
      </c>
      <c r="K25" s="28">
        <v>0</v>
      </c>
      <c r="L25" s="28">
        <v>3726190.08</v>
      </c>
      <c r="M25" s="28">
        <v>0</v>
      </c>
      <c r="N25" s="28">
        <v>398676.07</v>
      </c>
      <c r="O25" s="114">
        <f t="shared" si="0"/>
        <v>69045692.89999999</v>
      </c>
      <c r="V25" s="47"/>
      <c r="W25" s="47"/>
      <c r="X25" s="47"/>
      <c r="Y25" s="47"/>
      <c r="Z25" s="47"/>
      <c r="AA25" s="47"/>
      <c r="AB25" s="47"/>
      <c r="AC25" s="47"/>
      <c r="AD25" s="47"/>
    </row>
    <row r="26" spans="1:30" s="25" customFormat="1" ht="11.25">
      <c r="A26" s="50" t="s">
        <v>49</v>
      </c>
      <c r="B26" s="29" t="s">
        <v>50</v>
      </c>
      <c r="C26" s="27" t="s">
        <v>21</v>
      </c>
      <c r="D26" s="27" t="s">
        <v>15</v>
      </c>
      <c r="E26" s="28">
        <v>34935361.3</v>
      </c>
      <c r="F26" s="28">
        <v>0</v>
      </c>
      <c r="G26" s="28">
        <v>9070607.74</v>
      </c>
      <c r="H26" s="28">
        <v>0.01</v>
      </c>
      <c r="I26" s="28">
        <v>-107628.75</v>
      </c>
      <c r="J26" s="28">
        <v>267656</v>
      </c>
      <c r="K26" s="28">
        <v>0</v>
      </c>
      <c r="L26" s="28">
        <v>0</v>
      </c>
      <c r="M26" s="28">
        <v>0</v>
      </c>
      <c r="N26" s="28">
        <v>253225.43</v>
      </c>
      <c r="O26" s="114">
        <f t="shared" si="0"/>
        <v>26278006.249999996</v>
      </c>
      <c r="V26" s="47"/>
      <c r="W26" s="47"/>
      <c r="X26" s="47"/>
      <c r="Y26" s="47"/>
      <c r="Z26" s="47"/>
      <c r="AA26" s="47"/>
      <c r="AB26" s="47"/>
      <c r="AC26" s="47"/>
      <c r="AD26" s="47"/>
    </row>
    <row r="27" spans="1:30" s="25" customFormat="1" ht="11.25">
      <c r="A27" s="50" t="s">
        <v>51</v>
      </c>
      <c r="B27" s="29" t="s">
        <v>52</v>
      </c>
      <c r="C27" s="27" t="s">
        <v>53</v>
      </c>
      <c r="D27" s="27" t="s">
        <v>54</v>
      </c>
      <c r="E27" s="28">
        <v>48252424.69</v>
      </c>
      <c r="F27" s="28">
        <v>0</v>
      </c>
      <c r="G27" s="28">
        <v>35212.82</v>
      </c>
      <c r="H27" s="28">
        <v>0</v>
      </c>
      <c r="I27" s="28">
        <v>-52815.62</v>
      </c>
      <c r="J27" s="28">
        <v>327575.03</v>
      </c>
      <c r="K27" s="28">
        <v>0</v>
      </c>
      <c r="L27" s="28">
        <v>0</v>
      </c>
      <c r="M27" s="28">
        <v>0</v>
      </c>
      <c r="N27" s="28">
        <v>344693.25</v>
      </c>
      <c r="O27" s="114">
        <f t="shared" si="0"/>
        <v>48836664.53</v>
      </c>
      <c r="V27" s="47"/>
      <c r="W27" s="47"/>
      <c r="X27" s="47"/>
      <c r="Y27" s="47"/>
      <c r="Z27" s="47"/>
      <c r="AA27" s="47"/>
      <c r="AB27" s="47"/>
      <c r="AC27" s="47"/>
      <c r="AD27" s="47"/>
    </row>
    <row r="28" spans="1:30" s="25" customFormat="1" ht="11.25">
      <c r="A28" s="50" t="s">
        <v>55</v>
      </c>
      <c r="B28" s="29" t="s">
        <v>56</v>
      </c>
      <c r="C28" s="27" t="s">
        <v>32</v>
      </c>
      <c r="D28" s="27" t="s">
        <v>54</v>
      </c>
      <c r="E28" s="28">
        <v>49422328.11</v>
      </c>
      <c r="F28" s="28">
        <v>0</v>
      </c>
      <c r="G28" s="28">
        <v>673718.91</v>
      </c>
      <c r="H28" s="28">
        <v>0</v>
      </c>
      <c r="I28" s="28">
        <v>-166768.01</v>
      </c>
      <c r="J28" s="28">
        <v>1420311.18</v>
      </c>
      <c r="K28" s="28">
        <v>0</v>
      </c>
      <c r="L28" s="28">
        <v>0</v>
      </c>
      <c r="M28" s="28">
        <v>0</v>
      </c>
      <c r="N28" s="28">
        <v>336318.29</v>
      </c>
      <c r="O28" s="114">
        <f t="shared" si="0"/>
        <v>50338470.660000004</v>
      </c>
      <c r="V28" s="47"/>
      <c r="W28" s="47"/>
      <c r="X28" s="47"/>
      <c r="Y28" s="47"/>
      <c r="Z28" s="47"/>
      <c r="AA28" s="47"/>
      <c r="AB28" s="47"/>
      <c r="AC28" s="47"/>
      <c r="AD28" s="47"/>
    </row>
    <row r="29" spans="1:30" s="25" customFormat="1" ht="11.25">
      <c r="A29" s="50" t="s">
        <v>57</v>
      </c>
      <c r="B29" s="29" t="s">
        <v>58</v>
      </c>
      <c r="C29" s="27" t="s">
        <v>35</v>
      </c>
      <c r="D29" s="27" t="s">
        <v>36</v>
      </c>
      <c r="E29" s="28">
        <v>60652795.48</v>
      </c>
      <c r="F29" s="28">
        <v>0</v>
      </c>
      <c r="G29" s="28">
        <v>-138744.56</v>
      </c>
      <c r="H29" s="28">
        <v>0</v>
      </c>
      <c r="I29" s="28">
        <v>-125806.86</v>
      </c>
      <c r="J29" s="28">
        <v>682289.3</v>
      </c>
      <c r="K29" s="28">
        <v>0</v>
      </c>
      <c r="L29" s="28">
        <v>0</v>
      </c>
      <c r="M29" s="28">
        <v>0</v>
      </c>
      <c r="N29" s="28">
        <v>473148.21</v>
      </c>
      <c r="O29" s="114">
        <f t="shared" si="0"/>
        <v>61821170.69</v>
      </c>
      <c r="V29" s="47"/>
      <c r="W29" s="47"/>
      <c r="X29" s="47"/>
      <c r="Y29" s="47"/>
      <c r="Z29" s="47"/>
      <c r="AA29" s="47"/>
      <c r="AB29" s="47"/>
      <c r="AC29" s="47"/>
      <c r="AD29" s="47"/>
    </row>
    <row r="30" spans="1:30" s="25" customFormat="1" ht="11.25">
      <c r="A30" s="50" t="s">
        <v>59</v>
      </c>
      <c r="B30" s="29" t="s">
        <v>60</v>
      </c>
      <c r="C30" s="27" t="s">
        <v>61</v>
      </c>
      <c r="D30" s="27" t="s">
        <v>42</v>
      </c>
      <c r="E30" s="28">
        <v>361218657.64</v>
      </c>
      <c r="F30" s="28">
        <v>0</v>
      </c>
      <c r="G30" s="28">
        <v>-137982.21</v>
      </c>
      <c r="H30" s="28">
        <v>0</v>
      </c>
      <c r="I30" s="28">
        <v>-948208.54</v>
      </c>
      <c r="J30" s="28">
        <v>7637181.23</v>
      </c>
      <c r="K30" s="28">
        <v>0</v>
      </c>
      <c r="L30" s="28">
        <v>0</v>
      </c>
      <c r="M30" s="28">
        <v>0</v>
      </c>
      <c r="N30" s="28">
        <v>2096484.21</v>
      </c>
      <c r="O30" s="114">
        <f t="shared" si="0"/>
        <v>370142096.74999994</v>
      </c>
      <c r="V30" s="47"/>
      <c r="W30" s="47"/>
      <c r="X30" s="47"/>
      <c r="Y30" s="47"/>
      <c r="Z30" s="47"/>
      <c r="AA30" s="47"/>
      <c r="AB30" s="47"/>
      <c r="AC30" s="47"/>
      <c r="AD30" s="47"/>
    </row>
    <row r="31" spans="1:30" s="25" customFormat="1" ht="11.25">
      <c r="A31" s="50" t="s">
        <v>62</v>
      </c>
      <c r="B31" s="29" t="s">
        <v>63</v>
      </c>
      <c r="C31" s="27" t="s">
        <v>21</v>
      </c>
      <c r="D31" s="27" t="s">
        <v>15</v>
      </c>
      <c r="E31" s="28">
        <v>37780028</v>
      </c>
      <c r="F31" s="28">
        <v>0</v>
      </c>
      <c r="G31" s="28">
        <v>6599.27</v>
      </c>
      <c r="H31" s="28">
        <v>0</v>
      </c>
      <c r="I31" s="28">
        <v>-965074.11</v>
      </c>
      <c r="J31" s="28">
        <v>131649.7</v>
      </c>
      <c r="K31" s="28">
        <v>0</v>
      </c>
      <c r="L31" s="28">
        <v>0</v>
      </c>
      <c r="M31" s="28">
        <v>0</v>
      </c>
      <c r="N31" s="28">
        <v>507318.39</v>
      </c>
      <c r="O31" s="114">
        <f t="shared" si="0"/>
        <v>37447322.71</v>
      </c>
      <c r="V31" s="47"/>
      <c r="W31" s="47"/>
      <c r="X31" s="47"/>
      <c r="Y31" s="47"/>
      <c r="Z31" s="47"/>
      <c r="AA31" s="47"/>
      <c r="AB31" s="47"/>
      <c r="AC31" s="47"/>
      <c r="AD31" s="47"/>
    </row>
    <row r="32" spans="1:30" s="25" customFormat="1" ht="11.25">
      <c r="A32" s="50" t="s">
        <v>64</v>
      </c>
      <c r="B32" s="29" t="s">
        <v>65</v>
      </c>
      <c r="C32" s="27" t="s">
        <v>18</v>
      </c>
      <c r="D32" s="27" t="s">
        <v>54</v>
      </c>
      <c r="E32" s="28">
        <v>38149560.08</v>
      </c>
      <c r="F32" s="28">
        <v>0</v>
      </c>
      <c r="G32" s="28">
        <v>10252.84</v>
      </c>
      <c r="H32" s="28">
        <v>0</v>
      </c>
      <c r="I32" s="28">
        <v>-219348.61</v>
      </c>
      <c r="J32" s="28">
        <v>564687.36</v>
      </c>
      <c r="K32" s="28">
        <v>0</v>
      </c>
      <c r="L32" s="28">
        <v>0</v>
      </c>
      <c r="M32" s="28">
        <v>0</v>
      </c>
      <c r="N32" s="28">
        <v>181042.64</v>
      </c>
      <c r="O32" s="114">
        <f t="shared" si="0"/>
        <v>38665688.629999995</v>
      </c>
      <c r="V32" s="47"/>
      <c r="W32" s="47"/>
      <c r="X32" s="47"/>
      <c r="Y32" s="47"/>
      <c r="Z32" s="47"/>
      <c r="AA32" s="47"/>
      <c r="AB32" s="47"/>
      <c r="AC32" s="47"/>
      <c r="AD32" s="47"/>
    </row>
    <row r="33" spans="1:30" s="25" customFormat="1" ht="11.25">
      <c r="A33" s="50" t="s">
        <v>66</v>
      </c>
      <c r="B33" s="29" t="s">
        <v>67</v>
      </c>
      <c r="C33" s="27" t="s">
        <v>18</v>
      </c>
      <c r="D33" s="27" t="s">
        <v>54</v>
      </c>
      <c r="E33" s="28">
        <v>40667806.71</v>
      </c>
      <c r="F33" s="28">
        <v>0</v>
      </c>
      <c r="G33" s="28">
        <v>89101.76</v>
      </c>
      <c r="H33" s="28">
        <v>0</v>
      </c>
      <c r="I33" s="28">
        <v>-265120.28</v>
      </c>
      <c r="J33" s="28">
        <v>1060542.17</v>
      </c>
      <c r="K33" s="28">
        <v>0</v>
      </c>
      <c r="L33" s="28">
        <v>0</v>
      </c>
      <c r="M33" s="28">
        <v>0</v>
      </c>
      <c r="N33" s="28">
        <v>264909.87</v>
      </c>
      <c r="O33" s="114">
        <f t="shared" si="0"/>
        <v>41639036.71</v>
      </c>
      <c r="V33" s="47"/>
      <c r="W33" s="47"/>
      <c r="X33" s="47"/>
      <c r="Y33" s="47"/>
      <c r="Z33" s="47"/>
      <c r="AA33" s="47"/>
      <c r="AB33" s="47"/>
      <c r="AC33" s="47"/>
      <c r="AD33" s="47"/>
    </row>
    <row r="34" spans="1:30" s="25" customFormat="1" ht="11.25">
      <c r="A34" s="50" t="s">
        <v>68</v>
      </c>
      <c r="B34" s="29" t="s">
        <v>69</v>
      </c>
      <c r="C34" s="27" t="s">
        <v>21</v>
      </c>
      <c r="D34" s="27" t="s">
        <v>15</v>
      </c>
      <c r="E34" s="28">
        <v>19185222.84</v>
      </c>
      <c r="F34" s="28">
        <v>0</v>
      </c>
      <c r="G34" s="28">
        <v>-175943.65</v>
      </c>
      <c r="H34" s="28">
        <v>0</v>
      </c>
      <c r="I34" s="28">
        <v>-218636.15</v>
      </c>
      <c r="J34" s="28">
        <v>30238.2</v>
      </c>
      <c r="K34" s="28">
        <v>0</v>
      </c>
      <c r="L34" s="28">
        <v>0</v>
      </c>
      <c r="M34" s="28">
        <v>0</v>
      </c>
      <c r="N34" s="28">
        <v>71751.53</v>
      </c>
      <c r="O34" s="114">
        <f t="shared" si="0"/>
        <v>19244520.07</v>
      </c>
      <c r="V34" s="47"/>
      <c r="W34" s="47"/>
      <c r="X34" s="47"/>
      <c r="Y34" s="47"/>
      <c r="Z34" s="47"/>
      <c r="AA34" s="47"/>
      <c r="AB34" s="47"/>
      <c r="AC34" s="47"/>
      <c r="AD34" s="47"/>
    </row>
    <row r="35" spans="1:30" s="25" customFormat="1" ht="11.25">
      <c r="A35" s="50" t="s">
        <v>70</v>
      </c>
      <c r="B35" s="29" t="s">
        <v>71</v>
      </c>
      <c r="C35" s="27" t="s">
        <v>18</v>
      </c>
      <c r="D35" s="27" t="s">
        <v>42</v>
      </c>
      <c r="E35" s="28">
        <v>82638041.9</v>
      </c>
      <c r="F35" s="28">
        <v>0</v>
      </c>
      <c r="G35" s="28">
        <v>-17998.58</v>
      </c>
      <c r="H35" s="28">
        <v>0</v>
      </c>
      <c r="I35" s="28">
        <v>-266313.04</v>
      </c>
      <c r="J35" s="28">
        <v>1573461.25</v>
      </c>
      <c r="K35" s="28">
        <v>0</v>
      </c>
      <c r="L35" s="28">
        <v>0</v>
      </c>
      <c r="M35" s="28">
        <v>0</v>
      </c>
      <c r="N35" s="28">
        <v>424458.5</v>
      </c>
      <c r="O35" s="114">
        <f t="shared" si="0"/>
        <v>84387647.19</v>
      </c>
      <c r="V35" s="47"/>
      <c r="W35" s="47"/>
      <c r="X35" s="47"/>
      <c r="Y35" s="47"/>
      <c r="Z35" s="47"/>
      <c r="AA35" s="47"/>
      <c r="AB35" s="47"/>
      <c r="AC35" s="47"/>
      <c r="AD35" s="47"/>
    </row>
    <row r="36" spans="1:30" s="25" customFormat="1" ht="11.25">
      <c r="A36" s="50" t="s">
        <v>72</v>
      </c>
      <c r="B36" s="29" t="s">
        <v>73</v>
      </c>
      <c r="C36" s="27" t="s">
        <v>21</v>
      </c>
      <c r="D36" s="27" t="s">
        <v>15</v>
      </c>
      <c r="E36" s="28">
        <v>17800586.03</v>
      </c>
      <c r="F36" s="28">
        <v>0</v>
      </c>
      <c r="G36" s="28">
        <v>4102.11</v>
      </c>
      <c r="H36" s="28">
        <v>0</v>
      </c>
      <c r="I36" s="28">
        <v>-1815.12</v>
      </c>
      <c r="J36" s="28">
        <v>162902.07</v>
      </c>
      <c r="K36" s="28">
        <v>0</v>
      </c>
      <c r="L36" s="28">
        <v>0</v>
      </c>
      <c r="M36" s="28">
        <v>-61003.86</v>
      </c>
      <c r="N36" s="28">
        <v>74617.53</v>
      </c>
      <c r="O36" s="114">
        <f t="shared" si="0"/>
        <v>17971184.540000003</v>
      </c>
      <c r="V36" s="47"/>
      <c r="W36" s="47"/>
      <c r="X36" s="47"/>
      <c r="Y36" s="47"/>
      <c r="Z36" s="47"/>
      <c r="AA36" s="47"/>
      <c r="AB36" s="47"/>
      <c r="AC36" s="47"/>
      <c r="AD36" s="47"/>
    </row>
    <row r="37" spans="1:30" s="25" customFormat="1" ht="11.25">
      <c r="A37" s="50" t="s">
        <v>74</v>
      </c>
      <c r="B37" s="29" t="s">
        <v>75</v>
      </c>
      <c r="C37" s="27" t="s">
        <v>53</v>
      </c>
      <c r="D37" s="27" t="s">
        <v>54</v>
      </c>
      <c r="E37" s="28">
        <v>57962788.35</v>
      </c>
      <c r="F37" s="28">
        <v>0</v>
      </c>
      <c r="G37" s="28">
        <v>18516.25</v>
      </c>
      <c r="H37" s="28">
        <v>0</v>
      </c>
      <c r="I37" s="28">
        <v>-386164.26</v>
      </c>
      <c r="J37" s="28">
        <v>1022198.27</v>
      </c>
      <c r="K37" s="28">
        <v>0</v>
      </c>
      <c r="L37" s="28">
        <v>0</v>
      </c>
      <c r="M37" s="28">
        <v>0</v>
      </c>
      <c r="N37" s="28">
        <v>463044.53</v>
      </c>
      <c r="O37" s="114">
        <f t="shared" si="0"/>
        <v>59043350.64000001</v>
      </c>
      <c r="V37" s="47"/>
      <c r="W37" s="47"/>
      <c r="X37" s="47"/>
      <c r="Y37" s="47"/>
      <c r="Z37" s="47"/>
      <c r="AA37" s="47"/>
      <c r="AB37" s="47"/>
      <c r="AC37" s="47"/>
      <c r="AD37" s="47"/>
    </row>
    <row r="38" spans="1:30" s="25" customFormat="1" ht="11.25">
      <c r="A38" s="50" t="s">
        <v>76</v>
      </c>
      <c r="B38" s="29" t="s">
        <v>77</v>
      </c>
      <c r="C38" s="27" t="s">
        <v>14</v>
      </c>
      <c r="D38" s="27" t="s">
        <v>54</v>
      </c>
      <c r="E38" s="28">
        <v>53509084.53</v>
      </c>
      <c r="F38" s="28">
        <v>0</v>
      </c>
      <c r="G38" s="28">
        <v>-157448.54</v>
      </c>
      <c r="H38" s="28">
        <v>0</v>
      </c>
      <c r="I38" s="28">
        <v>-258507.19</v>
      </c>
      <c r="J38" s="28">
        <v>285600</v>
      </c>
      <c r="K38" s="28">
        <v>0</v>
      </c>
      <c r="L38" s="28">
        <v>0</v>
      </c>
      <c r="M38" s="28">
        <v>0</v>
      </c>
      <c r="N38" s="28">
        <v>367501.25</v>
      </c>
      <c r="O38" s="114">
        <f t="shared" si="0"/>
        <v>54061127.13</v>
      </c>
      <c r="V38" s="47"/>
      <c r="W38" s="47"/>
      <c r="X38" s="47"/>
      <c r="Y38" s="47"/>
      <c r="Z38" s="47"/>
      <c r="AA38" s="47"/>
      <c r="AB38" s="47"/>
      <c r="AC38" s="47"/>
      <c r="AD38" s="47"/>
    </row>
    <row r="39" spans="1:30" s="25" customFormat="1" ht="11.25">
      <c r="A39" s="50" t="s">
        <v>78</v>
      </c>
      <c r="B39" s="29" t="s">
        <v>79</v>
      </c>
      <c r="C39" s="27" t="s">
        <v>41</v>
      </c>
      <c r="D39" s="27" t="s">
        <v>42</v>
      </c>
      <c r="E39" s="28">
        <v>122462110.94</v>
      </c>
      <c r="F39" s="28">
        <v>0</v>
      </c>
      <c r="G39" s="28">
        <v>95364.47</v>
      </c>
      <c r="H39" s="28">
        <v>0</v>
      </c>
      <c r="I39" s="28">
        <v>-513318.66</v>
      </c>
      <c r="J39" s="28">
        <v>2485893.91</v>
      </c>
      <c r="K39" s="28">
        <v>0</v>
      </c>
      <c r="L39" s="28">
        <v>0</v>
      </c>
      <c r="M39" s="28">
        <v>0</v>
      </c>
      <c r="N39" s="28">
        <v>643983.26</v>
      </c>
      <c r="O39" s="114">
        <f t="shared" si="0"/>
        <v>124983304.98</v>
      </c>
      <c r="V39" s="47"/>
      <c r="W39" s="47"/>
      <c r="X39" s="47"/>
      <c r="Y39" s="47"/>
      <c r="Z39" s="47"/>
      <c r="AA39" s="47"/>
      <c r="AB39" s="47"/>
      <c r="AC39" s="47"/>
      <c r="AD39" s="47"/>
    </row>
    <row r="40" spans="1:30" s="25" customFormat="1" ht="11.25">
      <c r="A40" s="50" t="s">
        <v>80</v>
      </c>
      <c r="B40" s="29" t="s">
        <v>81</v>
      </c>
      <c r="C40" s="27" t="s">
        <v>32</v>
      </c>
      <c r="D40" s="27" t="s">
        <v>15</v>
      </c>
      <c r="E40" s="28">
        <v>36368454.96</v>
      </c>
      <c r="F40" s="28">
        <v>0</v>
      </c>
      <c r="G40" s="28">
        <v>7643.98</v>
      </c>
      <c r="H40" s="28">
        <v>0</v>
      </c>
      <c r="I40" s="28">
        <v>-27627.42</v>
      </c>
      <c r="J40" s="28">
        <v>650901.3</v>
      </c>
      <c r="K40" s="28">
        <v>0</v>
      </c>
      <c r="L40" s="28">
        <v>0</v>
      </c>
      <c r="M40" s="28">
        <v>0</v>
      </c>
      <c r="N40" s="28">
        <v>165090.74</v>
      </c>
      <c r="O40" s="114">
        <f t="shared" si="0"/>
        <v>37149175.6</v>
      </c>
      <c r="V40" s="47"/>
      <c r="W40" s="47"/>
      <c r="X40" s="47"/>
      <c r="Y40" s="47"/>
      <c r="Z40" s="47"/>
      <c r="AA40" s="47"/>
      <c r="AB40" s="47"/>
      <c r="AC40" s="47"/>
      <c r="AD40" s="47"/>
    </row>
    <row r="41" spans="1:30" s="25" customFormat="1" ht="11.25">
      <c r="A41" s="50" t="s">
        <v>82</v>
      </c>
      <c r="B41" s="29" t="s">
        <v>83</v>
      </c>
      <c r="C41" s="27" t="s">
        <v>32</v>
      </c>
      <c r="D41" s="27" t="s">
        <v>15</v>
      </c>
      <c r="E41" s="28">
        <v>25173805.41</v>
      </c>
      <c r="F41" s="28">
        <v>0</v>
      </c>
      <c r="G41" s="28">
        <v>7567.49</v>
      </c>
      <c r="H41" s="28">
        <v>0</v>
      </c>
      <c r="I41" s="28">
        <v>-51459.78</v>
      </c>
      <c r="J41" s="28">
        <v>138531.73</v>
      </c>
      <c r="K41" s="28">
        <v>0</v>
      </c>
      <c r="L41" s="28">
        <v>0</v>
      </c>
      <c r="M41" s="28">
        <v>0</v>
      </c>
      <c r="N41" s="28">
        <v>148406.84</v>
      </c>
      <c r="O41" s="114">
        <f t="shared" si="0"/>
        <v>25401716.71</v>
      </c>
      <c r="V41" s="47"/>
      <c r="W41" s="47"/>
      <c r="X41" s="47"/>
      <c r="Y41" s="47"/>
      <c r="Z41" s="47"/>
      <c r="AA41" s="47"/>
      <c r="AB41" s="47"/>
      <c r="AC41" s="47"/>
      <c r="AD41" s="47"/>
    </row>
    <row r="42" spans="1:30" s="25" customFormat="1" ht="11.25">
      <c r="A42" s="50" t="s">
        <v>84</v>
      </c>
      <c r="B42" s="29" t="s">
        <v>85</v>
      </c>
      <c r="C42" s="27" t="s">
        <v>35</v>
      </c>
      <c r="D42" s="27" t="s">
        <v>36</v>
      </c>
      <c r="E42" s="28">
        <v>88843859.86</v>
      </c>
      <c r="F42" s="28">
        <v>0</v>
      </c>
      <c r="G42" s="28">
        <v>97761.99</v>
      </c>
      <c r="H42" s="28">
        <v>0</v>
      </c>
      <c r="I42" s="28">
        <v>-281765.39</v>
      </c>
      <c r="J42" s="28">
        <v>1890055.81</v>
      </c>
      <c r="K42" s="28">
        <v>0</v>
      </c>
      <c r="L42" s="28">
        <v>0</v>
      </c>
      <c r="M42" s="28">
        <v>0</v>
      </c>
      <c r="N42" s="28">
        <v>306519.02</v>
      </c>
      <c r="O42" s="114">
        <f t="shared" si="0"/>
        <v>90660907.31</v>
      </c>
      <c r="V42" s="47"/>
      <c r="W42" s="47"/>
      <c r="X42" s="47"/>
      <c r="Y42" s="47"/>
      <c r="Z42" s="47"/>
      <c r="AA42" s="47"/>
      <c r="AB42" s="47"/>
      <c r="AC42" s="47"/>
      <c r="AD42" s="47"/>
    </row>
    <row r="43" spans="1:30" s="25" customFormat="1" ht="11.25">
      <c r="A43" s="50" t="s">
        <v>86</v>
      </c>
      <c r="B43" s="29" t="s">
        <v>87</v>
      </c>
      <c r="C43" s="27" t="s">
        <v>32</v>
      </c>
      <c r="D43" s="27" t="s">
        <v>15</v>
      </c>
      <c r="E43" s="28">
        <v>27826550.7</v>
      </c>
      <c r="F43" s="28">
        <v>0</v>
      </c>
      <c r="G43" s="28">
        <v>10846.54</v>
      </c>
      <c r="H43" s="28">
        <v>0</v>
      </c>
      <c r="I43" s="28">
        <v>-69483.06</v>
      </c>
      <c r="J43" s="28">
        <v>395509.91</v>
      </c>
      <c r="K43" s="28">
        <v>0</v>
      </c>
      <c r="L43" s="28">
        <v>0</v>
      </c>
      <c r="M43" s="28">
        <v>0</v>
      </c>
      <c r="N43" s="28">
        <v>147977.6</v>
      </c>
      <c r="O43" s="114">
        <f t="shared" si="0"/>
        <v>28289708.610000003</v>
      </c>
      <c r="V43" s="47"/>
      <c r="W43" s="47"/>
      <c r="X43" s="47"/>
      <c r="Y43" s="47"/>
      <c r="Z43" s="47"/>
      <c r="AA43" s="47"/>
      <c r="AB43" s="47"/>
      <c r="AC43" s="47"/>
      <c r="AD43" s="47"/>
    </row>
    <row r="44" spans="1:30" s="25" customFormat="1" ht="11.25">
      <c r="A44" s="50" t="s">
        <v>88</v>
      </c>
      <c r="B44" s="29" t="s">
        <v>89</v>
      </c>
      <c r="C44" s="27" t="s">
        <v>14</v>
      </c>
      <c r="D44" s="27" t="s">
        <v>54</v>
      </c>
      <c r="E44" s="28">
        <v>88328552.28</v>
      </c>
      <c r="F44" s="28">
        <v>0</v>
      </c>
      <c r="G44" s="28">
        <v>67615.31</v>
      </c>
      <c r="H44" s="28">
        <v>0</v>
      </c>
      <c r="I44" s="28">
        <v>-496764.16</v>
      </c>
      <c r="J44" s="28">
        <v>1027559.74</v>
      </c>
      <c r="K44" s="28">
        <v>0</v>
      </c>
      <c r="L44" s="28">
        <v>0</v>
      </c>
      <c r="M44" s="28">
        <v>-4675</v>
      </c>
      <c r="N44" s="28">
        <v>541014.69</v>
      </c>
      <c r="O44" s="114">
        <f t="shared" si="0"/>
        <v>89328072.24</v>
      </c>
      <c r="V44" s="47"/>
      <c r="W44" s="47"/>
      <c r="X44" s="47"/>
      <c r="Y44" s="47"/>
      <c r="Z44" s="47"/>
      <c r="AA44" s="47"/>
      <c r="AB44" s="47"/>
      <c r="AC44" s="47"/>
      <c r="AD44" s="47"/>
    </row>
    <row r="45" spans="1:30" s="25" customFormat="1" ht="11.25">
      <c r="A45" s="50" t="s">
        <v>90</v>
      </c>
      <c r="B45" s="29" t="s">
        <v>91</v>
      </c>
      <c r="C45" s="27" t="s">
        <v>53</v>
      </c>
      <c r="D45" s="27" t="s">
        <v>54</v>
      </c>
      <c r="E45" s="28">
        <v>171870515.74</v>
      </c>
      <c r="F45" s="28">
        <v>0</v>
      </c>
      <c r="G45" s="28">
        <v>316089.41</v>
      </c>
      <c r="H45" s="28">
        <v>0</v>
      </c>
      <c r="I45" s="28">
        <v>-452322.62</v>
      </c>
      <c r="J45" s="28">
        <v>1213399.71</v>
      </c>
      <c r="K45" s="28">
        <v>0</v>
      </c>
      <c r="L45" s="28">
        <v>0</v>
      </c>
      <c r="M45" s="28">
        <v>0</v>
      </c>
      <c r="N45" s="28">
        <v>772146.6</v>
      </c>
      <c r="O45" s="114">
        <f t="shared" si="0"/>
        <v>173087650.02</v>
      </c>
      <c r="V45" s="47"/>
      <c r="W45" s="47"/>
      <c r="X45" s="47"/>
      <c r="Y45" s="47"/>
      <c r="Z45" s="47"/>
      <c r="AA45" s="47"/>
      <c r="AB45" s="47"/>
      <c r="AC45" s="47"/>
      <c r="AD45" s="47"/>
    </row>
    <row r="46" spans="1:30" s="25" customFormat="1" ht="11.25">
      <c r="A46" s="50" t="s">
        <v>92</v>
      </c>
      <c r="B46" s="29" t="s">
        <v>93</v>
      </c>
      <c r="C46" s="27" t="s">
        <v>32</v>
      </c>
      <c r="D46" s="27" t="s">
        <v>15</v>
      </c>
      <c r="E46" s="28">
        <v>25074908.05</v>
      </c>
      <c r="F46" s="28">
        <v>0</v>
      </c>
      <c r="G46" s="28">
        <v>11836.89</v>
      </c>
      <c r="H46" s="28">
        <v>0</v>
      </c>
      <c r="I46" s="28">
        <v>-142167.75</v>
      </c>
      <c r="J46" s="28">
        <v>121436.39</v>
      </c>
      <c r="K46" s="28">
        <v>0</v>
      </c>
      <c r="L46" s="28">
        <v>0</v>
      </c>
      <c r="M46" s="28">
        <v>0</v>
      </c>
      <c r="N46" s="28">
        <v>162074.02</v>
      </c>
      <c r="O46" s="114">
        <f t="shared" si="0"/>
        <v>25204413.82</v>
      </c>
      <c r="V46" s="47"/>
      <c r="W46" s="47"/>
      <c r="X46" s="47"/>
      <c r="Y46" s="47"/>
      <c r="Z46" s="47"/>
      <c r="AA46" s="47"/>
      <c r="AB46" s="47"/>
      <c r="AC46" s="47"/>
      <c r="AD46" s="47"/>
    </row>
    <row r="47" spans="1:30" s="25" customFormat="1" ht="11.25">
      <c r="A47" s="50" t="s">
        <v>94</v>
      </c>
      <c r="B47" s="29" t="s">
        <v>95</v>
      </c>
      <c r="C47" s="27" t="s">
        <v>35</v>
      </c>
      <c r="D47" s="27" t="s">
        <v>36</v>
      </c>
      <c r="E47" s="28">
        <v>78862499.24</v>
      </c>
      <c r="F47" s="28">
        <v>0</v>
      </c>
      <c r="G47" s="28">
        <v>1371.14</v>
      </c>
      <c r="H47" s="28">
        <v>0</v>
      </c>
      <c r="I47" s="28">
        <v>-206897.24</v>
      </c>
      <c r="J47" s="28">
        <v>740694.56</v>
      </c>
      <c r="K47" s="28">
        <v>0</v>
      </c>
      <c r="L47" s="28">
        <v>0</v>
      </c>
      <c r="M47" s="28">
        <v>0</v>
      </c>
      <c r="N47" s="28">
        <v>489457.52</v>
      </c>
      <c r="O47" s="114">
        <f t="shared" si="0"/>
        <v>79884382.94</v>
      </c>
      <c r="V47" s="47"/>
      <c r="W47" s="47"/>
      <c r="X47" s="47"/>
      <c r="Y47" s="47"/>
      <c r="Z47" s="47"/>
      <c r="AA47" s="47"/>
      <c r="AB47" s="47"/>
      <c r="AC47" s="47"/>
      <c r="AD47" s="47"/>
    </row>
    <row r="48" spans="1:30" s="25" customFormat="1" ht="11.25">
      <c r="A48" s="50" t="s">
        <v>96</v>
      </c>
      <c r="B48" s="29" t="s">
        <v>97</v>
      </c>
      <c r="C48" s="27" t="s">
        <v>61</v>
      </c>
      <c r="D48" s="27" t="s">
        <v>15</v>
      </c>
      <c r="E48" s="28">
        <v>23042937.38</v>
      </c>
      <c r="F48" s="28">
        <v>0</v>
      </c>
      <c r="G48" s="28">
        <v>31452.78</v>
      </c>
      <c r="H48" s="28">
        <v>0</v>
      </c>
      <c r="I48" s="28">
        <v>-22037.38</v>
      </c>
      <c r="J48" s="28">
        <v>582585</v>
      </c>
      <c r="K48" s="28">
        <v>0</v>
      </c>
      <c r="L48" s="28">
        <v>0</v>
      </c>
      <c r="M48" s="28">
        <v>0</v>
      </c>
      <c r="N48" s="28">
        <v>71863.89</v>
      </c>
      <c r="O48" s="114">
        <f t="shared" si="0"/>
        <v>23643896.11</v>
      </c>
      <c r="V48" s="47"/>
      <c r="W48" s="47"/>
      <c r="X48" s="47"/>
      <c r="Y48" s="47"/>
      <c r="Z48" s="47"/>
      <c r="AA48" s="47"/>
      <c r="AB48" s="47"/>
      <c r="AC48" s="47"/>
      <c r="AD48" s="47"/>
    </row>
    <row r="49" spans="1:30" s="25" customFormat="1" ht="11.25">
      <c r="A49" s="50" t="s">
        <v>98</v>
      </c>
      <c r="B49" s="29" t="s">
        <v>99</v>
      </c>
      <c r="C49" s="27" t="s">
        <v>32</v>
      </c>
      <c r="D49" s="27" t="s">
        <v>15</v>
      </c>
      <c r="E49" s="28">
        <v>35839234.69</v>
      </c>
      <c r="F49" s="28">
        <v>0</v>
      </c>
      <c r="G49" s="28">
        <v>1445397.65</v>
      </c>
      <c r="H49" s="28">
        <v>0</v>
      </c>
      <c r="I49" s="28">
        <v>-260871.47</v>
      </c>
      <c r="J49" s="28">
        <v>60115.08</v>
      </c>
      <c r="K49" s="28">
        <v>0</v>
      </c>
      <c r="L49" s="28">
        <v>0</v>
      </c>
      <c r="M49" s="28">
        <v>0</v>
      </c>
      <c r="N49" s="28">
        <v>296630.2</v>
      </c>
      <c r="O49" s="114">
        <f t="shared" si="0"/>
        <v>34489710.85</v>
      </c>
      <c r="V49" s="47"/>
      <c r="W49" s="47"/>
      <c r="X49" s="47"/>
      <c r="Y49" s="47"/>
      <c r="Z49" s="47"/>
      <c r="AA49" s="47"/>
      <c r="AB49" s="47"/>
      <c r="AC49" s="47"/>
      <c r="AD49" s="47"/>
    </row>
    <row r="50" spans="1:30" s="25" customFormat="1" ht="11.25">
      <c r="A50" s="50" t="s">
        <v>100</v>
      </c>
      <c r="B50" s="29" t="s">
        <v>101</v>
      </c>
      <c r="C50" s="27" t="s">
        <v>21</v>
      </c>
      <c r="D50" s="27" t="s">
        <v>15</v>
      </c>
      <c r="E50" s="28">
        <v>23271172.11</v>
      </c>
      <c r="F50" s="28">
        <v>0</v>
      </c>
      <c r="G50" s="28">
        <v>12194.75</v>
      </c>
      <c r="H50" s="28">
        <v>0</v>
      </c>
      <c r="I50" s="28">
        <v>-30343.22</v>
      </c>
      <c r="J50" s="28">
        <v>353405</v>
      </c>
      <c r="K50" s="28">
        <v>0</v>
      </c>
      <c r="L50" s="28">
        <v>0</v>
      </c>
      <c r="M50" s="28">
        <v>0</v>
      </c>
      <c r="N50" s="28">
        <v>85069.92</v>
      </c>
      <c r="O50" s="114">
        <f t="shared" si="0"/>
        <v>23667109.060000002</v>
      </c>
      <c r="V50" s="47"/>
      <c r="W50" s="47"/>
      <c r="X50" s="47"/>
      <c r="Y50" s="47"/>
      <c r="Z50" s="47"/>
      <c r="AA50" s="47"/>
      <c r="AB50" s="47"/>
      <c r="AC50" s="47"/>
      <c r="AD50" s="47"/>
    </row>
    <row r="51" spans="1:30" s="25" customFormat="1" ht="11.25">
      <c r="A51" s="50" t="s">
        <v>102</v>
      </c>
      <c r="B51" s="29" t="s">
        <v>103</v>
      </c>
      <c r="C51" s="27" t="s">
        <v>18</v>
      </c>
      <c r="D51" s="27" t="s">
        <v>15</v>
      </c>
      <c r="E51" s="28">
        <v>23352716.78</v>
      </c>
      <c r="F51" s="28">
        <v>0</v>
      </c>
      <c r="G51" s="28">
        <v>41622.06</v>
      </c>
      <c r="H51" s="28">
        <v>0</v>
      </c>
      <c r="I51" s="28">
        <v>29949.43</v>
      </c>
      <c r="J51" s="28">
        <v>321369.08</v>
      </c>
      <c r="K51" s="28">
        <v>0</v>
      </c>
      <c r="L51" s="28">
        <v>0</v>
      </c>
      <c r="M51" s="28">
        <v>0</v>
      </c>
      <c r="N51" s="28">
        <v>120454.68</v>
      </c>
      <c r="O51" s="114">
        <f t="shared" si="0"/>
        <v>23782867.91</v>
      </c>
      <c r="V51" s="47"/>
      <c r="W51" s="47"/>
      <c r="X51" s="47"/>
      <c r="Y51" s="47"/>
      <c r="Z51" s="47"/>
      <c r="AA51" s="47"/>
      <c r="AB51" s="47"/>
      <c r="AC51" s="47"/>
      <c r="AD51" s="47"/>
    </row>
    <row r="52" spans="1:30" s="25" customFormat="1" ht="11.25">
      <c r="A52" s="50" t="s">
        <v>104</v>
      </c>
      <c r="B52" s="29" t="s">
        <v>105</v>
      </c>
      <c r="C52" s="27" t="s">
        <v>18</v>
      </c>
      <c r="D52" s="27" t="s">
        <v>42</v>
      </c>
      <c r="E52" s="28">
        <v>43105321.68</v>
      </c>
      <c r="F52" s="28">
        <v>0</v>
      </c>
      <c r="G52" s="28">
        <v>24064.48</v>
      </c>
      <c r="H52" s="28">
        <v>0</v>
      </c>
      <c r="I52" s="28">
        <v>-66333.65</v>
      </c>
      <c r="J52" s="28">
        <v>574106</v>
      </c>
      <c r="K52" s="28">
        <v>0</v>
      </c>
      <c r="L52" s="28">
        <v>0</v>
      </c>
      <c r="M52" s="28">
        <v>0</v>
      </c>
      <c r="N52" s="28">
        <v>299783.64</v>
      </c>
      <c r="O52" s="114">
        <f t="shared" si="0"/>
        <v>43888813.190000005</v>
      </c>
      <c r="V52" s="47"/>
      <c r="W52" s="47"/>
      <c r="X52" s="47"/>
      <c r="Y52" s="47"/>
      <c r="Z52" s="47"/>
      <c r="AA52" s="47"/>
      <c r="AB52" s="47"/>
      <c r="AC52" s="47"/>
      <c r="AD52" s="47"/>
    </row>
    <row r="53" spans="1:30" s="25" customFormat="1" ht="11.25">
      <c r="A53" s="50" t="s">
        <v>106</v>
      </c>
      <c r="B53" s="29" t="s">
        <v>107</v>
      </c>
      <c r="C53" s="27" t="s">
        <v>41</v>
      </c>
      <c r="D53" s="27" t="s">
        <v>42</v>
      </c>
      <c r="E53" s="28">
        <v>52441394.23</v>
      </c>
      <c r="F53" s="28">
        <v>0</v>
      </c>
      <c r="G53" s="28">
        <v>1702.86</v>
      </c>
      <c r="H53" s="28">
        <v>0</v>
      </c>
      <c r="I53" s="28">
        <v>-111719.64</v>
      </c>
      <c r="J53" s="28">
        <v>803799.18</v>
      </c>
      <c r="K53" s="28">
        <v>0</v>
      </c>
      <c r="L53" s="28">
        <v>0</v>
      </c>
      <c r="M53" s="28">
        <v>0</v>
      </c>
      <c r="N53" s="28">
        <v>254280.73</v>
      </c>
      <c r="O53" s="114">
        <f t="shared" si="0"/>
        <v>53386051.63999999</v>
      </c>
      <c r="V53" s="47"/>
      <c r="W53" s="47"/>
      <c r="X53" s="47"/>
      <c r="Y53" s="47"/>
      <c r="Z53" s="47"/>
      <c r="AA53" s="47"/>
      <c r="AB53" s="47"/>
      <c r="AC53" s="47"/>
      <c r="AD53" s="47"/>
    </row>
    <row r="54" spans="1:30" s="25" customFormat="1" ht="11.25">
      <c r="A54" s="50" t="s">
        <v>108</v>
      </c>
      <c r="B54" s="29" t="s">
        <v>109</v>
      </c>
      <c r="C54" s="27" t="s">
        <v>32</v>
      </c>
      <c r="D54" s="27" t="s">
        <v>15</v>
      </c>
      <c r="E54" s="28">
        <v>75804783.61</v>
      </c>
      <c r="F54" s="28">
        <v>0</v>
      </c>
      <c r="G54" s="28">
        <v>192866.6</v>
      </c>
      <c r="H54" s="28">
        <v>0</v>
      </c>
      <c r="I54" s="28">
        <v>-974143.38</v>
      </c>
      <c r="J54" s="28">
        <v>155058.18</v>
      </c>
      <c r="K54" s="28">
        <v>0</v>
      </c>
      <c r="L54" s="28">
        <v>0</v>
      </c>
      <c r="M54" s="28">
        <v>0</v>
      </c>
      <c r="N54" s="28">
        <v>479775.07</v>
      </c>
      <c r="O54" s="114">
        <f t="shared" si="0"/>
        <v>75272606.88000001</v>
      </c>
      <c r="V54" s="47"/>
      <c r="W54" s="47"/>
      <c r="X54" s="47"/>
      <c r="Y54" s="47"/>
      <c r="Z54" s="47"/>
      <c r="AA54" s="47"/>
      <c r="AB54" s="47"/>
      <c r="AC54" s="47"/>
      <c r="AD54" s="47"/>
    </row>
    <row r="55" spans="1:30" s="25" customFormat="1" ht="11.25">
      <c r="A55" s="50" t="s">
        <v>110</v>
      </c>
      <c r="B55" s="29" t="s">
        <v>111</v>
      </c>
      <c r="C55" s="27" t="s">
        <v>35</v>
      </c>
      <c r="D55" s="27" t="s">
        <v>36</v>
      </c>
      <c r="E55" s="28">
        <v>327244943.59</v>
      </c>
      <c r="F55" s="28">
        <v>0</v>
      </c>
      <c r="G55" s="28">
        <v>85389.62</v>
      </c>
      <c r="H55" s="28">
        <v>0</v>
      </c>
      <c r="I55" s="28">
        <v>-1836341.19</v>
      </c>
      <c r="J55" s="28">
        <v>4252039.6</v>
      </c>
      <c r="K55" s="28">
        <v>0</v>
      </c>
      <c r="L55" s="28">
        <v>0</v>
      </c>
      <c r="M55" s="28">
        <v>0</v>
      </c>
      <c r="N55" s="28">
        <v>1148278.25</v>
      </c>
      <c r="O55" s="114">
        <f t="shared" si="0"/>
        <v>330723530.63</v>
      </c>
      <c r="V55" s="47"/>
      <c r="W55" s="47"/>
      <c r="X55" s="47"/>
      <c r="Y55" s="47"/>
      <c r="Z55" s="47"/>
      <c r="AA55" s="47"/>
      <c r="AB55" s="47"/>
      <c r="AC55" s="47"/>
      <c r="AD55" s="47"/>
    </row>
    <row r="56" spans="1:30" s="25" customFormat="1" ht="11.25">
      <c r="A56" s="50" t="s">
        <v>112</v>
      </c>
      <c r="B56" s="29" t="s">
        <v>113</v>
      </c>
      <c r="C56" s="27" t="s">
        <v>61</v>
      </c>
      <c r="D56" s="27" t="s">
        <v>15</v>
      </c>
      <c r="E56" s="28">
        <v>28517546.15</v>
      </c>
      <c r="F56" s="28">
        <v>0</v>
      </c>
      <c r="G56" s="28">
        <v>4403790.61</v>
      </c>
      <c r="H56" s="28">
        <v>0</v>
      </c>
      <c r="I56" s="28">
        <v>-173430.59</v>
      </c>
      <c r="J56" s="28">
        <v>338134</v>
      </c>
      <c r="K56" s="28">
        <v>0</v>
      </c>
      <c r="L56" s="28">
        <v>0</v>
      </c>
      <c r="M56" s="28">
        <v>0</v>
      </c>
      <c r="N56" s="28">
        <v>184865.18</v>
      </c>
      <c r="O56" s="114">
        <f t="shared" si="0"/>
        <v>24463324.13</v>
      </c>
      <c r="V56" s="47"/>
      <c r="W56" s="47"/>
      <c r="X56" s="47"/>
      <c r="Y56" s="47"/>
      <c r="Z56" s="47"/>
      <c r="AA56" s="47"/>
      <c r="AB56" s="47"/>
      <c r="AC56" s="47"/>
      <c r="AD56" s="47"/>
    </row>
    <row r="57" spans="1:30" s="25" customFormat="1" ht="11.25">
      <c r="A57" s="50" t="s">
        <v>114</v>
      </c>
      <c r="B57" s="29" t="s">
        <v>115</v>
      </c>
      <c r="C57" s="27" t="s">
        <v>14</v>
      </c>
      <c r="D57" s="27" t="s">
        <v>15</v>
      </c>
      <c r="E57" s="28">
        <v>44296332.98</v>
      </c>
      <c r="F57" s="28">
        <v>0</v>
      </c>
      <c r="G57" s="28">
        <v>-156422.75</v>
      </c>
      <c r="H57" s="28">
        <v>0</v>
      </c>
      <c r="I57" s="28">
        <v>-18860.6</v>
      </c>
      <c r="J57" s="28">
        <v>410637</v>
      </c>
      <c r="K57" s="28">
        <v>0</v>
      </c>
      <c r="L57" s="28">
        <v>0</v>
      </c>
      <c r="M57" s="28">
        <v>0</v>
      </c>
      <c r="N57" s="28">
        <v>294462.23</v>
      </c>
      <c r="O57" s="114">
        <f t="shared" si="0"/>
        <v>45138994.35999999</v>
      </c>
      <c r="V57" s="47"/>
      <c r="W57" s="47"/>
      <c r="X57" s="47"/>
      <c r="Y57" s="47"/>
      <c r="Z57" s="47"/>
      <c r="AA57" s="47"/>
      <c r="AB57" s="47"/>
      <c r="AC57" s="47"/>
      <c r="AD57" s="47"/>
    </row>
    <row r="58" spans="1:30" s="25" customFormat="1" ht="11.25">
      <c r="A58" s="50" t="s">
        <v>116</v>
      </c>
      <c r="B58" s="29" t="s">
        <v>117</v>
      </c>
      <c r="C58" s="27" t="s">
        <v>18</v>
      </c>
      <c r="D58" s="27" t="s">
        <v>15</v>
      </c>
      <c r="E58" s="28">
        <v>34085771.3</v>
      </c>
      <c r="F58" s="28">
        <v>0</v>
      </c>
      <c r="G58" s="28">
        <v>287313.04</v>
      </c>
      <c r="H58" s="28">
        <v>0</v>
      </c>
      <c r="I58" s="28">
        <v>-18759.41</v>
      </c>
      <c r="J58" s="28">
        <v>187239.71</v>
      </c>
      <c r="K58" s="28">
        <v>0</v>
      </c>
      <c r="L58" s="28">
        <v>0</v>
      </c>
      <c r="M58" s="28">
        <v>0</v>
      </c>
      <c r="N58" s="28">
        <v>181144.89</v>
      </c>
      <c r="O58" s="114">
        <f t="shared" si="0"/>
        <v>34148083.45</v>
      </c>
      <c r="V58" s="47"/>
      <c r="W58" s="47"/>
      <c r="X58" s="47"/>
      <c r="Y58" s="47"/>
      <c r="Z58" s="47"/>
      <c r="AA58" s="47"/>
      <c r="AB58" s="47"/>
      <c r="AC58" s="47"/>
      <c r="AD58" s="47"/>
    </row>
    <row r="59" spans="1:30" s="25" customFormat="1" ht="11.25">
      <c r="A59" s="50" t="s">
        <v>118</v>
      </c>
      <c r="B59" s="29" t="s">
        <v>119</v>
      </c>
      <c r="C59" s="27" t="s">
        <v>32</v>
      </c>
      <c r="D59" s="27" t="s">
        <v>15</v>
      </c>
      <c r="E59" s="28">
        <v>12589559.17</v>
      </c>
      <c r="F59" s="28">
        <v>0</v>
      </c>
      <c r="G59" s="28">
        <v>20198.15</v>
      </c>
      <c r="H59" s="28">
        <v>0</v>
      </c>
      <c r="I59" s="28">
        <v>-6730.49</v>
      </c>
      <c r="J59" s="28">
        <v>122779.33</v>
      </c>
      <c r="K59" s="28">
        <v>0</v>
      </c>
      <c r="L59" s="28">
        <v>0</v>
      </c>
      <c r="M59" s="28">
        <v>0</v>
      </c>
      <c r="N59" s="28">
        <v>71653.85</v>
      </c>
      <c r="O59" s="114">
        <f t="shared" si="0"/>
        <v>12757063.709999999</v>
      </c>
      <c r="V59" s="47"/>
      <c r="W59" s="47"/>
      <c r="X59" s="47"/>
      <c r="Y59" s="47"/>
      <c r="Z59" s="47"/>
      <c r="AA59" s="47"/>
      <c r="AB59" s="47"/>
      <c r="AC59" s="47"/>
      <c r="AD59" s="47"/>
    </row>
    <row r="60" spans="1:30" s="25" customFormat="1" ht="11.25">
      <c r="A60" s="50" t="s">
        <v>120</v>
      </c>
      <c r="B60" s="29" t="s">
        <v>121</v>
      </c>
      <c r="C60" s="27" t="s">
        <v>32</v>
      </c>
      <c r="D60" s="27" t="s">
        <v>54</v>
      </c>
      <c r="E60" s="28">
        <v>73148498.82</v>
      </c>
      <c r="F60" s="28">
        <v>0</v>
      </c>
      <c r="G60" s="28">
        <v>271430.96</v>
      </c>
      <c r="H60" s="28">
        <v>0</v>
      </c>
      <c r="I60" s="28">
        <v>-116528.3</v>
      </c>
      <c r="J60" s="28">
        <v>149264.36</v>
      </c>
      <c r="K60" s="28">
        <v>0</v>
      </c>
      <c r="L60" s="28">
        <v>0</v>
      </c>
      <c r="M60" s="28">
        <v>0</v>
      </c>
      <c r="N60" s="28">
        <v>249805.69</v>
      </c>
      <c r="O60" s="114">
        <f t="shared" si="0"/>
        <v>73159609.61</v>
      </c>
      <c r="V60" s="47"/>
      <c r="W60" s="47"/>
      <c r="X60" s="47"/>
      <c r="Y60" s="47"/>
      <c r="Z60" s="47"/>
      <c r="AA60" s="47"/>
      <c r="AB60" s="47"/>
      <c r="AC60" s="47"/>
      <c r="AD60" s="47"/>
    </row>
    <row r="61" spans="1:30" s="25" customFormat="1" ht="11.25">
      <c r="A61" s="50" t="s">
        <v>122</v>
      </c>
      <c r="B61" s="29" t="s">
        <v>123</v>
      </c>
      <c r="C61" s="27" t="s">
        <v>21</v>
      </c>
      <c r="D61" s="27" t="s">
        <v>15</v>
      </c>
      <c r="E61" s="28">
        <v>43570308.87</v>
      </c>
      <c r="F61" s="28">
        <v>0</v>
      </c>
      <c r="G61" s="28">
        <v>6545.1</v>
      </c>
      <c r="H61" s="28">
        <v>0</v>
      </c>
      <c r="I61" s="28">
        <v>-129762.48</v>
      </c>
      <c r="J61" s="28">
        <v>258562.45</v>
      </c>
      <c r="K61" s="28">
        <v>0</v>
      </c>
      <c r="L61" s="28">
        <v>0</v>
      </c>
      <c r="M61" s="28">
        <v>0</v>
      </c>
      <c r="N61" s="28">
        <v>183677.66</v>
      </c>
      <c r="O61" s="114">
        <f t="shared" si="0"/>
        <v>43876241.4</v>
      </c>
      <c r="V61" s="47"/>
      <c r="W61" s="47"/>
      <c r="X61" s="47"/>
      <c r="Y61" s="47"/>
      <c r="Z61" s="47"/>
      <c r="AA61" s="47"/>
      <c r="AB61" s="47"/>
      <c r="AC61" s="47"/>
      <c r="AD61" s="47"/>
    </row>
    <row r="62" spans="1:30" s="25" customFormat="1" ht="11.25">
      <c r="A62" s="50" t="s">
        <v>124</v>
      </c>
      <c r="B62" s="29" t="s">
        <v>125</v>
      </c>
      <c r="C62" s="27" t="s">
        <v>32</v>
      </c>
      <c r="D62" s="27" t="s">
        <v>15</v>
      </c>
      <c r="E62" s="28">
        <v>65441886.28</v>
      </c>
      <c r="F62" s="28">
        <v>0</v>
      </c>
      <c r="G62" s="28">
        <v>24496.69</v>
      </c>
      <c r="H62" s="28">
        <v>0</v>
      </c>
      <c r="I62" s="28">
        <v>-57473.67</v>
      </c>
      <c r="J62" s="28">
        <v>636871.96</v>
      </c>
      <c r="K62" s="28">
        <v>0</v>
      </c>
      <c r="L62" s="28">
        <v>0</v>
      </c>
      <c r="M62" s="28">
        <v>0</v>
      </c>
      <c r="N62" s="28">
        <v>283251.88</v>
      </c>
      <c r="O62" s="114">
        <f t="shared" si="0"/>
        <v>66280039.760000005</v>
      </c>
      <c r="V62" s="47"/>
      <c r="W62" s="47"/>
      <c r="X62" s="47"/>
      <c r="Y62" s="47"/>
      <c r="Z62" s="47"/>
      <c r="AA62" s="47"/>
      <c r="AB62" s="47"/>
      <c r="AC62" s="47"/>
      <c r="AD62" s="47"/>
    </row>
    <row r="63" spans="1:30" s="25" customFormat="1" ht="11.25">
      <c r="A63" s="50" t="s">
        <v>126</v>
      </c>
      <c r="B63" s="29" t="s">
        <v>127</v>
      </c>
      <c r="C63" s="27" t="s">
        <v>53</v>
      </c>
      <c r="D63" s="27" t="s">
        <v>15</v>
      </c>
      <c r="E63" s="28">
        <v>46988554.6</v>
      </c>
      <c r="F63" s="28">
        <v>0</v>
      </c>
      <c r="G63" s="28">
        <v>4338.24</v>
      </c>
      <c r="H63" s="28">
        <v>0</v>
      </c>
      <c r="I63" s="28">
        <v>-290135.64</v>
      </c>
      <c r="J63" s="28">
        <v>648546.05</v>
      </c>
      <c r="K63" s="28">
        <v>0</v>
      </c>
      <c r="L63" s="28">
        <v>0</v>
      </c>
      <c r="M63" s="28">
        <v>0</v>
      </c>
      <c r="N63" s="28">
        <v>364227.1</v>
      </c>
      <c r="O63" s="114">
        <f t="shared" si="0"/>
        <v>47706853.87</v>
      </c>
      <c r="V63" s="47"/>
      <c r="W63" s="47"/>
      <c r="X63" s="47"/>
      <c r="Y63" s="47"/>
      <c r="Z63" s="47"/>
      <c r="AA63" s="47"/>
      <c r="AB63" s="47"/>
      <c r="AC63" s="47"/>
      <c r="AD63" s="47"/>
    </row>
    <row r="64" spans="1:30" s="25" customFormat="1" ht="11.25">
      <c r="A64" s="50" t="s">
        <v>128</v>
      </c>
      <c r="B64" s="29" t="s">
        <v>129</v>
      </c>
      <c r="C64" s="27" t="s">
        <v>14</v>
      </c>
      <c r="D64" s="27" t="s">
        <v>15</v>
      </c>
      <c r="E64" s="28">
        <v>63423943.01</v>
      </c>
      <c r="F64" s="28">
        <v>0</v>
      </c>
      <c r="G64" s="28">
        <v>-186929.96</v>
      </c>
      <c r="H64" s="28">
        <v>0</v>
      </c>
      <c r="I64" s="28">
        <v>-322193.25</v>
      </c>
      <c r="J64" s="28">
        <v>398904.06</v>
      </c>
      <c r="K64" s="28">
        <v>0</v>
      </c>
      <c r="L64" s="28">
        <v>0</v>
      </c>
      <c r="M64" s="28">
        <v>0</v>
      </c>
      <c r="N64" s="28">
        <v>366154.15</v>
      </c>
      <c r="O64" s="114">
        <f t="shared" si="0"/>
        <v>64053737.93</v>
      </c>
      <c r="V64" s="47"/>
      <c r="W64" s="47"/>
      <c r="X64" s="47"/>
      <c r="Y64" s="47"/>
      <c r="Z64" s="47"/>
      <c r="AA64" s="47"/>
      <c r="AB64" s="47"/>
      <c r="AC64" s="47"/>
      <c r="AD64" s="47"/>
    </row>
    <row r="65" spans="1:30" s="25" customFormat="1" ht="11.25">
      <c r="A65" s="50" t="s">
        <v>130</v>
      </c>
      <c r="B65" s="29" t="s">
        <v>131</v>
      </c>
      <c r="C65" s="27" t="s">
        <v>18</v>
      </c>
      <c r="D65" s="27" t="s">
        <v>54</v>
      </c>
      <c r="E65" s="28">
        <v>122878712.97</v>
      </c>
      <c r="F65" s="28">
        <v>0</v>
      </c>
      <c r="G65" s="28">
        <v>20347.7</v>
      </c>
      <c r="H65" s="28">
        <v>0</v>
      </c>
      <c r="I65" s="28">
        <v>-150571.85</v>
      </c>
      <c r="J65" s="28">
        <v>6779.98</v>
      </c>
      <c r="K65" s="28">
        <v>0</v>
      </c>
      <c r="L65" s="28">
        <v>0</v>
      </c>
      <c r="M65" s="28">
        <v>0</v>
      </c>
      <c r="N65" s="28">
        <v>586487.44</v>
      </c>
      <c r="O65" s="114">
        <f t="shared" si="0"/>
        <v>123301060.84</v>
      </c>
      <c r="V65" s="47"/>
      <c r="W65" s="47"/>
      <c r="X65" s="47"/>
      <c r="Y65" s="47"/>
      <c r="Z65" s="47"/>
      <c r="AA65" s="47"/>
      <c r="AB65" s="47"/>
      <c r="AC65" s="47"/>
      <c r="AD65" s="47"/>
    </row>
    <row r="66" spans="1:30" s="25" customFormat="1" ht="11.25">
      <c r="A66" s="50" t="s">
        <v>132</v>
      </c>
      <c r="B66" s="29" t="s">
        <v>133</v>
      </c>
      <c r="C66" s="27" t="s">
        <v>18</v>
      </c>
      <c r="D66" s="27" t="s">
        <v>54</v>
      </c>
      <c r="E66" s="28">
        <v>134802776.57</v>
      </c>
      <c r="F66" s="28">
        <v>0</v>
      </c>
      <c r="G66" s="28">
        <v>74353.72</v>
      </c>
      <c r="H66" s="28">
        <v>0</v>
      </c>
      <c r="I66" s="28">
        <v>-630330.7</v>
      </c>
      <c r="J66" s="28">
        <v>1734484.95</v>
      </c>
      <c r="K66" s="28">
        <v>0</v>
      </c>
      <c r="L66" s="28">
        <v>114709.09</v>
      </c>
      <c r="M66" s="28">
        <v>0</v>
      </c>
      <c r="N66" s="28">
        <v>668932.82</v>
      </c>
      <c r="O66" s="114">
        <f t="shared" si="0"/>
        <v>136616219.01</v>
      </c>
      <c r="V66" s="47"/>
      <c r="W66" s="47"/>
      <c r="X66" s="47"/>
      <c r="Y66" s="47"/>
      <c r="Z66" s="47"/>
      <c r="AA66" s="47"/>
      <c r="AB66" s="47"/>
      <c r="AC66" s="47"/>
      <c r="AD66" s="47"/>
    </row>
    <row r="67" spans="1:30" s="25" customFormat="1" ht="11.25">
      <c r="A67" s="50" t="s">
        <v>134</v>
      </c>
      <c r="B67" s="29" t="s">
        <v>135</v>
      </c>
      <c r="C67" s="27" t="s">
        <v>21</v>
      </c>
      <c r="D67" s="27" t="s">
        <v>15</v>
      </c>
      <c r="E67" s="28">
        <v>31614791.1</v>
      </c>
      <c r="F67" s="28">
        <v>0</v>
      </c>
      <c r="G67" s="28">
        <v>42160.08</v>
      </c>
      <c r="H67" s="28">
        <v>0</v>
      </c>
      <c r="I67" s="28">
        <v>-75296.79</v>
      </c>
      <c r="J67" s="28">
        <v>427547.57</v>
      </c>
      <c r="K67" s="28">
        <v>0</v>
      </c>
      <c r="L67" s="28">
        <v>0</v>
      </c>
      <c r="M67" s="28">
        <v>0</v>
      </c>
      <c r="N67" s="28">
        <v>201437.44</v>
      </c>
      <c r="O67" s="114">
        <f t="shared" si="0"/>
        <v>32126319.240000006</v>
      </c>
      <c r="V67" s="47"/>
      <c r="W67" s="47"/>
      <c r="X67" s="47"/>
      <c r="Y67" s="47"/>
      <c r="Z67" s="47"/>
      <c r="AA67" s="47"/>
      <c r="AB67" s="47"/>
      <c r="AC67" s="47"/>
      <c r="AD67" s="47"/>
    </row>
    <row r="68" spans="1:30" s="25" customFormat="1" ht="11.25">
      <c r="A68" s="50" t="s">
        <v>136</v>
      </c>
      <c r="B68" s="29" t="s">
        <v>137</v>
      </c>
      <c r="C68" s="27" t="s">
        <v>14</v>
      </c>
      <c r="D68" s="27" t="s">
        <v>15</v>
      </c>
      <c r="E68" s="28">
        <v>37797513.14</v>
      </c>
      <c r="F68" s="28">
        <v>0</v>
      </c>
      <c r="G68" s="28">
        <v>-1349.49</v>
      </c>
      <c r="H68" s="28">
        <v>0</v>
      </c>
      <c r="I68" s="28">
        <v>-308988.4</v>
      </c>
      <c r="J68" s="28">
        <v>315000</v>
      </c>
      <c r="K68" s="28">
        <v>0</v>
      </c>
      <c r="L68" s="28">
        <v>0</v>
      </c>
      <c r="M68" s="28">
        <v>0</v>
      </c>
      <c r="N68" s="28">
        <v>203662.06</v>
      </c>
      <c r="O68" s="114">
        <f t="shared" si="0"/>
        <v>38008536.29000001</v>
      </c>
      <c r="V68" s="47"/>
      <c r="W68" s="47"/>
      <c r="X68" s="47"/>
      <c r="Y68" s="47"/>
      <c r="Z68" s="47"/>
      <c r="AA68" s="47"/>
      <c r="AB68" s="47"/>
      <c r="AC68" s="47"/>
      <c r="AD68" s="47"/>
    </row>
    <row r="69" spans="1:30" s="25" customFormat="1" ht="11.25">
      <c r="A69" s="50" t="s">
        <v>138</v>
      </c>
      <c r="B69" s="29" t="s">
        <v>139</v>
      </c>
      <c r="C69" s="27" t="s">
        <v>14</v>
      </c>
      <c r="D69" s="27" t="s">
        <v>15</v>
      </c>
      <c r="E69" s="28">
        <v>19876439.48</v>
      </c>
      <c r="F69" s="28">
        <v>0</v>
      </c>
      <c r="G69" s="28">
        <v>5581.88</v>
      </c>
      <c r="H69" s="28">
        <v>0</v>
      </c>
      <c r="I69" s="28">
        <v>-77168.12</v>
      </c>
      <c r="J69" s="28">
        <v>200000</v>
      </c>
      <c r="K69" s="28">
        <v>0</v>
      </c>
      <c r="L69" s="28">
        <v>0</v>
      </c>
      <c r="M69" s="28">
        <v>0</v>
      </c>
      <c r="N69" s="28">
        <v>81312.63</v>
      </c>
      <c r="O69" s="114">
        <f t="shared" si="0"/>
        <v>20075002.11</v>
      </c>
      <c r="V69" s="47"/>
      <c r="W69" s="47"/>
      <c r="X69" s="47"/>
      <c r="Y69" s="47"/>
      <c r="Z69" s="47"/>
      <c r="AA69" s="47"/>
      <c r="AB69" s="47"/>
      <c r="AC69" s="47"/>
      <c r="AD69" s="47"/>
    </row>
    <row r="70" spans="1:30" s="25" customFormat="1" ht="11.25">
      <c r="A70" s="50" t="s">
        <v>140</v>
      </c>
      <c r="B70" s="29" t="s">
        <v>141</v>
      </c>
      <c r="C70" s="27" t="s">
        <v>18</v>
      </c>
      <c r="D70" s="27" t="s">
        <v>15</v>
      </c>
      <c r="E70" s="28">
        <v>22180194.73</v>
      </c>
      <c r="F70" s="28">
        <v>0</v>
      </c>
      <c r="G70" s="28">
        <v>2058.65</v>
      </c>
      <c r="H70" s="28">
        <v>0</v>
      </c>
      <c r="I70" s="28">
        <v>-143240.69</v>
      </c>
      <c r="J70" s="28">
        <v>372289.46</v>
      </c>
      <c r="K70" s="28">
        <v>0</v>
      </c>
      <c r="L70" s="28">
        <v>0</v>
      </c>
      <c r="M70" s="28">
        <v>0</v>
      </c>
      <c r="N70" s="28">
        <v>115192.95</v>
      </c>
      <c r="O70" s="114">
        <f t="shared" si="0"/>
        <v>22522377.8</v>
      </c>
      <c r="V70" s="47"/>
      <c r="W70" s="47"/>
      <c r="X70" s="47"/>
      <c r="Y70" s="47"/>
      <c r="Z70" s="47"/>
      <c r="AA70" s="47"/>
      <c r="AB70" s="47"/>
      <c r="AC70" s="47"/>
      <c r="AD70" s="47"/>
    </row>
    <row r="71" spans="1:30" s="25" customFormat="1" ht="11.25">
      <c r="A71" s="50" t="s">
        <v>142</v>
      </c>
      <c r="B71" s="29" t="s">
        <v>143</v>
      </c>
      <c r="C71" s="27" t="s">
        <v>53</v>
      </c>
      <c r="D71" s="27" t="s">
        <v>15</v>
      </c>
      <c r="E71" s="28">
        <v>16055552.43</v>
      </c>
      <c r="F71" s="28">
        <v>0</v>
      </c>
      <c r="G71" s="28">
        <v>72746.69</v>
      </c>
      <c r="H71" s="28">
        <v>0</v>
      </c>
      <c r="I71" s="28">
        <v>-27354.43</v>
      </c>
      <c r="J71" s="28">
        <v>279715.87</v>
      </c>
      <c r="K71" s="28">
        <v>0</v>
      </c>
      <c r="L71" s="28">
        <v>0</v>
      </c>
      <c r="M71" s="28">
        <v>0</v>
      </c>
      <c r="N71" s="28">
        <v>111324.5</v>
      </c>
      <c r="O71" s="114">
        <f t="shared" si="0"/>
        <v>16346491.68</v>
      </c>
      <c r="V71" s="47"/>
      <c r="W71" s="47"/>
      <c r="X71" s="47"/>
      <c r="Y71" s="47"/>
      <c r="Z71" s="47"/>
      <c r="AA71" s="47"/>
      <c r="AB71" s="47"/>
      <c r="AC71" s="47"/>
      <c r="AD71" s="47"/>
    </row>
    <row r="72" spans="1:30" s="25" customFormat="1" ht="11.25">
      <c r="A72" s="50" t="s">
        <v>144</v>
      </c>
      <c r="B72" s="29" t="s">
        <v>145</v>
      </c>
      <c r="C72" s="27" t="s">
        <v>35</v>
      </c>
      <c r="D72" s="27" t="s">
        <v>36</v>
      </c>
      <c r="E72" s="28">
        <v>599225410.35</v>
      </c>
      <c r="F72" s="28">
        <v>0</v>
      </c>
      <c r="G72" s="28">
        <v>1634254.37</v>
      </c>
      <c r="H72" s="28">
        <v>0</v>
      </c>
      <c r="I72" s="28">
        <v>-1050145.01</v>
      </c>
      <c r="J72" s="28">
        <v>3134763.97</v>
      </c>
      <c r="K72" s="28">
        <v>9800000</v>
      </c>
      <c r="L72" s="28">
        <v>0</v>
      </c>
      <c r="M72" s="28">
        <v>0</v>
      </c>
      <c r="N72" s="28">
        <v>908846.53</v>
      </c>
      <c r="O72" s="114">
        <f t="shared" si="0"/>
        <v>610384621.47</v>
      </c>
      <c r="V72" s="47"/>
      <c r="W72" s="47"/>
      <c r="X72" s="47"/>
      <c r="Y72" s="47"/>
      <c r="Z72" s="47"/>
      <c r="AA72" s="47"/>
      <c r="AB72" s="47"/>
      <c r="AC72" s="47"/>
      <c r="AD72" s="47"/>
    </row>
    <row r="73" spans="1:30" s="25" customFormat="1" ht="11.25">
      <c r="A73" s="50" t="s">
        <v>146</v>
      </c>
      <c r="B73" s="29" t="s">
        <v>147</v>
      </c>
      <c r="C73" s="27" t="s">
        <v>32</v>
      </c>
      <c r="D73" s="27" t="s">
        <v>15</v>
      </c>
      <c r="E73" s="28">
        <v>56530183.94</v>
      </c>
      <c r="F73" s="28">
        <v>0</v>
      </c>
      <c r="G73" s="28">
        <v>75688.41</v>
      </c>
      <c r="H73" s="28">
        <v>0</v>
      </c>
      <c r="I73" s="28">
        <v>-41744.23</v>
      </c>
      <c r="J73" s="28">
        <v>580000</v>
      </c>
      <c r="K73" s="28">
        <v>0</v>
      </c>
      <c r="L73" s="28">
        <v>0</v>
      </c>
      <c r="M73" s="28">
        <v>0</v>
      </c>
      <c r="N73" s="28">
        <v>321859.05</v>
      </c>
      <c r="O73" s="114">
        <f t="shared" si="0"/>
        <v>57314610.35</v>
      </c>
      <c r="V73" s="47"/>
      <c r="W73" s="47"/>
      <c r="X73" s="47"/>
      <c r="Y73" s="47"/>
      <c r="Z73" s="47"/>
      <c r="AA73" s="47"/>
      <c r="AB73" s="47"/>
      <c r="AC73" s="47"/>
      <c r="AD73" s="47"/>
    </row>
    <row r="74" spans="1:30" s="25" customFormat="1" ht="11.25">
      <c r="A74" s="50" t="s">
        <v>148</v>
      </c>
      <c r="B74" s="29" t="s">
        <v>149</v>
      </c>
      <c r="C74" s="27" t="s">
        <v>18</v>
      </c>
      <c r="D74" s="27" t="s">
        <v>15</v>
      </c>
      <c r="E74" s="28">
        <v>24733094.3</v>
      </c>
      <c r="F74" s="28">
        <v>0</v>
      </c>
      <c r="G74" s="28">
        <v>-558706.1</v>
      </c>
      <c r="H74" s="28">
        <v>0</v>
      </c>
      <c r="I74" s="28">
        <v>-3118.88</v>
      </c>
      <c r="J74" s="28">
        <v>145605.64</v>
      </c>
      <c r="K74" s="28">
        <v>0</v>
      </c>
      <c r="L74" s="28">
        <v>0</v>
      </c>
      <c r="M74" s="28">
        <v>0</v>
      </c>
      <c r="N74" s="28">
        <v>42236.22</v>
      </c>
      <c r="O74" s="114">
        <f t="shared" si="0"/>
        <v>25476523.380000003</v>
      </c>
      <c r="V74" s="47"/>
      <c r="W74" s="47"/>
      <c r="X74" s="47"/>
      <c r="Y74" s="47"/>
      <c r="Z74" s="47"/>
      <c r="AA74" s="47"/>
      <c r="AB74" s="47"/>
      <c r="AC74" s="47"/>
      <c r="AD74" s="47"/>
    </row>
    <row r="75" spans="1:30" s="25" customFormat="1" ht="11.25">
      <c r="A75" s="50" t="s">
        <v>150</v>
      </c>
      <c r="B75" s="29" t="s">
        <v>151</v>
      </c>
      <c r="C75" s="27" t="s">
        <v>21</v>
      </c>
      <c r="D75" s="27" t="s">
        <v>15</v>
      </c>
      <c r="E75" s="28">
        <v>30100269.55</v>
      </c>
      <c r="F75" s="28">
        <v>0</v>
      </c>
      <c r="G75" s="28">
        <v>583617.64</v>
      </c>
      <c r="H75" s="28">
        <v>0</v>
      </c>
      <c r="I75" s="28">
        <v>-43905.46</v>
      </c>
      <c r="J75" s="28">
        <v>45349</v>
      </c>
      <c r="K75" s="28">
        <v>0</v>
      </c>
      <c r="L75" s="28">
        <v>0</v>
      </c>
      <c r="M75" s="28">
        <v>0</v>
      </c>
      <c r="N75" s="28">
        <v>155470.92</v>
      </c>
      <c r="O75" s="114">
        <f t="shared" si="0"/>
        <v>29673566.37</v>
      </c>
      <c r="V75" s="47"/>
      <c r="W75" s="47"/>
      <c r="X75" s="47"/>
      <c r="Y75" s="47"/>
      <c r="Z75" s="47"/>
      <c r="AA75" s="47"/>
      <c r="AB75" s="47"/>
      <c r="AC75" s="47"/>
      <c r="AD75" s="47"/>
    </row>
    <row r="76" spans="1:30" s="25" customFormat="1" ht="11.25">
      <c r="A76" s="50" t="s">
        <v>152</v>
      </c>
      <c r="B76" s="29" t="s">
        <v>153</v>
      </c>
      <c r="C76" s="27" t="s">
        <v>53</v>
      </c>
      <c r="D76" s="27" t="s">
        <v>54</v>
      </c>
      <c r="E76" s="28">
        <v>121575438.41</v>
      </c>
      <c r="F76" s="28">
        <v>0</v>
      </c>
      <c r="G76" s="28">
        <v>2378.8</v>
      </c>
      <c r="H76" s="28">
        <v>0</v>
      </c>
      <c r="I76" s="28">
        <v>-172783.64</v>
      </c>
      <c r="J76" s="28">
        <v>581820</v>
      </c>
      <c r="K76" s="28">
        <v>0</v>
      </c>
      <c r="L76" s="28">
        <v>0</v>
      </c>
      <c r="M76" s="28">
        <v>0</v>
      </c>
      <c r="N76" s="28">
        <v>474227.72</v>
      </c>
      <c r="O76" s="114">
        <f t="shared" si="0"/>
        <v>122456323.69</v>
      </c>
      <c r="V76" s="47"/>
      <c r="W76" s="47"/>
      <c r="X76" s="47"/>
      <c r="Y76" s="47"/>
      <c r="Z76" s="47"/>
      <c r="AA76" s="47"/>
      <c r="AB76" s="47"/>
      <c r="AC76" s="47"/>
      <c r="AD76" s="47"/>
    </row>
    <row r="77" spans="1:30" s="25" customFormat="1" ht="11.25">
      <c r="A77" s="50" t="s">
        <v>154</v>
      </c>
      <c r="B77" s="29" t="s">
        <v>155</v>
      </c>
      <c r="C77" s="27" t="s">
        <v>53</v>
      </c>
      <c r="D77" s="27" t="s">
        <v>15</v>
      </c>
      <c r="E77" s="28">
        <v>23750853.03</v>
      </c>
      <c r="F77" s="28">
        <v>0</v>
      </c>
      <c r="G77" s="28">
        <v>-50621.51</v>
      </c>
      <c r="H77" s="28">
        <v>0</v>
      </c>
      <c r="I77" s="28">
        <v>-30411.25</v>
      </c>
      <c r="J77" s="28">
        <v>162804.2</v>
      </c>
      <c r="K77" s="28">
        <v>0</v>
      </c>
      <c r="L77" s="28">
        <v>0</v>
      </c>
      <c r="M77" s="28">
        <v>0</v>
      </c>
      <c r="N77" s="28">
        <v>106718.5</v>
      </c>
      <c r="O77" s="114">
        <f aca="true" t="shared" si="1" ref="O77:O140">E77-F77-G77+H77+I77+J77+K77+L77+M77+N77</f>
        <v>24040585.990000002</v>
      </c>
      <c r="V77" s="47"/>
      <c r="W77" s="47"/>
      <c r="X77" s="47"/>
      <c r="Y77" s="47"/>
      <c r="Z77" s="47"/>
      <c r="AA77" s="47"/>
      <c r="AB77" s="47"/>
      <c r="AC77" s="47"/>
      <c r="AD77" s="47"/>
    </row>
    <row r="78" spans="1:30" s="25" customFormat="1" ht="11.25">
      <c r="A78" s="50" t="s">
        <v>156</v>
      </c>
      <c r="B78" s="29" t="s">
        <v>157</v>
      </c>
      <c r="C78" s="27" t="s">
        <v>61</v>
      </c>
      <c r="D78" s="27" t="s">
        <v>42</v>
      </c>
      <c r="E78" s="28">
        <v>108553076.29</v>
      </c>
      <c r="F78" s="28">
        <v>0</v>
      </c>
      <c r="G78" s="28">
        <v>153743.99</v>
      </c>
      <c r="H78" s="28">
        <v>0</v>
      </c>
      <c r="I78" s="28">
        <v>-55488.51</v>
      </c>
      <c r="J78" s="28">
        <v>1118541.28</v>
      </c>
      <c r="K78" s="28">
        <v>0</v>
      </c>
      <c r="L78" s="28">
        <v>0</v>
      </c>
      <c r="M78" s="28">
        <v>0</v>
      </c>
      <c r="N78" s="28">
        <v>511088.59</v>
      </c>
      <c r="O78" s="114">
        <f t="shared" si="1"/>
        <v>109973473.66000001</v>
      </c>
      <c r="V78" s="47"/>
      <c r="W78" s="47"/>
      <c r="X78" s="47"/>
      <c r="Y78" s="47"/>
      <c r="Z78" s="47"/>
      <c r="AA78" s="47"/>
      <c r="AB78" s="47"/>
      <c r="AC78" s="47"/>
      <c r="AD78" s="47"/>
    </row>
    <row r="79" spans="1:30" s="25" customFormat="1" ht="11.25">
      <c r="A79" s="50" t="s">
        <v>158</v>
      </c>
      <c r="B79" s="29" t="s">
        <v>159</v>
      </c>
      <c r="C79" s="27" t="s">
        <v>41</v>
      </c>
      <c r="D79" s="27" t="s">
        <v>15</v>
      </c>
      <c r="E79" s="28">
        <v>15117853.43</v>
      </c>
      <c r="F79" s="28">
        <v>0</v>
      </c>
      <c r="G79" s="28">
        <v>2436.93</v>
      </c>
      <c r="H79" s="28">
        <v>0</v>
      </c>
      <c r="I79" s="28">
        <v>66212.7</v>
      </c>
      <c r="J79" s="28">
        <v>148461</v>
      </c>
      <c r="K79" s="28">
        <v>0</v>
      </c>
      <c r="L79" s="28">
        <v>0</v>
      </c>
      <c r="M79" s="28">
        <v>0</v>
      </c>
      <c r="N79" s="28">
        <v>74315.31</v>
      </c>
      <c r="O79" s="114">
        <f t="shared" si="1"/>
        <v>15404405.51</v>
      </c>
      <c r="V79" s="47"/>
      <c r="W79" s="47"/>
      <c r="X79" s="47"/>
      <c r="Y79" s="47"/>
      <c r="Z79" s="47"/>
      <c r="AA79" s="47"/>
      <c r="AB79" s="47"/>
      <c r="AC79" s="47"/>
      <c r="AD79" s="47"/>
    </row>
    <row r="80" spans="1:30" s="25" customFormat="1" ht="11.25">
      <c r="A80" s="50" t="s">
        <v>160</v>
      </c>
      <c r="B80" s="29" t="s">
        <v>161</v>
      </c>
      <c r="C80" s="27" t="s">
        <v>14</v>
      </c>
      <c r="D80" s="27" t="s">
        <v>15</v>
      </c>
      <c r="E80" s="28">
        <v>109921617.79</v>
      </c>
      <c r="F80" s="28">
        <v>0</v>
      </c>
      <c r="G80" s="28">
        <v>-11787.82</v>
      </c>
      <c r="H80" s="28">
        <v>0</v>
      </c>
      <c r="I80" s="28">
        <v>-342893.46</v>
      </c>
      <c r="J80" s="28">
        <v>218028.33</v>
      </c>
      <c r="K80" s="28">
        <v>0</v>
      </c>
      <c r="L80" s="28">
        <v>0</v>
      </c>
      <c r="M80" s="28">
        <v>0</v>
      </c>
      <c r="N80" s="28">
        <v>459150.49</v>
      </c>
      <c r="O80" s="114">
        <f t="shared" si="1"/>
        <v>110267690.97</v>
      </c>
      <c r="V80" s="47"/>
      <c r="W80" s="47"/>
      <c r="X80" s="47"/>
      <c r="Y80" s="47"/>
      <c r="Z80" s="47"/>
      <c r="AA80" s="47"/>
      <c r="AB80" s="47"/>
      <c r="AC80" s="47"/>
      <c r="AD80" s="47"/>
    </row>
    <row r="81" spans="1:30" s="25" customFormat="1" ht="11.25">
      <c r="A81" s="50" t="s">
        <v>162</v>
      </c>
      <c r="B81" s="29" t="s">
        <v>704</v>
      </c>
      <c r="C81" s="27" t="s">
        <v>35</v>
      </c>
      <c r="D81" s="27" t="s">
        <v>36</v>
      </c>
      <c r="E81" s="28">
        <v>107759433.67</v>
      </c>
      <c r="F81" s="28">
        <v>0</v>
      </c>
      <c r="G81" s="28">
        <v>57793</v>
      </c>
      <c r="H81" s="28">
        <v>0</v>
      </c>
      <c r="I81" s="28">
        <v>-17855.61</v>
      </c>
      <c r="J81" s="28">
        <v>1996154.18</v>
      </c>
      <c r="K81" s="28">
        <v>0</v>
      </c>
      <c r="L81" s="28">
        <v>0</v>
      </c>
      <c r="M81" s="28">
        <v>0</v>
      </c>
      <c r="N81" s="28">
        <v>585238.03</v>
      </c>
      <c r="O81" s="114">
        <f t="shared" si="1"/>
        <v>110265177.27000001</v>
      </c>
      <c r="V81" s="47"/>
      <c r="W81" s="47"/>
      <c r="X81" s="47"/>
      <c r="Y81" s="47"/>
      <c r="Z81" s="47"/>
      <c r="AA81" s="47"/>
      <c r="AB81" s="47"/>
      <c r="AC81" s="47"/>
      <c r="AD81" s="47"/>
    </row>
    <row r="82" spans="1:30" s="25" customFormat="1" ht="11.25">
      <c r="A82" s="50" t="s">
        <v>163</v>
      </c>
      <c r="B82" s="29" t="s">
        <v>164</v>
      </c>
      <c r="C82" s="27" t="s">
        <v>32</v>
      </c>
      <c r="D82" s="27" t="s">
        <v>15</v>
      </c>
      <c r="E82" s="28">
        <v>57830497.07</v>
      </c>
      <c r="F82" s="28">
        <v>0</v>
      </c>
      <c r="G82" s="28">
        <v>18318.86</v>
      </c>
      <c r="H82" s="28">
        <v>0</v>
      </c>
      <c r="I82" s="28">
        <v>-420980.54</v>
      </c>
      <c r="J82" s="28">
        <v>696380.56</v>
      </c>
      <c r="K82" s="28">
        <v>0</v>
      </c>
      <c r="L82" s="28">
        <v>0</v>
      </c>
      <c r="M82" s="28">
        <v>0</v>
      </c>
      <c r="N82" s="28">
        <v>399814.95</v>
      </c>
      <c r="O82" s="114">
        <f t="shared" si="1"/>
        <v>58487393.18000001</v>
      </c>
      <c r="V82" s="47"/>
      <c r="W82" s="47"/>
      <c r="X82" s="47"/>
      <c r="Y82" s="47"/>
      <c r="Z82" s="47"/>
      <c r="AA82" s="47"/>
      <c r="AB82" s="47"/>
      <c r="AC82" s="47"/>
      <c r="AD82" s="47"/>
    </row>
    <row r="83" spans="1:30" s="25" customFormat="1" ht="11.25">
      <c r="A83" s="50" t="s">
        <v>165</v>
      </c>
      <c r="B83" s="29" t="s">
        <v>166</v>
      </c>
      <c r="C83" s="27" t="s">
        <v>167</v>
      </c>
      <c r="D83" s="27" t="s">
        <v>54</v>
      </c>
      <c r="E83" s="28">
        <v>30345742.09</v>
      </c>
      <c r="F83" s="28">
        <v>0</v>
      </c>
      <c r="G83" s="28">
        <v>27668.27</v>
      </c>
      <c r="H83" s="28">
        <v>0</v>
      </c>
      <c r="I83" s="28">
        <v>-50716.44</v>
      </c>
      <c r="J83" s="28">
        <v>325000</v>
      </c>
      <c r="K83" s="28">
        <v>0</v>
      </c>
      <c r="L83" s="28">
        <v>0</v>
      </c>
      <c r="M83" s="28">
        <v>0</v>
      </c>
      <c r="N83" s="28">
        <v>256873.94</v>
      </c>
      <c r="O83" s="114">
        <f t="shared" si="1"/>
        <v>30849231.32</v>
      </c>
      <c r="V83" s="47"/>
      <c r="W83" s="47"/>
      <c r="X83" s="47"/>
      <c r="Y83" s="47"/>
      <c r="Z83" s="47"/>
      <c r="AA83" s="47"/>
      <c r="AB83" s="47"/>
      <c r="AC83" s="47"/>
      <c r="AD83" s="47"/>
    </row>
    <row r="84" spans="1:30" s="25" customFormat="1" ht="11.25">
      <c r="A84" s="50" t="s">
        <v>168</v>
      </c>
      <c r="B84" s="29" t="s">
        <v>169</v>
      </c>
      <c r="C84" s="27" t="s">
        <v>14</v>
      </c>
      <c r="D84" s="27" t="s">
        <v>15</v>
      </c>
      <c r="E84" s="28">
        <v>74197446.69</v>
      </c>
      <c r="F84" s="28">
        <v>0</v>
      </c>
      <c r="G84" s="28">
        <v>-92184.16</v>
      </c>
      <c r="H84" s="28">
        <v>0</v>
      </c>
      <c r="I84" s="28">
        <v>-636435.86</v>
      </c>
      <c r="J84" s="28">
        <v>1419719.97</v>
      </c>
      <c r="K84" s="28">
        <v>0</v>
      </c>
      <c r="L84" s="28">
        <v>0</v>
      </c>
      <c r="M84" s="28">
        <v>0</v>
      </c>
      <c r="N84" s="28">
        <v>801157.06</v>
      </c>
      <c r="O84" s="114">
        <f t="shared" si="1"/>
        <v>75874072.02</v>
      </c>
      <c r="V84" s="47"/>
      <c r="W84" s="47"/>
      <c r="X84" s="47"/>
      <c r="Y84" s="47"/>
      <c r="Z84" s="47"/>
      <c r="AA84" s="47"/>
      <c r="AB84" s="47"/>
      <c r="AC84" s="47"/>
      <c r="AD84" s="47"/>
    </row>
    <row r="85" spans="1:30" s="25" customFormat="1" ht="11.25">
      <c r="A85" s="50" t="s">
        <v>170</v>
      </c>
      <c r="B85" s="29" t="s">
        <v>171</v>
      </c>
      <c r="C85" s="27" t="s">
        <v>21</v>
      </c>
      <c r="D85" s="27" t="s">
        <v>15</v>
      </c>
      <c r="E85" s="28">
        <v>38303081.06</v>
      </c>
      <c r="F85" s="28">
        <v>0</v>
      </c>
      <c r="G85" s="28">
        <v>88242.92</v>
      </c>
      <c r="H85" s="28">
        <v>0</v>
      </c>
      <c r="I85" s="28">
        <v>49133.86</v>
      </c>
      <c r="J85" s="28">
        <v>138054.43</v>
      </c>
      <c r="K85" s="28">
        <v>0</v>
      </c>
      <c r="L85" s="28">
        <v>16544.03</v>
      </c>
      <c r="M85" s="28">
        <v>-689.67</v>
      </c>
      <c r="N85" s="28">
        <v>296644.1</v>
      </c>
      <c r="O85" s="114">
        <f t="shared" si="1"/>
        <v>38714524.89</v>
      </c>
      <c r="V85" s="47"/>
      <c r="W85" s="47"/>
      <c r="X85" s="47"/>
      <c r="Y85" s="47"/>
      <c r="Z85" s="47"/>
      <c r="AA85" s="47"/>
      <c r="AB85" s="47"/>
      <c r="AC85" s="47"/>
      <c r="AD85" s="47"/>
    </row>
    <row r="86" spans="1:30" s="25" customFormat="1" ht="11.25">
      <c r="A86" s="50" t="s">
        <v>172</v>
      </c>
      <c r="B86" s="29" t="s">
        <v>173</v>
      </c>
      <c r="C86" s="27" t="s">
        <v>21</v>
      </c>
      <c r="D86" s="27" t="s">
        <v>54</v>
      </c>
      <c r="E86" s="28">
        <v>76954664.74</v>
      </c>
      <c r="F86" s="28">
        <v>0</v>
      </c>
      <c r="G86" s="28">
        <v>266296.26</v>
      </c>
      <c r="H86" s="28">
        <v>0</v>
      </c>
      <c r="I86" s="28">
        <v>-371069.95</v>
      </c>
      <c r="J86" s="28">
        <v>3508463.67</v>
      </c>
      <c r="K86" s="28">
        <v>0</v>
      </c>
      <c r="L86" s="28">
        <v>0</v>
      </c>
      <c r="M86" s="28">
        <v>0</v>
      </c>
      <c r="N86" s="28">
        <v>685461.06</v>
      </c>
      <c r="O86" s="114">
        <f t="shared" si="1"/>
        <v>80511223.25999999</v>
      </c>
      <c r="V86" s="47"/>
      <c r="W86" s="47"/>
      <c r="X86" s="47"/>
      <c r="Y86" s="47"/>
      <c r="Z86" s="47"/>
      <c r="AA86" s="47"/>
      <c r="AB86" s="47"/>
      <c r="AC86" s="47"/>
      <c r="AD86" s="47"/>
    </row>
    <row r="87" spans="1:30" s="25" customFormat="1" ht="11.25">
      <c r="A87" s="50" t="s">
        <v>174</v>
      </c>
      <c r="B87" s="29" t="s">
        <v>175</v>
      </c>
      <c r="C87" s="27" t="s">
        <v>21</v>
      </c>
      <c r="D87" s="27" t="s">
        <v>15</v>
      </c>
      <c r="E87" s="28">
        <v>15790432.87</v>
      </c>
      <c r="F87" s="28">
        <v>0</v>
      </c>
      <c r="G87" s="28">
        <v>5117.83</v>
      </c>
      <c r="H87" s="28">
        <v>0</v>
      </c>
      <c r="I87" s="28">
        <v>-42358.18</v>
      </c>
      <c r="J87" s="28">
        <v>85644.93</v>
      </c>
      <c r="K87" s="28">
        <v>0</v>
      </c>
      <c r="L87" s="28">
        <v>0</v>
      </c>
      <c r="M87" s="28">
        <v>0</v>
      </c>
      <c r="N87" s="28">
        <v>89654.95</v>
      </c>
      <c r="O87" s="114">
        <f t="shared" si="1"/>
        <v>15918256.739999998</v>
      </c>
      <c r="V87" s="47"/>
      <c r="W87" s="47"/>
      <c r="X87" s="47"/>
      <c r="Y87" s="47"/>
      <c r="Z87" s="47"/>
      <c r="AA87" s="47"/>
      <c r="AB87" s="47"/>
      <c r="AC87" s="47"/>
      <c r="AD87" s="47"/>
    </row>
    <row r="88" spans="1:30" s="25" customFormat="1" ht="11.25">
      <c r="A88" s="50" t="s">
        <v>176</v>
      </c>
      <c r="B88" s="29" t="s">
        <v>177</v>
      </c>
      <c r="C88" s="27" t="s">
        <v>41</v>
      </c>
      <c r="D88" s="27" t="s">
        <v>42</v>
      </c>
      <c r="E88" s="28">
        <v>76425186.02</v>
      </c>
      <c r="F88" s="28">
        <v>0</v>
      </c>
      <c r="G88" s="28">
        <v>-5417.59</v>
      </c>
      <c r="H88" s="28">
        <v>0</v>
      </c>
      <c r="I88" s="28">
        <v>-260113.81</v>
      </c>
      <c r="J88" s="28">
        <v>882063.53</v>
      </c>
      <c r="K88" s="28">
        <v>0</v>
      </c>
      <c r="L88" s="28">
        <v>0</v>
      </c>
      <c r="M88" s="28">
        <v>0</v>
      </c>
      <c r="N88" s="28">
        <v>386919.48</v>
      </c>
      <c r="O88" s="114">
        <f t="shared" si="1"/>
        <v>77439472.81</v>
      </c>
      <c r="V88" s="47"/>
      <c r="W88" s="47"/>
      <c r="X88" s="47"/>
      <c r="Y88" s="47"/>
      <c r="Z88" s="47"/>
      <c r="AA88" s="47"/>
      <c r="AB88" s="47"/>
      <c r="AC88" s="47"/>
      <c r="AD88" s="47"/>
    </row>
    <row r="89" spans="1:30" s="25" customFormat="1" ht="11.25">
      <c r="A89" s="50" t="s">
        <v>178</v>
      </c>
      <c r="B89" s="29" t="s">
        <v>179</v>
      </c>
      <c r="C89" s="27" t="s">
        <v>14</v>
      </c>
      <c r="D89" s="27" t="s">
        <v>15</v>
      </c>
      <c r="E89" s="28">
        <v>24495879.73</v>
      </c>
      <c r="F89" s="28">
        <v>0</v>
      </c>
      <c r="G89" s="28">
        <v>-32584.46</v>
      </c>
      <c r="H89" s="28">
        <v>0</v>
      </c>
      <c r="I89" s="28">
        <v>-164269.58</v>
      </c>
      <c r="J89" s="28">
        <v>1005711.99</v>
      </c>
      <c r="K89" s="28">
        <v>0</v>
      </c>
      <c r="L89" s="28">
        <v>0</v>
      </c>
      <c r="M89" s="28">
        <v>0</v>
      </c>
      <c r="N89" s="28">
        <v>122918.19</v>
      </c>
      <c r="O89" s="114">
        <f t="shared" si="1"/>
        <v>25492824.790000003</v>
      </c>
      <c r="V89" s="47"/>
      <c r="W89" s="47"/>
      <c r="X89" s="47"/>
      <c r="Y89" s="47"/>
      <c r="Z89" s="47"/>
      <c r="AA89" s="47"/>
      <c r="AB89" s="47"/>
      <c r="AC89" s="47"/>
      <c r="AD89" s="47"/>
    </row>
    <row r="90" spans="1:30" s="25" customFormat="1" ht="11.25">
      <c r="A90" s="50" t="s">
        <v>180</v>
      </c>
      <c r="B90" s="29" t="s">
        <v>181</v>
      </c>
      <c r="C90" s="27" t="s">
        <v>61</v>
      </c>
      <c r="D90" s="27" t="s">
        <v>42</v>
      </c>
      <c r="E90" s="28">
        <v>93043854.27</v>
      </c>
      <c r="F90" s="28">
        <v>0</v>
      </c>
      <c r="G90" s="28">
        <v>58961.64</v>
      </c>
      <c r="H90" s="28">
        <v>0</v>
      </c>
      <c r="I90" s="28">
        <v>-251071.55</v>
      </c>
      <c r="J90" s="28">
        <v>901011.94</v>
      </c>
      <c r="K90" s="28">
        <v>0</v>
      </c>
      <c r="L90" s="28">
        <v>0</v>
      </c>
      <c r="M90" s="28">
        <v>0</v>
      </c>
      <c r="N90" s="28">
        <v>472777.08</v>
      </c>
      <c r="O90" s="114">
        <f t="shared" si="1"/>
        <v>94107610.1</v>
      </c>
      <c r="V90" s="47"/>
      <c r="W90" s="47"/>
      <c r="X90" s="47"/>
      <c r="Y90" s="47"/>
      <c r="Z90" s="47"/>
      <c r="AA90" s="47"/>
      <c r="AB90" s="47"/>
      <c r="AC90" s="47"/>
      <c r="AD90" s="47"/>
    </row>
    <row r="91" spans="1:30" s="25" customFormat="1" ht="11.25">
      <c r="A91" s="50" t="s">
        <v>182</v>
      </c>
      <c r="B91" s="29" t="s">
        <v>183</v>
      </c>
      <c r="C91" s="27" t="s">
        <v>167</v>
      </c>
      <c r="D91" s="27" t="s">
        <v>54</v>
      </c>
      <c r="E91" s="28">
        <v>98154960.29</v>
      </c>
      <c r="F91" s="28">
        <v>0</v>
      </c>
      <c r="G91" s="28">
        <v>111285.14</v>
      </c>
      <c r="H91" s="28">
        <v>0</v>
      </c>
      <c r="I91" s="28">
        <v>-123784.41</v>
      </c>
      <c r="J91" s="28">
        <v>609826.51</v>
      </c>
      <c r="K91" s="28">
        <v>0</v>
      </c>
      <c r="L91" s="28">
        <v>0</v>
      </c>
      <c r="M91" s="28">
        <v>0</v>
      </c>
      <c r="N91" s="28">
        <v>474982.95</v>
      </c>
      <c r="O91" s="114">
        <f t="shared" si="1"/>
        <v>99004700.20000002</v>
      </c>
      <c r="V91" s="47"/>
      <c r="W91" s="47"/>
      <c r="X91" s="47"/>
      <c r="Y91" s="47"/>
      <c r="Z91" s="47"/>
      <c r="AA91" s="47"/>
      <c r="AB91" s="47"/>
      <c r="AC91" s="47"/>
      <c r="AD91" s="47"/>
    </row>
    <row r="92" spans="1:30" s="25" customFormat="1" ht="11.25">
      <c r="A92" s="50" t="s">
        <v>184</v>
      </c>
      <c r="B92" s="29" t="s">
        <v>185</v>
      </c>
      <c r="C92" s="27" t="s">
        <v>35</v>
      </c>
      <c r="D92" s="27" t="s">
        <v>36</v>
      </c>
      <c r="E92" s="28">
        <v>120416685.59</v>
      </c>
      <c r="F92" s="28">
        <v>0</v>
      </c>
      <c r="G92" s="28">
        <v>163843.91</v>
      </c>
      <c r="H92" s="28">
        <v>0</v>
      </c>
      <c r="I92" s="28">
        <v>-316337.8</v>
      </c>
      <c r="J92" s="28">
        <v>2291443.53</v>
      </c>
      <c r="K92" s="28">
        <v>0</v>
      </c>
      <c r="L92" s="28">
        <v>0</v>
      </c>
      <c r="M92" s="28">
        <v>0</v>
      </c>
      <c r="N92" s="28">
        <v>330155.15</v>
      </c>
      <c r="O92" s="114">
        <f t="shared" si="1"/>
        <v>122558102.56000002</v>
      </c>
      <c r="V92" s="47"/>
      <c r="W92" s="47"/>
      <c r="X92" s="47"/>
      <c r="Y92" s="47"/>
      <c r="Z92" s="47"/>
      <c r="AA92" s="47"/>
      <c r="AB92" s="47"/>
      <c r="AC92" s="47"/>
      <c r="AD92" s="47"/>
    </row>
    <row r="93" spans="1:30" s="25" customFormat="1" ht="11.25">
      <c r="A93" s="50" t="s">
        <v>186</v>
      </c>
      <c r="B93" s="29" t="s">
        <v>187</v>
      </c>
      <c r="C93" s="27" t="s">
        <v>32</v>
      </c>
      <c r="D93" s="27" t="s">
        <v>15</v>
      </c>
      <c r="E93" s="28">
        <v>15690680.69</v>
      </c>
      <c r="F93" s="28">
        <v>0</v>
      </c>
      <c r="G93" s="28">
        <v>1215.82</v>
      </c>
      <c r="H93" s="28">
        <v>0</v>
      </c>
      <c r="I93" s="28">
        <v>-118630.29</v>
      </c>
      <c r="J93" s="28">
        <v>79389.77</v>
      </c>
      <c r="K93" s="28">
        <v>0</v>
      </c>
      <c r="L93" s="28">
        <v>0</v>
      </c>
      <c r="M93" s="28">
        <v>0</v>
      </c>
      <c r="N93" s="28">
        <v>50915.52</v>
      </c>
      <c r="O93" s="114">
        <f t="shared" si="1"/>
        <v>15701139.87</v>
      </c>
      <c r="V93" s="47"/>
      <c r="W93" s="47"/>
      <c r="X93" s="47"/>
      <c r="Y93" s="47"/>
      <c r="Z93" s="47"/>
      <c r="AA93" s="47"/>
      <c r="AB93" s="47"/>
      <c r="AC93" s="47"/>
      <c r="AD93" s="47"/>
    </row>
    <row r="94" spans="1:30" s="25" customFormat="1" ht="11.25">
      <c r="A94" s="50" t="s">
        <v>188</v>
      </c>
      <c r="B94" s="29" t="s">
        <v>189</v>
      </c>
      <c r="C94" s="27" t="s">
        <v>53</v>
      </c>
      <c r="D94" s="27" t="s">
        <v>15</v>
      </c>
      <c r="E94" s="28">
        <v>23933056.24</v>
      </c>
      <c r="F94" s="28">
        <v>0</v>
      </c>
      <c r="G94" s="28">
        <v>-32106.87</v>
      </c>
      <c r="H94" s="28">
        <v>0</v>
      </c>
      <c r="I94" s="28">
        <v>-87330.56</v>
      </c>
      <c r="J94" s="28">
        <v>124051.76</v>
      </c>
      <c r="K94" s="28">
        <v>0</v>
      </c>
      <c r="L94" s="28">
        <v>0</v>
      </c>
      <c r="M94" s="28">
        <v>0</v>
      </c>
      <c r="N94" s="28">
        <v>89212.73</v>
      </c>
      <c r="O94" s="114">
        <f t="shared" si="1"/>
        <v>24091097.040000003</v>
      </c>
      <c r="V94" s="47"/>
      <c r="W94" s="47"/>
      <c r="X94" s="47"/>
      <c r="Y94" s="47"/>
      <c r="Z94" s="47"/>
      <c r="AA94" s="47"/>
      <c r="AB94" s="47"/>
      <c r="AC94" s="47"/>
      <c r="AD94" s="47"/>
    </row>
    <row r="95" spans="1:30" s="25" customFormat="1" ht="11.25">
      <c r="A95" s="50" t="s">
        <v>190</v>
      </c>
      <c r="B95" s="29" t="s">
        <v>191</v>
      </c>
      <c r="C95" s="27" t="s">
        <v>53</v>
      </c>
      <c r="D95" s="27" t="s">
        <v>15</v>
      </c>
      <c r="E95" s="28">
        <v>18683006.11</v>
      </c>
      <c r="F95" s="28">
        <v>0</v>
      </c>
      <c r="G95" s="28">
        <v>-20037.29</v>
      </c>
      <c r="H95" s="28">
        <v>0</v>
      </c>
      <c r="I95" s="28">
        <v>-94335.87</v>
      </c>
      <c r="J95" s="28">
        <v>50046.66</v>
      </c>
      <c r="K95" s="28">
        <v>0</v>
      </c>
      <c r="L95" s="28">
        <v>0</v>
      </c>
      <c r="M95" s="28">
        <v>0</v>
      </c>
      <c r="N95" s="28">
        <v>86538.31</v>
      </c>
      <c r="O95" s="114">
        <f t="shared" si="1"/>
        <v>18745292.499999996</v>
      </c>
      <c r="V95" s="47"/>
      <c r="W95" s="47"/>
      <c r="X95" s="47"/>
      <c r="Y95" s="47"/>
      <c r="Z95" s="47"/>
      <c r="AA95" s="47"/>
      <c r="AB95" s="47"/>
      <c r="AC95" s="47"/>
      <c r="AD95" s="47"/>
    </row>
    <row r="96" spans="1:30" s="25" customFormat="1" ht="11.25">
      <c r="A96" s="50" t="s">
        <v>192</v>
      </c>
      <c r="B96" s="29" t="s">
        <v>193</v>
      </c>
      <c r="C96" s="27" t="s">
        <v>14</v>
      </c>
      <c r="D96" s="27" t="s">
        <v>15</v>
      </c>
      <c r="E96" s="28">
        <v>24387465</v>
      </c>
      <c r="F96" s="28">
        <v>0</v>
      </c>
      <c r="G96" s="28">
        <v>260337.15</v>
      </c>
      <c r="H96" s="28">
        <v>0</v>
      </c>
      <c r="I96" s="28">
        <v>-144938.46</v>
      </c>
      <c r="J96" s="28">
        <v>278817</v>
      </c>
      <c r="K96" s="28">
        <v>0</v>
      </c>
      <c r="L96" s="28">
        <v>0</v>
      </c>
      <c r="M96" s="28">
        <v>0</v>
      </c>
      <c r="N96" s="28">
        <v>165468.01</v>
      </c>
      <c r="O96" s="114">
        <f t="shared" si="1"/>
        <v>24426474.400000002</v>
      </c>
      <c r="V96" s="47"/>
      <c r="W96" s="47"/>
      <c r="X96" s="47"/>
      <c r="Y96" s="47"/>
      <c r="Z96" s="47"/>
      <c r="AA96" s="47"/>
      <c r="AB96" s="47"/>
      <c r="AC96" s="47"/>
      <c r="AD96" s="47"/>
    </row>
    <row r="97" spans="1:30" s="25" customFormat="1" ht="11.25">
      <c r="A97" s="50" t="s">
        <v>194</v>
      </c>
      <c r="B97" s="29" t="s">
        <v>195</v>
      </c>
      <c r="C97" s="27" t="s">
        <v>32</v>
      </c>
      <c r="D97" s="27" t="s">
        <v>15</v>
      </c>
      <c r="E97" s="28">
        <v>39792938.23</v>
      </c>
      <c r="F97" s="28">
        <v>0</v>
      </c>
      <c r="G97" s="28">
        <v>5039.81</v>
      </c>
      <c r="H97" s="28">
        <v>0</v>
      </c>
      <c r="I97" s="28">
        <v>-147461.89</v>
      </c>
      <c r="J97" s="28">
        <v>351697.85</v>
      </c>
      <c r="K97" s="28">
        <v>0</v>
      </c>
      <c r="L97" s="28">
        <v>0</v>
      </c>
      <c r="M97" s="28">
        <v>0</v>
      </c>
      <c r="N97" s="28">
        <v>208217.06</v>
      </c>
      <c r="O97" s="114">
        <f t="shared" si="1"/>
        <v>40200351.44</v>
      </c>
      <c r="V97" s="47"/>
      <c r="W97" s="47"/>
      <c r="X97" s="47"/>
      <c r="Y97" s="47"/>
      <c r="Z97" s="47"/>
      <c r="AA97" s="47"/>
      <c r="AB97" s="47"/>
      <c r="AC97" s="47"/>
      <c r="AD97" s="47"/>
    </row>
    <row r="98" spans="1:30" s="25" customFormat="1" ht="11.25">
      <c r="A98" s="50" t="s">
        <v>196</v>
      </c>
      <c r="B98" s="29" t="s">
        <v>197</v>
      </c>
      <c r="C98" s="27" t="s">
        <v>21</v>
      </c>
      <c r="D98" s="27" t="s">
        <v>15</v>
      </c>
      <c r="E98" s="28">
        <v>30126909.47</v>
      </c>
      <c r="F98" s="28">
        <v>0</v>
      </c>
      <c r="G98" s="28">
        <v>-686005.21</v>
      </c>
      <c r="H98" s="28">
        <v>0</v>
      </c>
      <c r="I98" s="28">
        <v>-116853.13</v>
      </c>
      <c r="J98" s="28">
        <v>177980.92</v>
      </c>
      <c r="K98" s="28">
        <v>0</v>
      </c>
      <c r="L98" s="28">
        <v>0</v>
      </c>
      <c r="M98" s="28">
        <v>0</v>
      </c>
      <c r="N98" s="28">
        <v>79618.59</v>
      </c>
      <c r="O98" s="114">
        <f t="shared" si="1"/>
        <v>30953661.060000002</v>
      </c>
      <c r="V98" s="47"/>
      <c r="W98" s="47"/>
      <c r="X98" s="47"/>
      <c r="Y98" s="47"/>
      <c r="Z98" s="47"/>
      <c r="AA98" s="47"/>
      <c r="AB98" s="47"/>
      <c r="AC98" s="47"/>
      <c r="AD98" s="47"/>
    </row>
    <row r="99" spans="1:30" s="25" customFormat="1" ht="11.25">
      <c r="A99" s="50" t="s">
        <v>198</v>
      </c>
      <c r="B99" s="29" t="s">
        <v>199</v>
      </c>
      <c r="C99" s="27" t="s">
        <v>21</v>
      </c>
      <c r="D99" s="27" t="s">
        <v>15</v>
      </c>
      <c r="E99" s="28">
        <v>20765364.05</v>
      </c>
      <c r="F99" s="28">
        <v>0</v>
      </c>
      <c r="G99" s="28">
        <v>6758.23</v>
      </c>
      <c r="H99" s="28">
        <v>0</v>
      </c>
      <c r="I99" s="28">
        <v>-47526.83</v>
      </c>
      <c r="J99" s="28">
        <v>206325.5</v>
      </c>
      <c r="K99" s="28">
        <v>0</v>
      </c>
      <c r="L99" s="28">
        <v>62532.61</v>
      </c>
      <c r="M99" s="28">
        <v>0</v>
      </c>
      <c r="N99" s="28">
        <v>99647.48</v>
      </c>
      <c r="O99" s="114">
        <f t="shared" si="1"/>
        <v>21079584.580000002</v>
      </c>
      <c r="V99" s="47"/>
      <c r="W99" s="47"/>
      <c r="X99" s="47"/>
      <c r="Y99" s="47"/>
      <c r="Z99" s="47"/>
      <c r="AA99" s="47"/>
      <c r="AB99" s="47"/>
      <c r="AC99" s="47"/>
      <c r="AD99" s="47"/>
    </row>
    <row r="100" spans="1:30" s="25" customFormat="1" ht="11.25">
      <c r="A100" s="50" t="s">
        <v>200</v>
      </c>
      <c r="B100" s="29" t="s">
        <v>201</v>
      </c>
      <c r="C100" s="27" t="s">
        <v>41</v>
      </c>
      <c r="D100" s="27" t="s">
        <v>54</v>
      </c>
      <c r="E100" s="28">
        <v>70397958.03</v>
      </c>
      <c r="F100" s="28">
        <v>0</v>
      </c>
      <c r="G100" s="28">
        <v>68412.84</v>
      </c>
      <c r="H100" s="28">
        <v>0</v>
      </c>
      <c r="I100" s="28">
        <v>-240483.14</v>
      </c>
      <c r="J100" s="28">
        <v>1435799.57</v>
      </c>
      <c r="K100" s="28">
        <v>0</v>
      </c>
      <c r="L100" s="28">
        <v>3347733.75</v>
      </c>
      <c r="M100" s="28">
        <v>-6423.77</v>
      </c>
      <c r="N100" s="28">
        <v>264638.05</v>
      </c>
      <c r="O100" s="114">
        <f t="shared" si="1"/>
        <v>75130809.64999999</v>
      </c>
      <c r="V100" s="47"/>
      <c r="W100" s="47"/>
      <c r="X100" s="47"/>
      <c r="Y100" s="47"/>
      <c r="Z100" s="47"/>
      <c r="AA100" s="47"/>
      <c r="AB100" s="47"/>
      <c r="AC100" s="47"/>
      <c r="AD100" s="47"/>
    </row>
    <row r="101" spans="1:30" s="25" customFormat="1" ht="11.25">
      <c r="A101" s="50" t="s">
        <v>202</v>
      </c>
      <c r="B101" s="29" t="s">
        <v>203</v>
      </c>
      <c r="C101" s="27" t="s">
        <v>61</v>
      </c>
      <c r="D101" s="27" t="s">
        <v>15</v>
      </c>
      <c r="E101" s="28">
        <v>47363682.97</v>
      </c>
      <c r="F101" s="28">
        <v>0</v>
      </c>
      <c r="G101" s="28">
        <v>21148.31</v>
      </c>
      <c r="H101" s="28">
        <v>0</v>
      </c>
      <c r="I101" s="28">
        <v>-61934.22</v>
      </c>
      <c r="J101" s="28">
        <v>131967</v>
      </c>
      <c r="K101" s="28">
        <v>0</v>
      </c>
      <c r="L101" s="28">
        <v>0</v>
      </c>
      <c r="M101" s="28">
        <v>0</v>
      </c>
      <c r="N101" s="28">
        <v>338552.46</v>
      </c>
      <c r="O101" s="114">
        <f t="shared" si="1"/>
        <v>47751119.9</v>
      </c>
      <c r="V101" s="47"/>
      <c r="W101" s="47"/>
      <c r="X101" s="47"/>
      <c r="Y101" s="47"/>
      <c r="Z101" s="47"/>
      <c r="AA101" s="47"/>
      <c r="AB101" s="47"/>
      <c r="AC101" s="47"/>
      <c r="AD101" s="47"/>
    </row>
    <row r="102" spans="1:30" s="25" customFormat="1" ht="11.25">
      <c r="A102" s="50" t="s">
        <v>204</v>
      </c>
      <c r="B102" s="29" t="s">
        <v>205</v>
      </c>
      <c r="C102" s="27" t="s">
        <v>14</v>
      </c>
      <c r="D102" s="27" t="s">
        <v>15</v>
      </c>
      <c r="E102" s="28">
        <v>26393949.62</v>
      </c>
      <c r="F102" s="28">
        <v>0</v>
      </c>
      <c r="G102" s="28">
        <v>14583.66</v>
      </c>
      <c r="H102" s="28">
        <v>0</v>
      </c>
      <c r="I102" s="28">
        <v>-35425.07</v>
      </c>
      <c r="J102" s="28">
        <v>241055.86</v>
      </c>
      <c r="K102" s="28">
        <v>0</v>
      </c>
      <c r="L102" s="28">
        <v>0</v>
      </c>
      <c r="M102" s="28">
        <v>0</v>
      </c>
      <c r="N102" s="28">
        <v>215519.69</v>
      </c>
      <c r="O102" s="114">
        <f t="shared" si="1"/>
        <v>26800516.44</v>
      </c>
      <c r="V102" s="47"/>
      <c r="W102" s="47"/>
      <c r="X102" s="47"/>
      <c r="Y102" s="47"/>
      <c r="Z102" s="47"/>
      <c r="AA102" s="47"/>
      <c r="AB102" s="47"/>
      <c r="AC102" s="47"/>
      <c r="AD102" s="47"/>
    </row>
    <row r="103" spans="1:30" s="25" customFormat="1" ht="11.25">
      <c r="A103" s="50" t="s">
        <v>206</v>
      </c>
      <c r="B103" s="29" t="s">
        <v>207</v>
      </c>
      <c r="C103" s="27" t="s">
        <v>14</v>
      </c>
      <c r="D103" s="27" t="s">
        <v>15</v>
      </c>
      <c r="E103" s="28">
        <v>47281185.53</v>
      </c>
      <c r="F103" s="28">
        <v>0</v>
      </c>
      <c r="G103" s="28">
        <v>-83405.27</v>
      </c>
      <c r="H103" s="28">
        <v>0</v>
      </c>
      <c r="I103" s="28">
        <v>-263385.47</v>
      </c>
      <c r="J103" s="28">
        <v>107140.98</v>
      </c>
      <c r="K103" s="28">
        <v>0</v>
      </c>
      <c r="L103" s="28">
        <v>0</v>
      </c>
      <c r="M103" s="28">
        <v>0</v>
      </c>
      <c r="N103" s="28">
        <v>298050.09</v>
      </c>
      <c r="O103" s="114">
        <f t="shared" si="1"/>
        <v>47506396.400000006</v>
      </c>
      <c r="V103" s="47"/>
      <c r="W103" s="47"/>
      <c r="X103" s="47"/>
      <c r="Y103" s="47"/>
      <c r="Z103" s="47"/>
      <c r="AA103" s="47"/>
      <c r="AB103" s="47"/>
      <c r="AC103" s="47"/>
      <c r="AD103" s="47"/>
    </row>
    <row r="104" spans="1:30" s="25" customFormat="1" ht="11.25">
      <c r="A104" s="50" t="s">
        <v>208</v>
      </c>
      <c r="B104" s="29" t="s">
        <v>209</v>
      </c>
      <c r="C104" s="27" t="s">
        <v>18</v>
      </c>
      <c r="D104" s="27" t="s">
        <v>15</v>
      </c>
      <c r="E104" s="28">
        <v>15403294.93</v>
      </c>
      <c r="F104" s="28">
        <v>0</v>
      </c>
      <c r="G104" s="28">
        <v>23856.57</v>
      </c>
      <c r="H104" s="28">
        <v>0</v>
      </c>
      <c r="I104" s="28">
        <v>-17385.06</v>
      </c>
      <c r="J104" s="28">
        <v>48440.77</v>
      </c>
      <c r="K104" s="28">
        <v>0</v>
      </c>
      <c r="L104" s="28">
        <v>0</v>
      </c>
      <c r="M104" s="28">
        <v>0</v>
      </c>
      <c r="N104" s="28">
        <v>29688.62</v>
      </c>
      <c r="O104" s="114">
        <f t="shared" si="1"/>
        <v>15440182.689999998</v>
      </c>
      <c r="V104" s="47"/>
      <c r="W104" s="47"/>
      <c r="X104" s="47"/>
      <c r="Y104" s="47"/>
      <c r="Z104" s="47"/>
      <c r="AA104" s="47"/>
      <c r="AB104" s="47"/>
      <c r="AC104" s="47"/>
      <c r="AD104" s="47"/>
    </row>
    <row r="105" spans="1:30" s="25" customFormat="1" ht="11.25">
      <c r="A105" s="50" t="s">
        <v>210</v>
      </c>
      <c r="B105" s="29" t="s">
        <v>211</v>
      </c>
      <c r="C105" s="27" t="s">
        <v>14</v>
      </c>
      <c r="D105" s="27" t="s">
        <v>15</v>
      </c>
      <c r="E105" s="28">
        <v>50138424.7</v>
      </c>
      <c r="F105" s="28">
        <v>0</v>
      </c>
      <c r="G105" s="28">
        <v>38338.48</v>
      </c>
      <c r="H105" s="28">
        <v>0</v>
      </c>
      <c r="I105" s="28">
        <v>-206470.68</v>
      </c>
      <c r="J105" s="28">
        <v>506795</v>
      </c>
      <c r="K105" s="28">
        <v>0</v>
      </c>
      <c r="L105" s="28">
        <v>0</v>
      </c>
      <c r="M105" s="28">
        <v>0</v>
      </c>
      <c r="N105" s="28">
        <v>284366.47</v>
      </c>
      <c r="O105" s="114">
        <f t="shared" si="1"/>
        <v>50684777.010000005</v>
      </c>
      <c r="V105" s="47"/>
      <c r="W105" s="47"/>
      <c r="X105" s="47"/>
      <c r="Y105" s="47"/>
      <c r="Z105" s="47"/>
      <c r="AA105" s="47"/>
      <c r="AB105" s="47"/>
      <c r="AC105" s="47"/>
      <c r="AD105" s="47"/>
    </row>
    <row r="106" spans="1:30" s="25" customFormat="1" ht="11.25">
      <c r="A106" s="50" t="s">
        <v>212</v>
      </c>
      <c r="B106" s="29" t="s">
        <v>213</v>
      </c>
      <c r="C106" s="27" t="s">
        <v>35</v>
      </c>
      <c r="D106" s="27" t="s">
        <v>36</v>
      </c>
      <c r="E106" s="28">
        <v>91303499.95</v>
      </c>
      <c r="F106" s="28">
        <v>0</v>
      </c>
      <c r="G106" s="28">
        <v>971299.81</v>
      </c>
      <c r="H106" s="28">
        <v>0</v>
      </c>
      <c r="I106" s="28">
        <v>-177509.34</v>
      </c>
      <c r="J106" s="28">
        <v>1174478.96</v>
      </c>
      <c r="K106" s="28">
        <v>0</v>
      </c>
      <c r="L106" s="28">
        <v>0</v>
      </c>
      <c r="M106" s="28">
        <v>0</v>
      </c>
      <c r="N106" s="28">
        <v>717860.37</v>
      </c>
      <c r="O106" s="114">
        <f t="shared" si="1"/>
        <v>92047030.13</v>
      </c>
      <c r="V106" s="47"/>
      <c r="W106" s="47"/>
      <c r="X106" s="47"/>
      <c r="Y106" s="47"/>
      <c r="Z106" s="47"/>
      <c r="AA106" s="47"/>
      <c r="AB106" s="47"/>
      <c r="AC106" s="47"/>
      <c r="AD106" s="47"/>
    </row>
    <row r="107" spans="1:30" s="25" customFormat="1" ht="11.25">
      <c r="A107" s="50" t="s">
        <v>214</v>
      </c>
      <c r="B107" s="29" t="s">
        <v>215</v>
      </c>
      <c r="C107" s="27" t="s">
        <v>32</v>
      </c>
      <c r="D107" s="27" t="s">
        <v>15</v>
      </c>
      <c r="E107" s="28">
        <v>29890483.76</v>
      </c>
      <c r="F107" s="28">
        <v>0</v>
      </c>
      <c r="G107" s="28">
        <v>37979.58</v>
      </c>
      <c r="H107" s="28">
        <v>0</v>
      </c>
      <c r="I107" s="28">
        <v>-128856.87</v>
      </c>
      <c r="J107" s="28">
        <v>70312.07</v>
      </c>
      <c r="K107" s="28">
        <v>0</v>
      </c>
      <c r="L107" s="28">
        <v>0</v>
      </c>
      <c r="M107" s="28">
        <v>0</v>
      </c>
      <c r="N107" s="28">
        <v>238152.08</v>
      </c>
      <c r="O107" s="114">
        <f t="shared" si="1"/>
        <v>30032111.46</v>
      </c>
      <c r="V107" s="47"/>
      <c r="W107" s="47"/>
      <c r="X107" s="47"/>
      <c r="Y107" s="47"/>
      <c r="Z107" s="47"/>
      <c r="AA107" s="47"/>
      <c r="AB107" s="47"/>
      <c r="AC107" s="47"/>
      <c r="AD107" s="47"/>
    </row>
    <row r="108" spans="1:30" s="25" customFormat="1" ht="11.25">
      <c r="A108" s="50" t="s">
        <v>216</v>
      </c>
      <c r="B108" s="29" t="s">
        <v>217</v>
      </c>
      <c r="C108" s="27" t="s">
        <v>14</v>
      </c>
      <c r="D108" s="27" t="s">
        <v>15</v>
      </c>
      <c r="E108" s="28">
        <v>22512901.45</v>
      </c>
      <c r="F108" s="28">
        <v>0</v>
      </c>
      <c r="G108" s="28">
        <v>9711.62</v>
      </c>
      <c r="H108" s="28">
        <v>0</v>
      </c>
      <c r="I108" s="28">
        <v>-76739.24</v>
      </c>
      <c r="J108" s="28">
        <v>225968.34</v>
      </c>
      <c r="K108" s="28">
        <v>0</v>
      </c>
      <c r="L108" s="28">
        <v>0</v>
      </c>
      <c r="M108" s="28">
        <v>0</v>
      </c>
      <c r="N108" s="28">
        <v>42706.37</v>
      </c>
      <c r="O108" s="114">
        <f t="shared" si="1"/>
        <v>22695125.3</v>
      </c>
      <c r="V108" s="47"/>
      <c r="W108" s="47"/>
      <c r="X108" s="47"/>
      <c r="Y108" s="47"/>
      <c r="Z108" s="47"/>
      <c r="AA108" s="47"/>
      <c r="AB108" s="47"/>
      <c r="AC108" s="47"/>
      <c r="AD108" s="47"/>
    </row>
    <row r="109" spans="1:30" s="25" customFormat="1" ht="11.25">
      <c r="A109" s="50" t="s">
        <v>218</v>
      </c>
      <c r="B109" s="29" t="s">
        <v>219</v>
      </c>
      <c r="C109" s="27" t="s">
        <v>21</v>
      </c>
      <c r="D109" s="27" t="s">
        <v>15</v>
      </c>
      <c r="E109" s="28">
        <v>24212269.75</v>
      </c>
      <c r="F109" s="28">
        <v>0</v>
      </c>
      <c r="G109" s="28">
        <v>24277.79</v>
      </c>
      <c r="H109" s="28">
        <v>0</v>
      </c>
      <c r="I109" s="28">
        <v>-19069.77</v>
      </c>
      <c r="J109" s="28">
        <v>319271.43</v>
      </c>
      <c r="K109" s="28">
        <v>0</v>
      </c>
      <c r="L109" s="28">
        <v>0</v>
      </c>
      <c r="M109" s="28">
        <v>0</v>
      </c>
      <c r="N109" s="28">
        <v>146567.86</v>
      </c>
      <c r="O109" s="114">
        <f t="shared" si="1"/>
        <v>24634761.48</v>
      </c>
      <c r="V109" s="47"/>
      <c r="W109" s="47"/>
      <c r="X109" s="47"/>
      <c r="Y109" s="47"/>
      <c r="Z109" s="47"/>
      <c r="AA109" s="47"/>
      <c r="AB109" s="47"/>
      <c r="AC109" s="47"/>
      <c r="AD109" s="47"/>
    </row>
    <row r="110" spans="1:30" s="25" customFormat="1" ht="11.25">
      <c r="A110" s="50" t="s">
        <v>220</v>
      </c>
      <c r="B110" s="29" t="s">
        <v>221</v>
      </c>
      <c r="C110" s="27" t="s">
        <v>53</v>
      </c>
      <c r="D110" s="27" t="s">
        <v>15</v>
      </c>
      <c r="E110" s="28">
        <v>60617799.37</v>
      </c>
      <c r="F110" s="28">
        <v>0</v>
      </c>
      <c r="G110" s="28">
        <v>18037.3</v>
      </c>
      <c r="H110" s="28">
        <v>0</v>
      </c>
      <c r="I110" s="28">
        <v>-6986.91</v>
      </c>
      <c r="J110" s="28">
        <v>362930.12</v>
      </c>
      <c r="K110" s="28">
        <v>0</v>
      </c>
      <c r="L110" s="28">
        <v>0</v>
      </c>
      <c r="M110" s="28">
        <v>0</v>
      </c>
      <c r="N110" s="28">
        <v>324167.9</v>
      </c>
      <c r="O110" s="114">
        <f t="shared" si="1"/>
        <v>61279873.18</v>
      </c>
      <c r="V110" s="47"/>
      <c r="W110" s="47"/>
      <c r="X110" s="47"/>
      <c r="Y110" s="47"/>
      <c r="Z110" s="47"/>
      <c r="AA110" s="47"/>
      <c r="AB110" s="47"/>
      <c r="AC110" s="47"/>
      <c r="AD110" s="47"/>
    </row>
    <row r="111" spans="1:30" s="25" customFormat="1" ht="11.25">
      <c r="A111" s="50" t="s">
        <v>222</v>
      </c>
      <c r="B111" s="29" t="s">
        <v>223</v>
      </c>
      <c r="C111" s="27" t="s">
        <v>14</v>
      </c>
      <c r="D111" s="27" t="s">
        <v>15</v>
      </c>
      <c r="E111" s="28">
        <v>29939040.3</v>
      </c>
      <c r="F111" s="28">
        <v>0</v>
      </c>
      <c r="G111" s="28">
        <v>22109.65</v>
      </c>
      <c r="H111" s="28">
        <v>0</v>
      </c>
      <c r="I111" s="28">
        <v>-1528995.79</v>
      </c>
      <c r="J111" s="28">
        <v>145165.65</v>
      </c>
      <c r="K111" s="28">
        <v>0</v>
      </c>
      <c r="L111" s="28">
        <v>0</v>
      </c>
      <c r="M111" s="28">
        <v>0</v>
      </c>
      <c r="N111" s="28">
        <v>145395.34</v>
      </c>
      <c r="O111" s="114">
        <f t="shared" si="1"/>
        <v>28678495.85</v>
      </c>
      <c r="V111" s="47"/>
      <c r="W111" s="47"/>
      <c r="X111" s="47"/>
      <c r="Y111" s="47"/>
      <c r="Z111" s="47"/>
      <c r="AA111" s="47"/>
      <c r="AB111" s="47"/>
      <c r="AC111" s="47"/>
      <c r="AD111" s="47"/>
    </row>
    <row r="112" spans="1:30" s="25" customFormat="1" ht="11.25">
      <c r="A112" s="50" t="s">
        <v>224</v>
      </c>
      <c r="B112" s="29" t="s">
        <v>225</v>
      </c>
      <c r="C112" s="27" t="s">
        <v>32</v>
      </c>
      <c r="D112" s="27" t="s">
        <v>15</v>
      </c>
      <c r="E112" s="28">
        <v>19824060.24</v>
      </c>
      <c r="F112" s="28">
        <v>0</v>
      </c>
      <c r="G112" s="28">
        <v>7095.68</v>
      </c>
      <c r="H112" s="28">
        <v>0</v>
      </c>
      <c r="I112" s="28">
        <v>-64201.82</v>
      </c>
      <c r="J112" s="28">
        <v>138516.71</v>
      </c>
      <c r="K112" s="28">
        <v>0</v>
      </c>
      <c r="L112" s="28">
        <v>0</v>
      </c>
      <c r="M112" s="28">
        <v>0</v>
      </c>
      <c r="N112" s="28">
        <v>108015.16</v>
      </c>
      <c r="O112" s="114">
        <f t="shared" si="1"/>
        <v>19999294.61</v>
      </c>
      <c r="V112" s="47"/>
      <c r="W112" s="47"/>
      <c r="X112" s="47"/>
      <c r="Y112" s="47"/>
      <c r="Z112" s="47"/>
      <c r="AA112" s="47"/>
      <c r="AB112" s="47"/>
      <c r="AC112" s="47"/>
      <c r="AD112" s="47"/>
    </row>
    <row r="113" spans="1:30" s="25" customFormat="1" ht="11.25">
      <c r="A113" s="50" t="s">
        <v>226</v>
      </c>
      <c r="B113" s="29" t="s">
        <v>227</v>
      </c>
      <c r="C113" s="27" t="s">
        <v>32</v>
      </c>
      <c r="D113" s="27" t="s">
        <v>15</v>
      </c>
      <c r="E113" s="28">
        <v>18678789.57</v>
      </c>
      <c r="F113" s="28">
        <v>0</v>
      </c>
      <c r="G113" s="28">
        <v>359.76</v>
      </c>
      <c r="H113" s="28">
        <v>0</v>
      </c>
      <c r="I113" s="28">
        <v>-34213.23</v>
      </c>
      <c r="J113" s="28">
        <v>88710</v>
      </c>
      <c r="K113" s="28">
        <v>0</v>
      </c>
      <c r="L113" s="28">
        <v>0</v>
      </c>
      <c r="M113" s="28">
        <v>0</v>
      </c>
      <c r="N113" s="28">
        <v>52867.14</v>
      </c>
      <c r="O113" s="114">
        <f t="shared" si="1"/>
        <v>18785793.72</v>
      </c>
      <c r="V113" s="47"/>
      <c r="W113" s="47"/>
      <c r="X113" s="47"/>
      <c r="Y113" s="47"/>
      <c r="Z113" s="47"/>
      <c r="AA113" s="47"/>
      <c r="AB113" s="47"/>
      <c r="AC113" s="47"/>
      <c r="AD113" s="47"/>
    </row>
    <row r="114" spans="1:30" s="25" customFormat="1" ht="11.25">
      <c r="A114" s="50" t="s">
        <v>228</v>
      </c>
      <c r="B114" s="29" t="s">
        <v>229</v>
      </c>
      <c r="C114" s="27" t="s">
        <v>53</v>
      </c>
      <c r="D114" s="27" t="s">
        <v>15</v>
      </c>
      <c r="E114" s="28">
        <v>9977047.51</v>
      </c>
      <c r="F114" s="28">
        <v>0</v>
      </c>
      <c r="G114" s="28">
        <v>150274.54</v>
      </c>
      <c r="H114" s="28">
        <v>0</v>
      </c>
      <c r="I114" s="28">
        <v>-9904.88</v>
      </c>
      <c r="J114" s="28">
        <v>298617</v>
      </c>
      <c r="K114" s="28">
        <v>0</v>
      </c>
      <c r="L114" s="28">
        <v>0</v>
      </c>
      <c r="M114" s="28">
        <v>0</v>
      </c>
      <c r="N114" s="28">
        <v>21075.06</v>
      </c>
      <c r="O114" s="114">
        <f t="shared" si="1"/>
        <v>10136560.15</v>
      </c>
      <c r="V114" s="47"/>
      <c r="W114" s="47"/>
      <c r="X114" s="47"/>
      <c r="Y114" s="47"/>
      <c r="Z114" s="47"/>
      <c r="AA114" s="47"/>
      <c r="AB114" s="47"/>
      <c r="AC114" s="47"/>
      <c r="AD114" s="47"/>
    </row>
    <row r="115" spans="1:30" s="25" customFormat="1" ht="11.25">
      <c r="A115" s="50" t="s">
        <v>230</v>
      </c>
      <c r="B115" s="29" t="s">
        <v>231</v>
      </c>
      <c r="C115" s="27" t="s">
        <v>18</v>
      </c>
      <c r="D115" s="27" t="s">
        <v>15</v>
      </c>
      <c r="E115" s="28">
        <v>20980018.12</v>
      </c>
      <c r="F115" s="28">
        <v>0</v>
      </c>
      <c r="G115" s="28">
        <v>23329.8</v>
      </c>
      <c r="H115" s="28">
        <v>0</v>
      </c>
      <c r="I115" s="28">
        <v>-33348.32</v>
      </c>
      <c r="J115" s="28">
        <v>303732.36</v>
      </c>
      <c r="K115" s="28">
        <v>0</v>
      </c>
      <c r="L115" s="28">
        <v>0</v>
      </c>
      <c r="M115" s="28">
        <v>0</v>
      </c>
      <c r="N115" s="28">
        <v>77232.64</v>
      </c>
      <c r="O115" s="114">
        <f t="shared" si="1"/>
        <v>21304305</v>
      </c>
      <c r="V115" s="47"/>
      <c r="W115" s="47"/>
      <c r="X115" s="47"/>
      <c r="Y115" s="47"/>
      <c r="Z115" s="47"/>
      <c r="AA115" s="47"/>
      <c r="AB115" s="47"/>
      <c r="AC115" s="47"/>
      <c r="AD115" s="47"/>
    </row>
    <row r="116" spans="1:30" s="25" customFormat="1" ht="11.25">
      <c r="A116" s="50" t="s">
        <v>232</v>
      </c>
      <c r="B116" s="29" t="s">
        <v>233</v>
      </c>
      <c r="C116" s="27" t="s">
        <v>167</v>
      </c>
      <c r="D116" s="27" t="s">
        <v>42</v>
      </c>
      <c r="E116" s="28">
        <v>75043424.37</v>
      </c>
      <c r="F116" s="28">
        <v>0</v>
      </c>
      <c r="G116" s="28">
        <v>50291.62</v>
      </c>
      <c r="H116" s="28">
        <v>0</v>
      </c>
      <c r="I116" s="28">
        <v>-218208.25</v>
      </c>
      <c r="J116" s="28">
        <v>1161625.66</v>
      </c>
      <c r="K116" s="28">
        <v>0</v>
      </c>
      <c r="L116" s="28">
        <v>0</v>
      </c>
      <c r="M116" s="28">
        <v>0</v>
      </c>
      <c r="N116" s="28">
        <v>569580.23</v>
      </c>
      <c r="O116" s="114">
        <f t="shared" si="1"/>
        <v>76506130.39</v>
      </c>
      <c r="V116" s="47"/>
      <c r="W116" s="47"/>
      <c r="X116" s="47"/>
      <c r="Y116" s="47"/>
      <c r="Z116" s="47"/>
      <c r="AA116" s="47"/>
      <c r="AB116" s="47"/>
      <c r="AC116" s="47"/>
      <c r="AD116" s="47"/>
    </row>
    <row r="117" spans="1:30" s="25" customFormat="1" ht="11.25">
      <c r="A117" s="50" t="s">
        <v>234</v>
      </c>
      <c r="B117" s="29" t="s">
        <v>235</v>
      </c>
      <c r="C117" s="27" t="s">
        <v>21</v>
      </c>
      <c r="D117" s="27" t="s">
        <v>15</v>
      </c>
      <c r="E117" s="28">
        <v>20241180.96</v>
      </c>
      <c r="F117" s="28">
        <v>0</v>
      </c>
      <c r="G117" s="28">
        <v>-763.3</v>
      </c>
      <c r="H117" s="28">
        <v>0</v>
      </c>
      <c r="I117" s="28">
        <v>-47421.57</v>
      </c>
      <c r="J117" s="28">
        <v>266547.05</v>
      </c>
      <c r="K117" s="28">
        <v>0</v>
      </c>
      <c r="L117" s="28">
        <v>0</v>
      </c>
      <c r="M117" s="28">
        <v>0</v>
      </c>
      <c r="N117" s="28">
        <v>152685.24</v>
      </c>
      <c r="O117" s="114">
        <f t="shared" si="1"/>
        <v>20613754.98</v>
      </c>
      <c r="V117" s="47"/>
      <c r="W117" s="47"/>
      <c r="X117" s="47"/>
      <c r="Y117" s="47"/>
      <c r="Z117" s="47"/>
      <c r="AA117" s="47"/>
      <c r="AB117" s="47"/>
      <c r="AC117" s="47"/>
      <c r="AD117" s="47"/>
    </row>
    <row r="118" spans="1:30" s="25" customFormat="1" ht="11.25">
      <c r="A118" s="50" t="s">
        <v>236</v>
      </c>
      <c r="B118" s="29" t="s">
        <v>237</v>
      </c>
      <c r="C118" s="27" t="s">
        <v>53</v>
      </c>
      <c r="D118" s="27" t="s">
        <v>15</v>
      </c>
      <c r="E118" s="28">
        <v>43580362.71</v>
      </c>
      <c r="F118" s="28">
        <v>0</v>
      </c>
      <c r="G118" s="28">
        <v>126383.55</v>
      </c>
      <c r="H118" s="28">
        <v>0</v>
      </c>
      <c r="I118" s="28">
        <v>-276923.55</v>
      </c>
      <c r="J118" s="28">
        <v>344656.7</v>
      </c>
      <c r="K118" s="28">
        <v>0</v>
      </c>
      <c r="L118" s="28">
        <v>0</v>
      </c>
      <c r="M118" s="28">
        <v>0</v>
      </c>
      <c r="N118" s="28">
        <v>261529.52</v>
      </c>
      <c r="O118" s="114">
        <f t="shared" si="1"/>
        <v>43783241.83000001</v>
      </c>
      <c r="V118" s="47"/>
      <c r="W118" s="47"/>
      <c r="X118" s="47"/>
      <c r="Y118" s="47"/>
      <c r="Z118" s="47"/>
      <c r="AA118" s="47"/>
      <c r="AB118" s="47"/>
      <c r="AC118" s="47"/>
      <c r="AD118" s="47"/>
    </row>
    <row r="119" spans="1:30" s="25" customFormat="1" ht="11.25">
      <c r="A119" s="50" t="s">
        <v>238</v>
      </c>
      <c r="B119" s="29" t="s">
        <v>239</v>
      </c>
      <c r="C119" s="27" t="s">
        <v>14</v>
      </c>
      <c r="D119" s="27" t="s">
        <v>15</v>
      </c>
      <c r="E119" s="28">
        <v>13843022.45</v>
      </c>
      <c r="F119" s="28">
        <v>0</v>
      </c>
      <c r="G119" s="28">
        <v>86595.04</v>
      </c>
      <c r="H119" s="28">
        <v>0</v>
      </c>
      <c r="I119" s="28">
        <v>-141676.45</v>
      </c>
      <c r="J119" s="28">
        <v>-81150.68</v>
      </c>
      <c r="K119" s="28">
        <v>0</v>
      </c>
      <c r="L119" s="28">
        <v>0</v>
      </c>
      <c r="M119" s="28">
        <v>0</v>
      </c>
      <c r="N119" s="28">
        <v>54334</v>
      </c>
      <c r="O119" s="114">
        <f t="shared" si="1"/>
        <v>13587934.280000001</v>
      </c>
      <c r="V119" s="47"/>
      <c r="W119" s="47"/>
      <c r="X119" s="47"/>
      <c r="Y119" s="47"/>
      <c r="Z119" s="47"/>
      <c r="AA119" s="47"/>
      <c r="AB119" s="47"/>
      <c r="AC119" s="47"/>
      <c r="AD119" s="47"/>
    </row>
    <row r="120" spans="1:30" s="25" customFormat="1" ht="11.25">
      <c r="A120" s="50" t="s">
        <v>240</v>
      </c>
      <c r="B120" s="29" t="s">
        <v>241</v>
      </c>
      <c r="C120" s="27" t="s">
        <v>14</v>
      </c>
      <c r="D120" s="27" t="s">
        <v>15</v>
      </c>
      <c r="E120" s="28">
        <v>18606052.29</v>
      </c>
      <c r="F120" s="28">
        <v>0</v>
      </c>
      <c r="G120" s="28">
        <v>38123.54</v>
      </c>
      <c r="H120" s="28">
        <v>0</v>
      </c>
      <c r="I120" s="28">
        <v>377620.94</v>
      </c>
      <c r="J120" s="28">
        <v>246341.06</v>
      </c>
      <c r="K120" s="28">
        <v>0</v>
      </c>
      <c r="L120" s="28">
        <v>0</v>
      </c>
      <c r="M120" s="28">
        <v>0</v>
      </c>
      <c r="N120" s="28">
        <v>96168.72</v>
      </c>
      <c r="O120" s="114">
        <f t="shared" si="1"/>
        <v>19288059.47</v>
      </c>
      <c r="V120" s="47"/>
      <c r="W120" s="47"/>
      <c r="X120" s="47"/>
      <c r="Y120" s="47"/>
      <c r="Z120" s="47"/>
      <c r="AA120" s="47"/>
      <c r="AB120" s="47"/>
      <c r="AC120" s="47"/>
      <c r="AD120" s="47"/>
    </row>
    <row r="121" spans="1:30" s="25" customFormat="1" ht="11.25">
      <c r="A121" s="50" t="s">
        <v>242</v>
      </c>
      <c r="B121" s="29" t="s">
        <v>243</v>
      </c>
      <c r="C121" s="27" t="s">
        <v>32</v>
      </c>
      <c r="D121" s="27" t="s">
        <v>15</v>
      </c>
      <c r="E121" s="28">
        <v>25691148.25</v>
      </c>
      <c r="F121" s="28">
        <v>0</v>
      </c>
      <c r="G121" s="28">
        <v>937869.32</v>
      </c>
      <c r="H121" s="28">
        <v>0</v>
      </c>
      <c r="I121" s="28">
        <v>-99634.63</v>
      </c>
      <c r="J121" s="28">
        <v>216561</v>
      </c>
      <c r="K121" s="28">
        <v>0</v>
      </c>
      <c r="L121" s="28">
        <v>0</v>
      </c>
      <c r="M121" s="28">
        <v>0</v>
      </c>
      <c r="N121" s="28">
        <v>155668.46</v>
      </c>
      <c r="O121" s="114">
        <f t="shared" si="1"/>
        <v>25025873.76</v>
      </c>
      <c r="V121" s="47"/>
      <c r="W121" s="47"/>
      <c r="X121" s="47"/>
      <c r="Y121" s="47"/>
      <c r="Z121" s="47"/>
      <c r="AA121" s="47"/>
      <c r="AB121" s="47"/>
      <c r="AC121" s="47"/>
      <c r="AD121" s="47"/>
    </row>
    <row r="122" spans="1:30" s="25" customFormat="1" ht="11.25">
      <c r="A122" s="50" t="s">
        <v>244</v>
      </c>
      <c r="B122" s="29" t="s">
        <v>245</v>
      </c>
      <c r="C122" s="27" t="s">
        <v>35</v>
      </c>
      <c r="D122" s="27" t="s">
        <v>36</v>
      </c>
      <c r="E122" s="28">
        <v>53994416.98</v>
      </c>
      <c r="F122" s="28">
        <v>0</v>
      </c>
      <c r="G122" s="28">
        <v>135039.22</v>
      </c>
      <c r="H122" s="28">
        <v>0</v>
      </c>
      <c r="I122" s="28">
        <v>-558577.85</v>
      </c>
      <c r="J122" s="28">
        <v>408947.04</v>
      </c>
      <c r="K122" s="28">
        <v>0</v>
      </c>
      <c r="L122" s="28">
        <v>0</v>
      </c>
      <c r="M122" s="28">
        <v>0</v>
      </c>
      <c r="N122" s="28">
        <v>338206.81</v>
      </c>
      <c r="O122" s="114">
        <f t="shared" si="1"/>
        <v>54047953.76</v>
      </c>
      <c r="V122" s="47"/>
      <c r="W122" s="47"/>
      <c r="X122" s="47"/>
      <c r="Y122" s="47"/>
      <c r="Z122" s="47"/>
      <c r="AA122" s="47"/>
      <c r="AB122" s="47"/>
      <c r="AC122" s="47"/>
      <c r="AD122" s="47"/>
    </row>
    <row r="123" spans="1:30" s="25" customFormat="1" ht="11.25">
      <c r="A123" s="50" t="s">
        <v>246</v>
      </c>
      <c r="B123" s="29" t="s">
        <v>247</v>
      </c>
      <c r="C123" s="27" t="s">
        <v>14</v>
      </c>
      <c r="D123" s="27" t="s">
        <v>15</v>
      </c>
      <c r="E123" s="28">
        <v>75296694.14</v>
      </c>
      <c r="F123" s="28">
        <v>0</v>
      </c>
      <c r="G123" s="28">
        <v>85607.78</v>
      </c>
      <c r="H123" s="28">
        <v>0</v>
      </c>
      <c r="I123" s="28">
        <v>-1080173.96</v>
      </c>
      <c r="J123" s="28">
        <v>187919</v>
      </c>
      <c r="K123" s="28">
        <v>0</v>
      </c>
      <c r="L123" s="28">
        <v>0</v>
      </c>
      <c r="M123" s="28">
        <v>0</v>
      </c>
      <c r="N123" s="28">
        <v>341746.23</v>
      </c>
      <c r="O123" s="114">
        <f t="shared" si="1"/>
        <v>74660577.63000001</v>
      </c>
      <c r="V123" s="47"/>
      <c r="W123" s="47"/>
      <c r="X123" s="47"/>
      <c r="Y123" s="47"/>
      <c r="Z123" s="47"/>
      <c r="AA123" s="47"/>
      <c r="AB123" s="47"/>
      <c r="AC123" s="47"/>
      <c r="AD123" s="47"/>
    </row>
    <row r="124" spans="1:30" s="25" customFormat="1" ht="11.25">
      <c r="A124" s="50" t="s">
        <v>248</v>
      </c>
      <c r="B124" s="29" t="s">
        <v>249</v>
      </c>
      <c r="C124" s="27" t="s">
        <v>35</v>
      </c>
      <c r="D124" s="27" t="s">
        <v>36</v>
      </c>
      <c r="E124" s="28">
        <v>58803595.22</v>
      </c>
      <c r="F124" s="28">
        <v>0</v>
      </c>
      <c r="G124" s="28">
        <v>342164.48</v>
      </c>
      <c r="H124" s="28">
        <v>0</v>
      </c>
      <c r="I124" s="28">
        <v>-500998.01</v>
      </c>
      <c r="J124" s="28">
        <v>3805245.63</v>
      </c>
      <c r="K124" s="28">
        <v>0</v>
      </c>
      <c r="L124" s="28">
        <v>0</v>
      </c>
      <c r="M124" s="28">
        <v>0</v>
      </c>
      <c r="N124" s="28">
        <v>118672.59</v>
      </c>
      <c r="O124" s="114">
        <f t="shared" si="1"/>
        <v>61884350.95000001</v>
      </c>
      <c r="V124" s="47"/>
      <c r="W124" s="47"/>
      <c r="X124" s="47"/>
      <c r="Y124" s="47"/>
      <c r="Z124" s="47"/>
      <c r="AA124" s="47"/>
      <c r="AB124" s="47"/>
      <c r="AC124" s="47"/>
      <c r="AD124" s="47"/>
    </row>
    <row r="125" spans="1:30" s="25" customFormat="1" ht="11.25">
      <c r="A125" s="50" t="s">
        <v>250</v>
      </c>
      <c r="B125" s="29" t="s">
        <v>251</v>
      </c>
      <c r="C125" s="27" t="s">
        <v>18</v>
      </c>
      <c r="D125" s="27" t="s">
        <v>54</v>
      </c>
      <c r="E125" s="28">
        <v>43570094.89</v>
      </c>
      <c r="F125" s="28">
        <v>0</v>
      </c>
      <c r="G125" s="28">
        <v>57494.76</v>
      </c>
      <c r="H125" s="28">
        <v>0</v>
      </c>
      <c r="I125" s="28">
        <v>-76639.19</v>
      </c>
      <c r="J125" s="28">
        <v>507401.5</v>
      </c>
      <c r="K125" s="28">
        <v>0</v>
      </c>
      <c r="L125" s="28">
        <v>0</v>
      </c>
      <c r="M125" s="28">
        <v>0</v>
      </c>
      <c r="N125" s="28">
        <v>194855.9</v>
      </c>
      <c r="O125" s="114">
        <f t="shared" si="1"/>
        <v>44138218.34</v>
      </c>
      <c r="V125" s="47"/>
      <c r="W125" s="47"/>
      <c r="X125" s="47"/>
      <c r="Y125" s="47"/>
      <c r="Z125" s="47"/>
      <c r="AA125" s="47"/>
      <c r="AB125" s="47"/>
      <c r="AC125" s="47"/>
      <c r="AD125" s="47"/>
    </row>
    <row r="126" spans="1:30" s="25" customFormat="1" ht="11.25">
      <c r="A126" s="50" t="s">
        <v>252</v>
      </c>
      <c r="B126" s="29" t="s">
        <v>253</v>
      </c>
      <c r="C126" s="27" t="s">
        <v>41</v>
      </c>
      <c r="D126" s="27" t="s">
        <v>15</v>
      </c>
      <c r="E126" s="28">
        <v>23295588.06</v>
      </c>
      <c r="F126" s="28">
        <v>0</v>
      </c>
      <c r="G126" s="28">
        <v>13402.79</v>
      </c>
      <c r="H126" s="28">
        <v>0</v>
      </c>
      <c r="I126" s="28">
        <v>-25004.26</v>
      </c>
      <c r="J126" s="28">
        <v>71611.2</v>
      </c>
      <c r="K126" s="28">
        <v>0</v>
      </c>
      <c r="L126" s="28">
        <v>0</v>
      </c>
      <c r="M126" s="28">
        <v>0</v>
      </c>
      <c r="N126" s="28">
        <v>95425.52</v>
      </c>
      <c r="O126" s="114">
        <f t="shared" si="1"/>
        <v>23424217.729999997</v>
      </c>
      <c r="V126" s="47"/>
      <c r="W126" s="47"/>
      <c r="X126" s="47"/>
      <c r="Y126" s="47"/>
      <c r="Z126" s="47"/>
      <c r="AA126" s="47"/>
      <c r="AB126" s="47"/>
      <c r="AC126" s="47"/>
      <c r="AD126" s="47"/>
    </row>
    <row r="127" spans="1:30" s="25" customFormat="1" ht="11.25">
      <c r="A127" s="50" t="s">
        <v>254</v>
      </c>
      <c r="B127" s="29" t="s">
        <v>255</v>
      </c>
      <c r="C127" s="27" t="s">
        <v>35</v>
      </c>
      <c r="D127" s="27" t="s">
        <v>36</v>
      </c>
      <c r="E127" s="28">
        <v>158116512</v>
      </c>
      <c r="F127" s="28">
        <v>0</v>
      </c>
      <c r="G127" s="28">
        <v>915460.82</v>
      </c>
      <c r="H127" s="28">
        <v>0</v>
      </c>
      <c r="I127" s="28">
        <v>1094302.78</v>
      </c>
      <c r="J127" s="28">
        <v>7777771.3</v>
      </c>
      <c r="K127" s="28">
        <v>0</v>
      </c>
      <c r="L127" s="28">
        <v>0</v>
      </c>
      <c r="M127" s="28">
        <v>0</v>
      </c>
      <c r="N127" s="28">
        <v>685820.6</v>
      </c>
      <c r="O127" s="114">
        <f t="shared" si="1"/>
        <v>166758945.86</v>
      </c>
      <c r="V127" s="47"/>
      <c r="W127" s="47"/>
      <c r="X127" s="47"/>
      <c r="Y127" s="47"/>
      <c r="Z127" s="47"/>
      <c r="AA127" s="47"/>
      <c r="AB127" s="47"/>
      <c r="AC127" s="47"/>
      <c r="AD127" s="47"/>
    </row>
    <row r="128" spans="1:30" s="25" customFormat="1" ht="11.25">
      <c r="A128" s="50" t="s">
        <v>256</v>
      </c>
      <c r="B128" s="29" t="s">
        <v>257</v>
      </c>
      <c r="C128" s="27" t="s">
        <v>21</v>
      </c>
      <c r="D128" s="27" t="s">
        <v>15</v>
      </c>
      <c r="E128" s="28">
        <v>36008480.81</v>
      </c>
      <c r="F128" s="28">
        <v>0</v>
      </c>
      <c r="G128" s="28">
        <v>595.29</v>
      </c>
      <c r="H128" s="28">
        <v>0</v>
      </c>
      <c r="I128" s="28">
        <v>-56584.77</v>
      </c>
      <c r="J128" s="28">
        <v>129482.04</v>
      </c>
      <c r="K128" s="28">
        <v>0</v>
      </c>
      <c r="L128" s="28">
        <v>0</v>
      </c>
      <c r="M128" s="28">
        <v>0</v>
      </c>
      <c r="N128" s="28">
        <v>214762.44</v>
      </c>
      <c r="O128" s="114">
        <f t="shared" si="1"/>
        <v>36295545.23</v>
      </c>
      <c r="V128" s="47"/>
      <c r="W128" s="47"/>
      <c r="X128" s="47"/>
      <c r="Y128" s="47"/>
      <c r="Z128" s="47"/>
      <c r="AA128" s="47"/>
      <c r="AB128" s="47"/>
      <c r="AC128" s="47"/>
      <c r="AD128" s="47"/>
    </row>
    <row r="129" spans="1:30" s="25" customFormat="1" ht="11.25">
      <c r="A129" s="50" t="s">
        <v>258</v>
      </c>
      <c r="B129" s="29" t="s">
        <v>259</v>
      </c>
      <c r="C129" s="27" t="s">
        <v>35</v>
      </c>
      <c r="D129" s="27" t="s">
        <v>36</v>
      </c>
      <c r="E129" s="28">
        <v>53670583.44</v>
      </c>
      <c r="F129" s="28">
        <v>0</v>
      </c>
      <c r="G129" s="28">
        <v>133855.1</v>
      </c>
      <c r="H129" s="28">
        <v>0</v>
      </c>
      <c r="I129" s="28">
        <v>-172204.4</v>
      </c>
      <c r="J129" s="28">
        <v>138612.54</v>
      </c>
      <c r="K129" s="28">
        <v>0</v>
      </c>
      <c r="L129" s="28">
        <v>0</v>
      </c>
      <c r="M129" s="28">
        <v>0</v>
      </c>
      <c r="N129" s="28">
        <v>260150.01</v>
      </c>
      <c r="O129" s="114">
        <f t="shared" si="1"/>
        <v>53763286.489999995</v>
      </c>
      <c r="V129" s="47"/>
      <c r="W129" s="47"/>
      <c r="X129" s="47"/>
      <c r="Y129" s="47"/>
      <c r="Z129" s="47"/>
      <c r="AA129" s="47"/>
      <c r="AB129" s="47"/>
      <c r="AC129" s="47"/>
      <c r="AD129" s="47"/>
    </row>
    <row r="130" spans="1:30" s="25" customFormat="1" ht="11.25">
      <c r="A130" s="50" t="s">
        <v>260</v>
      </c>
      <c r="B130" s="29" t="s">
        <v>261</v>
      </c>
      <c r="C130" s="27" t="s">
        <v>32</v>
      </c>
      <c r="D130" s="27" t="s">
        <v>15</v>
      </c>
      <c r="E130" s="28">
        <v>42238007.96</v>
      </c>
      <c r="F130" s="28">
        <v>0</v>
      </c>
      <c r="G130" s="28">
        <v>47240.57</v>
      </c>
      <c r="H130" s="28">
        <v>0</v>
      </c>
      <c r="I130" s="28">
        <v>-500976.22</v>
      </c>
      <c r="J130" s="28">
        <v>432807.02</v>
      </c>
      <c r="K130" s="28">
        <v>0</v>
      </c>
      <c r="L130" s="28">
        <v>0</v>
      </c>
      <c r="M130" s="28">
        <v>0</v>
      </c>
      <c r="N130" s="28">
        <v>251430.98</v>
      </c>
      <c r="O130" s="114">
        <f t="shared" si="1"/>
        <v>42374029.17</v>
      </c>
      <c r="V130" s="47"/>
      <c r="W130" s="47"/>
      <c r="X130" s="47"/>
      <c r="Y130" s="47"/>
      <c r="Z130" s="47"/>
      <c r="AA130" s="47"/>
      <c r="AB130" s="47"/>
      <c r="AC130" s="47"/>
      <c r="AD130" s="47"/>
    </row>
    <row r="131" spans="1:30" s="25" customFormat="1" ht="11.25">
      <c r="A131" s="50" t="s">
        <v>262</v>
      </c>
      <c r="B131" s="29" t="s">
        <v>263</v>
      </c>
      <c r="C131" s="27" t="s">
        <v>41</v>
      </c>
      <c r="D131" s="27" t="s">
        <v>15</v>
      </c>
      <c r="E131" s="28">
        <v>51806361.23</v>
      </c>
      <c r="F131" s="28">
        <v>0</v>
      </c>
      <c r="G131" s="28">
        <v>21505.76</v>
      </c>
      <c r="H131" s="28">
        <v>0</v>
      </c>
      <c r="I131" s="28">
        <v>-164906.54</v>
      </c>
      <c r="J131" s="28">
        <v>415717.01</v>
      </c>
      <c r="K131" s="28">
        <v>0</v>
      </c>
      <c r="L131" s="28">
        <v>0</v>
      </c>
      <c r="M131" s="28">
        <v>0</v>
      </c>
      <c r="N131" s="28">
        <v>265297.76</v>
      </c>
      <c r="O131" s="114">
        <f t="shared" si="1"/>
        <v>52300963.699999996</v>
      </c>
      <c r="V131" s="47"/>
      <c r="W131" s="47"/>
      <c r="X131" s="47"/>
      <c r="Y131" s="47"/>
      <c r="Z131" s="47"/>
      <c r="AA131" s="47"/>
      <c r="AB131" s="47"/>
      <c r="AC131" s="47"/>
      <c r="AD131" s="47"/>
    </row>
    <row r="132" spans="1:30" s="25" customFormat="1" ht="11.25">
      <c r="A132" s="50" t="s">
        <v>264</v>
      </c>
      <c r="B132" s="29" t="s">
        <v>265</v>
      </c>
      <c r="C132" s="27" t="s">
        <v>35</v>
      </c>
      <c r="D132" s="27" t="s">
        <v>36</v>
      </c>
      <c r="E132" s="28">
        <v>46528130.76</v>
      </c>
      <c r="F132" s="28">
        <v>0</v>
      </c>
      <c r="G132" s="28">
        <v>7883.95</v>
      </c>
      <c r="H132" s="28">
        <v>0</v>
      </c>
      <c r="I132" s="28">
        <v>-107057.36</v>
      </c>
      <c r="J132" s="28">
        <v>1983099.19</v>
      </c>
      <c r="K132" s="28">
        <v>0</v>
      </c>
      <c r="L132" s="28">
        <v>0</v>
      </c>
      <c r="M132" s="28">
        <v>0</v>
      </c>
      <c r="N132" s="28">
        <v>241438.14</v>
      </c>
      <c r="O132" s="114">
        <f t="shared" si="1"/>
        <v>48637726.779999994</v>
      </c>
      <c r="V132" s="47"/>
      <c r="W132" s="47"/>
      <c r="X132" s="47"/>
      <c r="Y132" s="47"/>
      <c r="Z132" s="47"/>
      <c r="AA132" s="47"/>
      <c r="AB132" s="47"/>
      <c r="AC132" s="47"/>
      <c r="AD132" s="47"/>
    </row>
    <row r="133" spans="1:30" s="25" customFormat="1" ht="11.25">
      <c r="A133" s="50" t="s">
        <v>266</v>
      </c>
      <c r="B133" s="29" t="s">
        <v>267</v>
      </c>
      <c r="C133" s="27" t="s">
        <v>14</v>
      </c>
      <c r="D133" s="27" t="s">
        <v>15</v>
      </c>
      <c r="E133" s="28">
        <v>26753320.46</v>
      </c>
      <c r="F133" s="28">
        <v>0</v>
      </c>
      <c r="G133" s="28">
        <v>37913.16</v>
      </c>
      <c r="H133" s="28">
        <v>0</v>
      </c>
      <c r="I133" s="28">
        <v>-49363.62</v>
      </c>
      <c r="J133" s="28">
        <v>224843.53</v>
      </c>
      <c r="K133" s="28">
        <v>0</v>
      </c>
      <c r="L133" s="28">
        <v>0</v>
      </c>
      <c r="M133" s="28">
        <v>0</v>
      </c>
      <c r="N133" s="28">
        <v>83087.29</v>
      </c>
      <c r="O133" s="114">
        <f t="shared" si="1"/>
        <v>26973974.5</v>
      </c>
      <c r="V133" s="47"/>
      <c r="W133" s="47"/>
      <c r="X133" s="47"/>
      <c r="Y133" s="47"/>
      <c r="Z133" s="47"/>
      <c r="AA133" s="47"/>
      <c r="AB133" s="47"/>
      <c r="AC133" s="47"/>
      <c r="AD133" s="47"/>
    </row>
    <row r="134" spans="1:30" s="25" customFormat="1" ht="11.25">
      <c r="A134" s="50" t="s">
        <v>268</v>
      </c>
      <c r="B134" s="29" t="s">
        <v>269</v>
      </c>
      <c r="C134" s="27" t="s">
        <v>167</v>
      </c>
      <c r="D134" s="27" t="s">
        <v>54</v>
      </c>
      <c r="E134" s="28">
        <v>24719590.54</v>
      </c>
      <c r="F134" s="28">
        <v>0</v>
      </c>
      <c r="G134" s="28">
        <v>9316.63</v>
      </c>
      <c r="H134" s="28">
        <v>0</v>
      </c>
      <c r="I134" s="28">
        <v>-47424.91</v>
      </c>
      <c r="J134" s="28">
        <v>254441</v>
      </c>
      <c r="K134" s="28">
        <v>0</v>
      </c>
      <c r="L134" s="28">
        <v>1954.41</v>
      </c>
      <c r="M134" s="28">
        <v>0</v>
      </c>
      <c r="N134" s="28">
        <v>238923.35</v>
      </c>
      <c r="O134" s="114">
        <f t="shared" si="1"/>
        <v>25158167.76</v>
      </c>
      <c r="V134" s="47"/>
      <c r="W134" s="47"/>
      <c r="X134" s="47"/>
      <c r="Y134" s="47"/>
      <c r="Z134" s="47"/>
      <c r="AA134" s="47"/>
      <c r="AB134" s="47"/>
      <c r="AC134" s="47"/>
      <c r="AD134" s="47"/>
    </row>
    <row r="135" spans="1:30" s="25" customFormat="1" ht="11.25">
      <c r="A135" s="50" t="s">
        <v>270</v>
      </c>
      <c r="B135" s="29" t="s">
        <v>271</v>
      </c>
      <c r="C135" s="27" t="s">
        <v>14</v>
      </c>
      <c r="D135" s="27" t="s">
        <v>15</v>
      </c>
      <c r="E135" s="28">
        <v>17645989.38</v>
      </c>
      <c r="F135" s="28">
        <v>0</v>
      </c>
      <c r="G135" s="28">
        <v>-7894.41</v>
      </c>
      <c r="H135" s="28">
        <v>0</v>
      </c>
      <c r="I135" s="28">
        <v>-2469.17</v>
      </c>
      <c r="J135" s="28">
        <v>252691.25</v>
      </c>
      <c r="K135" s="28">
        <v>0</v>
      </c>
      <c r="L135" s="28">
        <v>0</v>
      </c>
      <c r="M135" s="28">
        <v>0</v>
      </c>
      <c r="N135" s="28">
        <v>146389.66</v>
      </c>
      <c r="O135" s="114">
        <f t="shared" si="1"/>
        <v>18050495.529999997</v>
      </c>
      <c r="V135" s="47"/>
      <c r="W135" s="47"/>
      <c r="X135" s="47"/>
      <c r="Y135" s="47"/>
      <c r="Z135" s="47"/>
      <c r="AA135" s="47"/>
      <c r="AB135" s="47"/>
      <c r="AC135" s="47"/>
      <c r="AD135" s="47"/>
    </row>
    <row r="136" spans="1:30" s="25" customFormat="1" ht="11.25">
      <c r="A136" s="50" t="s">
        <v>272</v>
      </c>
      <c r="B136" s="29" t="s">
        <v>273</v>
      </c>
      <c r="C136" s="27" t="s">
        <v>14</v>
      </c>
      <c r="D136" s="27" t="s">
        <v>15</v>
      </c>
      <c r="E136" s="28">
        <v>25748247.73</v>
      </c>
      <c r="F136" s="28">
        <v>0</v>
      </c>
      <c r="G136" s="28">
        <v>5062.22</v>
      </c>
      <c r="H136" s="28">
        <v>0</v>
      </c>
      <c r="I136" s="28">
        <v>-137665.44</v>
      </c>
      <c r="J136" s="28">
        <v>246737.22</v>
      </c>
      <c r="K136" s="28">
        <v>0</v>
      </c>
      <c r="L136" s="28">
        <v>0</v>
      </c>
      <c r="M136" s="28">
        <v>0</v>
      </c>
      <c r="N136" s="28">
        <v>114886.92</v>
      </c>
      <c r="O136" s="114">
        <f t="shared" si="1"/>
        <v>25967144.21</v>
      </c>
      <c r="V136" s="47"/>
      <c r="W136" s="47"/>
      <c r="X136" s="47"/>
      <c r="Y136" s="47"/>
      <c r="Z136" s="47"/>
      <c r="AA136" s="47"/>
      <c r="AB136" s="47"/>
      <c r="AC136" s="47"/>
      <c r="AD136" s="47"/>
    </row>
    <row r="137" spans="1:30" s="25" customFormat="1" ht="11.25">
      <c r="A137" s="50" t="s">
        <v>274</v>
      </c>
      <c r="B137" s="29" t="s">
        <v>275</v>
      </c>
      <c r="C137" s="27" t="s">
        <v>35</v>
      </c>
      <c r="D137" s="27" t="s">
        <v>36</v>
      </c>
      <c r="E137" s="28">
        <v>62892266.63</v>
      </c>
      <c r="F137" s="28">
        <v>0</v>
      </c>
      <c r="G137" s="28">
        <v>-416371.8</v>
      </c>
      <c r="H137" s="28">
        <v>0</v>
      </c>
      <c r="I137" s="28">
        <v>-113259.98</v>
      </c>
      <c r="J137" s="28">
        <v>1220172.89</v>
      </c>
      <c r="K137" s="28">
        <v>0</v>
      </c>
      <c r="L137" s="28">
        <v>0</v>
      </c>
      <c r="M137" s="28">
        <v>0</v>
      </c>
      <c r="N137" s="28">
        <v>405480.99</v>
      </c>
      <c r="O137" s="114">
        <f t="shared" si="1"/>
        <v>64821032.330000006</v>
      </c>
      <c r="V137" s="47"/>
      <c r="W137" s="47"/>
      <c r="X137" s="47"/>
      <c r="Y137" s="47"/>
      <c r="Z137" s="47"/>
      <c r="AA137" s="47"/>
      <c r="AB137" s="47"/>
      <c r="AC137" s="47"/>
      <c r="AD137" s="47"/>
    </row>
    <row r="138" spans="1:30" s="25" customFormat="1" ht="11.25">
      <c r="A138" s="50" t="s">
        <v>276</v>
      </c>
      <c r="B138" s="29" t="s">
        <v>277</v>
      </c>
      <c r="C138" s="27" t="s">
        <v>61</v>
      </c>
      <c r="D138" s="27" t="s">
        <v>54</v>
      </c>
      <c r="E138" s="28">
        <v>41395668.73</v>
      </c>
      <c r="F138" s="28">
        <v>0</v>
      </c>
      <c r="G138" s="28">
        <v>-143826.33</v>
      </c>
      <c r="H138" s="28">
        <v>0</v>
      </c>
      <c r="I138" s="28">
        <v>-271816.35</v>
      </c>
      <c r="J138" s="28">
        <v>286825.4</v>
      </c>
      <c r="K138" s="28">
        <v>0</v>
      </c>
      <c r="L138" s="28">
        <v>0</v>
      </c>
      <c r="M138" s="28">
        <v>0</v>
      </c>
      <c r="N138" s="28">
        <v>220401.61</v>
      </c>
      <c r="O138" s="114">
        <f t="shared" si="1"/>
        <v>41774905.71999999</v>
      </c>
      <c r="V138" s="47"/>
      <c r="W138" s="47"/>
      <c r="X138" s="47"/>
      <c r="Y138" s="47"/>
      <c r="Z138" s="47"/>
      <c r="AA138" s="47"/>
      <c r="AB138" s="47"/>
      <c r="AC138" s="47"/>
      <c r="AD138" s="47"/>
    </row>
    <row r="139" spans="1:30" s="25" customFormat="1" ht="11.25">
      <c r="A139" s="50" t="s">
        <v>278</v>
      </c>
      <c r="B139" s="29" t="s">
        <v>279</v>
      </c>
      <c r="C139" s="27" t="s">
        <v>32</v>
      </c>
      <c r="D139" s="27" t="s">
        <v>15</v>
      </c>
      <c r="E139" s="28">
        <v>41272237.27</v>
      </c>
      <c r="F139" s="28">
        <v>0</v>
      </c>
      <c r="G139" s="28">
        <v>37361.12</v>
      </c>
      <c r="H139" s="28">
        <v>0</v>
      </c>
      <c r="I139" s="28">
        <v>-153645.97</v>
      </c>
      <c r="J139" s="28">
        <v>323777.18</v>
      </c>
      <c r="K139" s="28">
        <v>0</v>
      </c>
      <c r="L139" s="28">
        <v>0</v>
      </c>
      <c r="M139" s="28">
        <v>0</v>
      </c>
      <c r="N139" s="28">
        <v>198895.38</v>
      </c>
      <c r="O139" s="114">
        <f t="shared" si="1"/>
        <v>41603902.74000001</v>
      </c>
      <c r="V139" s="47"/>
      <c r="W139" s="47"/>
      <c r="X139" s="47"/>
      <c r="Y139" s="47"/>
      <c r="Z139" s="47"/>
      <c r="AA139" s="47"/>
      <c r="AB139" s="47"/>
      <c r="AC139" s="47"/>
      <c r="AD139" s="47"/>
    </row>
    <row r="140" spans="1:30" s="25" customFormat="1" ht="11.25">
      <c r="A140" s="50" t="s">
        <v>280</v>
      </c>
      <c r="B140" s="29" t="s">
        <v>281</v>
      </c>
      <c r="C140" s="27" t="s">
        <v>21</v>
      </c>
      <c r="D140" s="27" t="s">
        <v>15</v>
      </c>
      <c r="E140" s="28">
        <v>21888577.06</v>
      </c>
      <c r="F140" s="28">
        <v>0</v>
      </c>
      <c r="G140" s="28">
        <v>14932.74</v>
      </c>
      <c r="H140" s="28">
        <v>0</v>
      </c>
      <c r="I140" s="28">
        <v>-65662.2</v>
      </c>
      <c r="J140" s="28">
        <v>156919.31</v>
      </c>
      <c r="K140" s="28">
        <v>0</v>
      </c>
      <c r="L140" s="28">
        <v>0</v>
      </c>
      <c r="M140" s="28">
        <v>0</v>
      </c>
      <c r="N140" s="28">
        <v>155182.36</v>
      </c>
      <c r="O140" s="114">
        <f t="shared" si="1"/>
        <v>22120083.79</v>
      </c>
      <c r="V140" s="47"/>
      <c r="W140" s="47"/>
      <c r="X140" s="47"/>
      <c r="Y140" s="47"/>
      <c r="Z140" s="47"/>
      <c r="AA140" s="47"/>
      <c r="AB140" s="47"/>
      <c r="AC140" s="47"/>
      <c r="AD140" s="47"/>
    </row>
    <row r="141" spans="1:30" s="25" customFormat="1" ht="11.25">
      <c r="A141" s="50" t="s">
        <v>282</v>
      </c>
      <c r="B141" s="29" t="s">
        <v>283</v>
      </c>
      <c r="C141" s="27" t="s">
        <v>35</v>
      </c>
      <c r="D141" s="27" t="s">
        <v>36</v>
      </c>
      <c r="E141" s="28">
        <v>299056296.55</v>
      </c>
      <c r="F141" s="28">
        <v>0</v>
      </c>
      <c r="G141" s="28">
        <v>1455419.11</v>
      </c>
      <c r="H141" s="28">
        <v>0</v>
      </c>
      <c r="I141" s="28">
        <v>-262537.52</v>
      </c>
      <c r="J141" s="28">
        <v>2552433</v>
      </c>
      <c r="K141" s="28">
        <v>0</v>
      </c>
      <c r="L141" s="28">
        <v>0</v>
      </c>
      <c r="M141" s="28">
        <v>0</v>
      </c>
      <c r="N141" s="28">
        <v>1827493.46</v>
      </c>
      <c r="O141" s="114">
        <f aca="true" t="shared" si="2" ref="O141:O204">E141-F141-G141+H141+I141+J141+K141+L141+M141+N141</f>
        <v>301718266.38</v>
      </c>
      <c r="V141" s="47"/>
      <c r="W141" s="47"/>
      <c r="X141" s="47"/>
      <c r="Y141" s="47"/>
      <c r="Z141" s="47"/>
      <c r="AA141" s="47"/>
      <c r="AB141" s="47"/>
      <c r="AC141" s="47"/>
      <c r="AD141" s="47"/>
    </row>
    <row r="142" spans="1:30" s="25" customFormat="1" ht="11.25">
      <c r="A142" s="50" t="s">
        <v>284</v>
      </c>
      <c r="B142" s="29" t="s">
        <v>285</v>
      </c>
      <c r="C142" s="27" t="s">
        <v>21</v>
      </c>
      <c r="D142" s="27" t="s">
        <v>15</v>
      </c>
      <c r="E142" s="28">
        <v>27945952.2</v>
      </c>
      <c r="F142" s="28">
        <v>0</v>
      </c>
      <c r="G142" s="28">
        <v>-3925.33</v>
      </c>
      <c r="H142" s="28">
        <v>0</v>
      </c>
      <c r="I142" s="28">
        <v>-181362.27</v>
      </c>
      <c r="J142" s="28">
        <v>153123.82</v>
      </c>
      <c r="K142" s="28">
        <v>0</v>
      </c>
      <c r="L142" s="28">
        <v>0</v>
      </c>
      <c r="M142" s="28">
        <v>0</v>
      </c>
      <c r="N142" s="28">
        <v>137419.7</v>
      </c>
      <c r="O142" s="114">
        <f t="shared" si="2"/>
        <v>28059058.779999997</v>
      </c>
      <c r="V142" s="47"/>
      <c r="W142" s="47"/>
      <c r="X142" s="47"/>
      <c r="Y142" s="47"/>
      <c r="Z142" s="47"/>
      <c r="AA142" s="47"/>
      <c r="AB142" s="47"/>
      <c r="AC142" s="47"/>
      <c r="AD142" s="47"/>
    </row>
    <row r="143" spans="1:30" s="25" customFormat="1" ht="11.25">
      <c r="A143" s="50" t="s">
        <v>286</v>
      </c>
      <c r="B143" s="29" t="s">
        <v>287</v>
      </c>
      <c r="C143" s="27" t="s">
        <v>14</v>
      </c>
      <c r="D143" s="27" t="s">
        <v>15</v>
      </c>
      <c r="E143" s="28">
        <v>37947789.47</v>
      </c>
      <c r="F143" s="28">
        <v>0</v>
      </c>
      <c r="G143" s="28">
        <v>79241.63</v>
      </c>
      <c r="H143" s="28">
        <v>0</v>
      </c>
      <c r="I143" s="28">
        <v>-43062.37</v>
      </c>
      <c r="J143" s="28">
        <v>241846.1</v>
      </c>
      <c r="K143" s="28">
        <v>0</v>
      </c>
      <c r="L143" s="28">
        <v>0</v>
      </c>
      <c r="M143" s="28">
        <v>0</v>
      </c>
      <c r="N143" s="28">
        <v>167652.81</v>
      </c>
      <c r="O143" s="114">
        <f t="shared" si="2"/>
        <v>38234984.38</v>
      </c>
      <c r="V143" s="47"/>
      <c r="W143" s="47"/>
      <c r="X143" s="47"/>
      <c r="Y143" s="47"/>
      <c r="Z143" s="47"/>
      <c r="AA143" s="47"/>
      <c r="AB143" s="47"/>
      <c r="AC143" s="47"/>
      <c r="AD143" s="47"/>
    </row>
    <row r="144" spans="1:30" s="25" customFormat="1" ht="11.25">
      <c r="A144" s="50" t="s">
        <v>288</v>
      </c>
      <c r="B144" s="29" t="s">
        <v>289</v>
      </c>
      <c r="C144" s="27" t="s">
        <v>35</v>
      </c>
      <c r="D144" s="27" t="s">
        <v>36</v>
      </c>
      <c r="E144" s="28">
        <v>139110374.24</v>
      </c>
      <c r="F144" s="28">
        <v>0</v>
      </c>
      <c r="G144" s="28">
        <v>695195.97</v>
      </c>
      <c r="H144" s="28">
        <v>0</v>
      </c>
      <c r="I144" s="28">
        <v>-524212.27</v>
      </c>
      <c r="J144" s="28">
        <v>-61596.74</v>
      </c>
      <c r="K144" s="28">
        <v>0</v>
      </c>
      <c r="L144" s="28">
        <v>0</v>
      </c>
      <c r="M144" s="28">
        <v>0</v>
      </c>
      <c r="N144" s="28">
        <v>552944</v>
      </c>
      <c r="O144" s="114">
        <f t="shared" si="2"/>
        <v>138382313.26</v>
      </c>
      <c r="V144" s="47"/>
      <c r="W144" s="47"/>
      <c r="X144" s="47"/>
      <c r="Y144" s="47"/>
      <c r="Z144" s="47"/>
      <c r="AA144" s="47"/>
      <c r="AB144" s="47"/>
      <c r="AC144" s="47"/>
      <c r="AD144" s="47"/>
    </row>
    <row r="145" spans="1:30" s="25" customFormat="1" ht="11.25">
      <c r="A145" s="50" t="s">
        <v>290</v>
      </c>
      <c r="B145" s="29" t="s">
        <v>291</v>
      </c>
      <c r="C145" s="27" t="s">
        <v>32</v>
      </c>
      <c r="D145" s="27" t="s">
        <v>15</v>
      </c>
      <c r="E145" s="28">
        <v>51368199.97</v>
      </c>
      <c r="F145" s="28">
        <v>0</v>
      </c>
      <c r="G145" s="28">
        <v>52737.18</v>
      </c>
      <c r="H145" s="28">
        <v>0</v>
      </c>
      <c r="I145" s="28">
        <v>-222199.14</v>
      </c>
      <c r="J145" s="28">
        <v>293024.54</v>
      </c>
      <c r="K145" s="28">
        <v>0</v>
      </c>
      <c r="L145" s="28">
        <v>0</v>
      </c>
      <c r="M145" s="28">
        <v>0</v>
      </c>
      <c r="N145" s="28">
        <v>161645.23</v>
      </c>
      <c r="O145" s="114">
        <f t="shared" si="2"/>
        <v>51547933.419999994</v>
      </c>
      <c r="V145" s="47"/>
      <c r="W145" s="47"/>
      <c r="X145" s="47"/>
      <c r="Y145" s="47"/>
      <c r="Z145" s="47"/>
      <c r="AA145" s="47"/>
      <c r="AB145" s="47"/>
      <c r="AC145" s="47"/>
      <c r="AD145" s="47"/>
    </row>
    <row r="146" spans="1:30" s="25" customFormat="1" ht="11.25">
      <c r="A146" s="50" t="s">
        <v>292</v>
      </c>
      <c r="B146" s="29" t="s">
        <v>293</v>
      </c>
      <c r="C146" s="27" t="s">
        <v>18</v>
      </c>
      <c r="D146" s="27" t="s">
        <v>15</v>
      </c>
      <c r="E146" s="28">
        <v>17665180.31</v>
      </c>
      <c r="F146" s="28">
        <v>0</v>
      </c>
      <c r="G146" s="28">
        <v>-5498.74</v>
      </c>
      <c r="H146" s="28">
        <v>0</v>
      </c>
      <c r="I146" s="28">
        <v>-4680.93</v>
      </c>
      <c r="J146" s="28">
        <v>854011.06</v>
      </c>
      <c r="K146" s="28">
        <v>0</v>
      </c>
      <c r="L146" s="28">
        <v>0</v>
      </c>
      <c r="M146" s="28">
        <v>0</v>
      </c>
      <c r="N146" s="28">
        <v>81758.56</v>
      </c>
      <c r="O146" s="114">
        <f t="shared" si="2"/>
        <v>18601767.739999995</v>
      </c>
      <c r="V146" s="47"/>
      <c r="W146" s="47"/>
      <c r="X146" s="47"/>
      <c r="Y146" s="47"/>
      <c r="Z146" s="47"/>
      <c r="AA146" s="47"/>
      <c r="AB146" s="47"/>
      <c r="AC146" s="47"/>
      <c r="AD146" s="47"/>
    </row>
    <row r="147" spans="1:30" s="25" customFormat="1" ht="11.25">
      <c r="A147" s="50" t="s">
        <v>294</v>
      </c>
      <c r="B147" s="29" t="s">
        <v>295</v>
      </c>
      <c r="C147" s="27" t="s">
        <v>32</v>
      </c>
      <c r="D147" s="27" t="s">
        <v>15</v>
      </c>
      <c r="E147" s="28">
        <v>47257898.37</v>
      </c>
      <c r="F147" s="28">
        <v>0</v>
      </c>
      <c r="G147" s="28">
        <v>36047.75</v>
      </c>
      <c r="H147" s="28">
        <v>0</v>
      </c>
      <c r="I147" s="28">
        <v>-152460.47</v>
      </c>
      <c r="J147" s="28">
        <v>656501</v>
      </c>
      <c r="K147" s="28">
        <v>0</v>
      </c>
      <c r="L147" s="28">
        <v>0</v>
      </c>
      <c r="M147" s="28">
        <v>-49872.81</v>
      </c>
      <c r="N147" s="28">
        <v>264626.66</v>
      </c>
      <c r="O147" s="114">
        <f t="shared" si="2"/>
        <v>47940644.99999999</v>
      </c>
      <c r="V147" s="47"/>
      <c r="W147" s="47"/>
      <c r="X147" s="47"/>
      <c r="Y147" s="47"/>
      <c r="Z147" s="47"/>
      <c r="AA147" s="47"/>
      <c r="AB147" s="47"/>
      <c r="AC147" s="47"/>
      <c r="AD147" s="47"/>
    </row>
    <row r="148" spans="1:30" s="25" customFormat="1" ht="11.25">
      <c r="A148" s="50" t="s">
        <v>296</v>
      </c>
      <c r="B148" s="29" t="s">
        <v>297</v>
      </c>
      <c r="C148" s="27" t="s">
        <v>14</v>
      </c>
      <c r="D148" s="27" t="s">
        <v>54</v>
      </c>
      <c r="E148" s="28">
        <v>29398040.28</v>
      </c>
      <c r="F148" s="28">
        <v>0</v>
      </c>
      <c r="G148" s="28">
        <v>14414.33</v>
      </c>
      <c r="H148" s="28">
        <v>0</v>
      </c>
      <c r="I148" s="28">
        <v>-340776.37</v>
      </c>
      <c r="J148" s="28">
        <v>168476</v>
      </c>
      <c r="K148" s="28">
        <v>0</v>
      </c>
      <c r="L148" s="28">
        <v>0</v>
      </c>
      <c r="M148" s="28">
        <v>0</v>
      </c>
      <c r="N148" s="28">
        <v>170026.34</v>
      </c>
      <c r="O148" s="114">
        <f t="shared" si="2"/>
        <v>29381351.92</v>
      </c>
      <c r="V148" s="47"/>
      <c r="W148" s="47"/>
      <c r="X148" s="47"/>
      <c r="Y148" s="47"/>
      <c r="Z148" s="47"/>
      <c r="AA148" s="47"/>
      <c r="AB148" s="47"/>
      <c r="AC148" s="47"/>
      <c r="AD148" s="47"/>
    </row>
    <row r="149" spans="1:30" s="25" customFormat="1" ht="11.25">
      <c r="A149" s="50" t="s">
        <v>298</v>
      </c>
      <c r="B149" s="29" t="s">
        <v>299</v>
      </c>
      <c r="C149" s="27" t="s">
        <v>53</v>
      </c>
      <c r="D149" s="27" t="s">
        <v>54</v>
      </c>
      <c r="E149" s="28">
        <v>1311007.02</v>
      </c>
      <c r="F149" s="28">
        <v>0</v>
      </c>
      <c r="G149" s="28">
        <v>0</v>
      </c>
      <c r="H149" s="28">
        <v>66.51</v>
      </c>
      <c r="I149" s="28">
        <v>0</v>
      </c>
      <c r="J149" s="28">
        <v>0</v>
      </c>
      <c r="K149" s="28">
        <v>0</v>
      </c>
      <c r="L149" s="28">
        <v>0</v>
      </c>
      <c r="M149" s="28">
        <v>0</v>
      </c>
      <c r="N149" s="28">
        <v>107.72</v>
      </c>
      <c r="O149" s="114">
        <f t="shared" si="2"/>
        <v>1311181.25</v>
      </c>
      <c r="V149" s="47"/>
      <c r="W149" s="47"/>
      <c r="X149" s="47"/>
      <c r="Y149" s="47"/>
      <c r="Z149" s="47"/>
      <c r="AA149" s="47"/>
      <c r="AB149" s="47"/>
      <c r="AC149" s="47"/>
      <c r="AD149" s="47"/>
    </row>
    <row r="150" spans="1:30" s="25" customFormat="1" ht="11.25">
      <c r="A150" s="50" t="s">
        <v>300</v>
      </c>
      <c r="B150" s="29" t="s">
        <v>301</v>
      </c>
      <c r="C150" s="27" t="s">
        <v>35</v>
      </c>
      <c r="D150" s="27" t="s">
        <v>36</v>
      </c>
      <c r="E150" s="28">
        <v>129295286.65</v>
      </c>
      <c r="F150" s="28">
        <v>0</v>
      </c>
      <c r="G150" s="28">
        <v>-31795.98</v>
      </c>
      <c r="H150" s="28">
        <v>0</v>
      </c>
      <c r="I150" s="28">
        <v>-1417265.88</v>
      </c>
      <c r="J150" s="28">
        <v>1786156.37</v>
      </c>
      <c r="K150" s="28">
        <v>0</v>
      </c>
      <c r="L150" s="28">
        <v>0</v>
      </c>
      <c r="M150" s="28">
        <v>-63384.8</v>
      </c>
      <c r="N150" s="28">
        <v>222868.93</v>
      </c>
      <c r="O150" s="114">
        <f t="shared" si="2"/>
        <v>129855457.25000003</v>
      </c>
      <c r="V150" s="47"/>
      <c r="W150" s="47"/>
      <c r="X150" s="47"/>
      <c r="Y150" s="47"/>
      <c r="Z150" s="47"/>
      <c r="AA150" s="47"/>
      <c r="AB150" s="47"/>
      <c r="AC150" s="47"/>
      <c r="AD150" s="47"/>
    </row>
    <row r="151" spans="1:30" s="25" customFormat="1" ht="11.25">
      <c r="A151" s="50" t="s">
        <v>302</v>
      </c>
      <c r="B151" s="29" t="s">
        <v>303</v>
      </c>
      <c r="C151" s="27" t="s">
        <v>35</v>
      </c>
      <c r="D151" s="27" t="s">
        <v>36</v>
      </c>
      <c r="E151" s="28">
        <v>206225838.79</v>
      </c>
      <c r="F151" s="28">
        <v>0</v>
      </c>
      <c r="G151" s="28">
        <v>-181526.6</v>
      </c>
      <c r="H151" s="28">
        <v>0</v>
      </c>
      <c r="I151" s="28">
        <v>-1768503.41</v>
      </c>
      <c r="J151" s="28">
        <v>3676306.47</v>
      </c>
      <c r="K151" s="28">
        <v>0</v>
      </c>
      <c r="L151" s="28">
        <v>0</v>
      </c>
      <c r="M151" s="28">
        <v>0</v>
      </c>
      <c r="N151" s="28">
        <v>830488.88</v>
      </c>
      <c r="O151" s="114">
        <f t="shared" si="2"/>
        <v>209145657.32999998</v>
      </c>
      <c r="V151" s="47"/>
      <c r="W151" s="47"/>
      <c r="X151" s="47"/>
      <c r="Y151" s="47"/>
      <c r="Z151" s="47"/>
      <c r="AA151" s="47"/>
      <c r="AB151" s="47"/>
      <c r="AC151" s="47"/>
      <c r="AD151" s="47"/>
    </row>
    <row r="152" spans="1:30" s="25" customFormat="1" ht="11.25">
      <c r="A152" s="50" t="s">
        <v>304</v>
      </c>
      <c r="B152" s="29" t="s">
        <v>305</v>
      </c>
      <c r="C152" s="27" t="s">
        <v>21</v>
      </c>
      <c r="D152" s="27" t="s">
        <v>15</v>
      </c>
      <c r="E152" s="28">
        <v>31044885.06</v>
      </c>
      <c r="F152" s="28">
        <v>0</v>
      </c>
      <c r="G152" s="28">
        <v>48044.81</v>
      </c>
      <c r="H152" s="28">
        <v>0</v>
      </c>
      <c r="I152" s="28">
        <v>-62877.76</v>
      </c>
      <c r="J152" s="28">
        <v>260000</v>
      </c>
      <c r="K152" s="28">
        <v>0</v>
      </c>
      <c r="L152" s="28">
        <v>0</v>
      </c>
      <c r="M152" s="28">
        <v>0</v>
      </c>
      <c r="N152" s="28">
        <v>174857</v>
      </c>
      <c r="O152" s="114">
        <f t="shared" si="2"/>
        <v>31368819.49</v>
      </c>
      <c r="V152" s="47"/>
      <c r="W152" s="47"/>
      <c r="X152" s="47"/>
      <c r="Y152" s="47"/>
      <c r="Z152" s="47"/>
      <c r="AA152" s="47"/>
      <c r="AB152" s="47"/>
      <c r="AC152" s="47"/>
      <c r="AD152" s="47"/>
    </row>
    <row r="153" spans="1:30" s="25" customFormat="1" ht="11.25">
      <c r="A153" s="50" t="s">
        <v>306</v>
      </c>
      <c r="B153" s="29" t="s">
        <v>307</v>
      </c>
      <c r="C153" s="27" t="s">
        <v>32</v>
      </c>
      <c r="D153" s="27" t="s">
        <v>15</v>
      </c>
      <c r="E153" s="28">
        <v>34276289.65</v>
      </c>
      <c r="F153" s="28">
        <v>0</v>
      </c>
      <c r="G153" s="28">
        <v>-2626.38</v>
      </c>
      <c r="H153" s="28">
        <v>0</v>
      </c>
      <c r="I153" s="28">
        <v>-76095.08</v>
      </c>
      <c r="J153" s="28">
        <v>280025.8</v>
      </c>
      <c r="K153" s="28">
        <v>0</v>
      </c>
      <c r="L153" s="28">
        <v>0</v>
      </c>
      <c r="M153" s="28">
        <v>-6710.43</v>
      </c>
      <c r="N153" s="28">
        <v>223609.99</v>
      </c>
      <c r="O153" s="114">
        <f t="shared" si="2"/>
        <v>34699746.31</v>
      </c>
      <c r="V153" s="47"/>
      <c r="W153" s="47"/>
      <c r="X153" s="47"/>
      <c r="Y153" s="47"/>
      <c r="Z153" s="47"/>
      <c r="AA153" s="47"/>
      <c r="AB153" s="47"/>
      <c r="AC153" s="47"/>
      <c r="AD153" s="47"/>
    </row>
    <row r="154" spans="1:30" s="25" customFormat="1" ht="11.25">
      <c r="A154" s="50" t="s">
        <v>308</v>
      </c>
      <c r="B154" s="29" t="s">
        <v>309</v>
      </c>
      <c r="C154" s="27" t="s">
        <v>41</v>
      </c>
      <c r="D154" s="27" t="s">
        <v>54</v>
      </c>
      <c r="E154" s="28">
        <v>84691152.9</v>
      </c>
      <c r="F154" s="28">
        <v>0</v>
      </c>
      <c r="G154" s="28">
        <v>2530.26</v>
      </c>
      <c r="H154" s="28">
        <v>0</v>
      </c>
      <c r="I154" s="28">
        <v>1026738.62</v>
      </c>
      <c r="J154" s="28">
        <v>1546803.11</v>
      </c>
      <c r="K154" s="28">
        <v>0</v>
      </c>
      <c r="L154" s="28">
        <v>256285.62</v>
      </c>
      <c r="M154" s="28">
        <v>-4399607.84</v>
      </c>
      <c r="N154" s="28">
        <v>443834.55</v>
      </c>
      <c r="O154" s="114">
        <f t="shared" si="2"/>
        <v>83562676.7</v>
      </c>
      <c r="V154" s="47"/>
      <c r="W154" s="47"/>
      <c r="X154" s="47"/>
      <c r="Y154" s="47"/>
      <c r="Z154" s="47"/>
      <c r="AA154" s="47"/>
      <c r="AB154" s="47"/>
      <c r="AC154" s="47"/>
      <c r="AD154" s="47"/>
    </row>
    <row r="155" spans="1:30" s="25" customFormat="1" ht="11.25">
      <c r="A155" s="50" t="s">
        <v>310</v>
      </c>
      <c r="B155" s="29" t="s">
        <v>311</v>
      </c>
      <c r="C155" s="27" t="s">
        <v>35</v>
      </c>
      <c r="D155" s="27" t="s">
        <v>36</v>
      </c>
      <c r="E155" s="28">
        <v>76469466.15</v>
      </c>
      <c r="F155" s="28">
        <v>0</v>
      </c>
      <c r="G155" s="28">
        <v>-4770.22</v>
      </c>
      <c r="H155" s="28">
        <v>0</v>
      </c>
      <c r="I155" s="28">
        <v>35907.66</v>
      </c>
      <c r="J155" s="28">
        <v>-274881.59</v>
      </c>
      <c r="K155" s="28">
        <v>0</v>
      </c>
      <c r="L155" s="28">
        <v>0</v>
      </c>
      <c r="M155" s="28">
        <v>0</v>
      </c>
      <c r="N155" s="28">
        <v>471764.73</v>
      </c>
      <c r="O155" s="114">
        <f t="shared" si="2"/>
        <v>76707027.17</v>
      </c>
      <c r="V155" s="47"/>
      <c r="W155" s="47"/>
      <c r="X155" s="47"/>
      <c r="Y155" s="47"/>
      <c r="Z155" s="47"/>
      <c r="AA155" s="47"/>
      <c r="AB155" s="47"/>
      <c r="AC155" s="47"/>
      <c r="AD155" s="47"/>
    </row>
    <row r="156" spans="1:30" s="25" customFormat="1" ht="11.25">
      <c r="A156" s="50" t="s">
        <v>312</v>
      </c>
      <c r="B156" s="29" t="s">
        <v>313</v>
      </c>
      <c r="C156" s="27" t="s">
        <v>41</v>
      </c>
      <c r="D156" s="27" t="s">
        <v>42</v>
      </c>
      <c r="E156" s="28">
        <v>92235311.14</v>
      </c>
      <c r="F156" s="28">
        <v>0</v>
      </c>
      <c r="G156" s="28">
        <v>197253.29</v>
      </c>
      <c r="H156" s="28">
        <v>0</v>
      </c>
      <c r="I156" s="28">
        <v>-677558.87</v>
      </c>
      <c r="J156" s="28">
        <v>2078219.58</v>
      </c>
      <c r="K156" s="28">
        <v>0</v>
      </c>
      <c r="L156" s="28">
        <v>0</v>
      </c>
      <c r="M156" s="28">
        <v>0</v>
      </c>
      <c r="N156" s="28">
        <v>428943.95</v>
      </c>
      <c r="O156" s="114">
        <f t="shared" si="2"/>
        <v>93867662.50999999</v>
      </c>
      <c r="V156" s="47"/>
      <c r="W156" s="47"/>
      <c r="X156" s="47"/>
      <c r="Y156" s="47"/>
      <c r="Z156" s="47"/>
      <c r="AA156" s="47"/>
      <c r="AB156" s="47"/>
      <c r="AC156" s="47"/>
      <c r="AD156" s="47"/>
    </row>
    <row r="157" spans="1:30" s="25" customFormat="1" ht="11.25">
      <c r="A157" s="50" t="s">
        <v>314</v>
      </c>
      <c r="B157" s="29" t="s">
        <v>315</v>
      </c>
      <c r="C157" s="27" t="s">
        <v>18</v>
      </c>
      <c r="D157" s="27" t="s">
        <v>42</v>
      </c>
      <c r="E157" s="28">
        <v>35253539.95</v>
      </c>
      <c r="F157" s="28">
        <v>0</v>
      </c>
      <c r="G157" s="28">
        <v>17604.64</v>
      </c>
      <c r="H157" s="28">
        <v>0</v>
      </c>
      <c r="I157" s="28">
        <v>-130189.42</v>
      </c>
      <c r="J157" s="28">
        <v>377277.18</v>
      </c>
      <c r="K157" s="28">
        <v>0</v>
      </c>
      <c r="L157" s="28">
        <v>0</v>
      </c>
      <c r="M157" s="28">
        <v>0</v>
      </c>
      <c r="N157" s="28">
        <v>122384.42</v>
      </c>
      <c r="O157" s="114">
        <f t="shared" si="2"/>
        <v>35605407.49</v>
      </c>
      <c r="V157" s="47"/>
      <c r="W157" s="47"/>
      <c r="X157" s="47"/>
      <c r="Y157" s="47"/>
      <c r="Z157" s="47"/>
      <c r="AA157" s="47"/>
      <c r="AB157" s="47"/>
      <c r="AC157" s="47"/>
      <c r="AD157" s="47"/>
    </row>
    <row r="158" spans="1:30" s="25" customFormat="1" ht="11.25">
      <c r="A158" s="50" t="s">
        <v>316</v>
      </c>
      <c r="B158" s="29" t="s">
        <v>317</v>
      </c>
      <c r="C158" s="27" t="s">
        <v>35</v>
      </c>
      <c r="D158" s="27" t="s">
        <v>36</v>
      </c>
      <c r="E158" s="28">
        <v>85679269.91</v>
      </c>
      <c r="F158" s="28">
        <v>0</v>
      </c>
      <c r="G158" s="28">
        <v>46817.73</v>
      </c>
      <c r="H158" s="28">
        <v>0</v>
      </c>
      <c r="I158" s="28">
        <v>-1349272.61</v>
      </c>
      <c r="J158" s="28">
        <v>3532132.05</v>
      </c>
      <c r="K158" s="28">
        <v>0</v>
      </c>
      <c r="L158" s="28">
        <v>0</v>
      </c>
      <c r="M158" s="28">
        <v>0</v>
      </c>
      <c r="N158" s="28">
        <v>521871.67</v>
      </c>
      <c r="O158" s="114">
        <f t="shared" si="2"/>
        <v>88337183.28999999</v>
      </c>
      <c r="V158" s="47"/>
      <c r="W158" s="47"/>
      <c r="X158" s="47"/>
      <c r="Y158" s="47"/>
      <c r="Z158" s="47"/>
      <c r="AA158" s="47"/>
      <c r="AB158" s="47"/>
      <c r="AC158" s="47"/>
      <c r="AD158" s="47"/>
    </row>
    <row r="159" spans="1:30" s="25" customFormat="1" ht="11.25">
      <c r="A159" s="50" t="s">
        <v>318</v>
      </c>
      <c r="B159" s="29" t="s">
        <v>319</v>
      </c>
      <c r="C159" s="27" t="s">
        <v>18</v>
      </c>
      <c r="D159" s="27" t="s">
        <v>15</v>
      </c>
      <c r="E159" s="28">
        <v>35526210.8</v>
      </c>
      <c r="F159" s="28">
        <v>0</v>
      </c>
      <c r="G159" s="28">
        <v>8953.26</v>
      </c>
      <c r="H159" s="28">
        <v>0</v>
      </c>
      <c r="I159" s="28">
        <v>-231207.77</v>
      </c>
      <c r="J159" s="28">
        <v>119234.42</v>
      </c>
      <c r="K159" s="28">
        <v>0</v>
      </c>
      <c r="L159" s="28">
        <v>0</v>
      </c>
      <c r="M159" s="28">
        <v>0</v>
      </c>
      <c r="N159" s="28">
        <v>407584.25</v>
      </c>
      <c r="O159" s="114">
        <f t="shared" si="2"/>
        <v>35812868.44</v>
      </c>
      <c r="V159" s="47"/>
      <c r="W159" s="47"/>
      <c r="X159" s="47"/>
      <c r="Y159" s="47"/>
      <c r="Z159" s="47"/>
      <c r="AA159" s="47"/>
      <c r="AB159" s="47"/>
      <c r="AC159" s="47"/>
      <c r="AD159" s="47"/>
    </row>
    <row r="160" spans="1:30" s="25" customFormat="1" ht="11.25">
      <c r="A160" s="50" t="s">
        <v>320</v>
      </c>
      <c r="B160" s="29" t="s">
        <v>321</v>
      </c>
      <c r="C160" s="27" t="s">
        <v>41</v>
      </c>
      <c r="D160" s="27" t="s">
        <v>42</v>
      </c>
      <c r="E160" s="28">
        <v>311893017.14</v>
      </c>
      <c r="F160" s="28">
        <v>0</v>
      </c>
      <c r="G160" s="28">
        <v>894056.79</v>
      </c>
      <c r="H160" s="28">
        <v>0</v>
      </c>
      <c r="I160" s="28">
        <v>-877497.48</v>
      </c>
      <c r="J160" s="28">
        <v>3266171.32</v>
      </c>
      <c r="K160" s="28">
        <v>0</v>
      </c>
      <c r="L160" s="28">
        <v>0</v>
      </c>
      <c r="M160" s="28">
        <v>0</v>
      </c>
      <c r="N160" s="28">
        <v>1688394</v>
      </c>
      <c r="O160" s="114">
        <f t="shared" si="2"/>
        <v>315076028.18999994</v>
      </c>
      <c r="V160" s="47"/>
      <c r="W160" s="47"/>
      <c r="X160" s="47"/>
      <c r="Y160" s="47"/>
      <c r="Z160" s="47"/>
      <c r="AA160" s="47"/>
      <c r="AB160" s="47"/>
      <c r="AC160" s="47"/>
      <c r="AD160" s="47"/>
    </row>
    <row r="161" spans="1:30" s="25" customFormat="1" ht="11.25">
      <c r="A161" s="50" t="s">
        <v>322</v>
      </c>
      <c r="B161" s="29" t="s">
        <v>323</v>
      </c>
      <c r="C161" s="27" t="s">
        <v>21</v>
      </c>
      <c r="D161" s="27" t="s">
        <v>54</v>
      </c>
      <c r="E161" s="28">
        <v>99960136.34</v>
      </c>
      <c r="F161" s="28">
        <v>0</v>
      </c>
      <c r="G161" s="28">
        <v>-8507.32</v>
      </c>
      <c r="H161" s="28">
        <v>0</v>
      </c>
      <c r="I161" s="28">
        <v>-560744.74</v>
      </c>
      <c r="J161" s="28">
        <v>1480731.9</v>
      </c>
      <c r="K161" s="28">
        <v>0</v>
      </c>
      <c r="L161" s="28">
        <v>0</v>
      </c>
      <c r="M161" s="28">
        <v>0</v>
      </c>
      <c r="N161" s="28">
        <v>545373.23</v>
      </c>
      <c r="O161" s="114">
        <f t="shared" si="2"/>
        <v>101434004.05000001</v>
      </c>
      <c r="V161" s="47"/>
      <c r="W161" s="47"/>
      <c r="X161" s="47"/>
      <c r="Y161" s="47"/>
      <c r="Z161" s="47"/>
      <c r="AA161" s="47"/>
      <c r="AB161" s="47"/>
      <c r="AC161" s="47"/>
      <c r="AD161" s="47"/>
    </row>
    <row r="162" spans="1:30" s="25" customFormat="1" ht="11.25">
      <c r="A162" s="50" t="s">
        <v>324</v>
      </c>
      <c r="B162" s="29" t="s">
        <v>325</v>
      </c>
      <c r="C162" s="27" t="s">
        <v>14</v>
      </c>
      <c r="D162" s="27" t="s">
        <v>15</v>
      </c>
      <c r="E162" s="28">
        <v>19699902.82</v>
      </c>
      <c r="F162" s="28">
        <v>0</v>
      </c>
      <c r="G162" s="28">
        <v>119583.93</v>
      </c>
      <c r="H162" s="28">
        <v>0</v>
      </c>
      <c r="I162" s="28">
        <v>918.15</v>
      </c>
      <c r="J162" s="28">
        <v>378326.11</v>
      </c>
      <c r="K162" s="28">
        <v>0</v>
      </c>
      <c r="L162" s="28">
        <v>0</v>
      </c>
      <c r="M162" s="28">
        <v>0</v>
      </c>
      <c r="N162" s="28">
        <v>95061.23</v>
      </c>
      <c r="O162" s="114">
        <f t="shared" si="2"/>
        <v>20054624.38</v>
      </c>
      <c r="V162" s="47"/>
      <c r="W162" s="47"/>
      <c r="X162" s="47"/>
      <c r="Y162" s="47"/>
      <c r="Z162" s="47"/>
      <c r="AA162" s="47"/>
      <c r="AB162" s="47"/>
      <c r="AC162" s="47"/>
      <c r="AD162" s="47"/>
    </row>
    <row r="163" spans="1:30" s="25" customFormat="1" ht="11.25">
      <c r="A163" s="50" t="s">
        <v>326</v>
      </c>
      <c r="B163" s="29" t="s">
        <v>327</v>
      </c>
      <c r="C163" s="27" t="s">
        <v>35</v>
      </c>
      <c r="D163" s="27" t="s">
        <v>36</v>
      </c>
      <c r="E163" s="28">
        <v>43292562.75</v>
      </c>
      <c r="F163" s="28">
        <v>0</v>
      </c>
      <c r="G163" s="28">
        <v>-7923.45</v>
      </c>
      <c r="H163" s="28">
        <v>0</v>
      </c>
      <c r="I163" s="28">
        <v>-465827.17</v>
      </c>
      <c r="J163" s="28">
        <v>760328.84</v>
      </c>
      <c r="K163" s="28">
        <v>0</v>
      </c>
      <c r="L163" s="28">
        <v>0</v>
      </c>
      <c r="M163" s="28">
        <v>0</v>
      </c>
      <c r="N163" s="28">
        <v>494536.76</v>
      </c>
      <c r="O163" s="114">
        <f t="shared" si="2"/>
        <v>44089524.63</v>
      </c>
      <c r="V163" s="47"/>
      <c r="W163" s="47"/>
      <c r="X163" s="47"/>
      <c r="Y163" s="47"/>
      <c r="Z163" s="47"/>
      <c r="AA163" s="47"/>
      <c r="AB163" s="47"/>
      <c r="AC163" s="47"/>
      <c r="AD163" s="47"/>
    </row>
    <row r="164" spans="1:30" s="25" customFormat="1" ht="11.25">
      <c r="A164" s="50" t="s">
        <v>328</v>
      </c>
      <c r="B164" s="29" t="s">
        <v>329</v>
      </c>
      <c r="C164" s="27" t="s">
        <v>61</v>
      </c>
      <c r="D164" s="27" t="s">
        <v>15</v>
      </c>
      <c r="E164" s="28">
        <v>29074471.64</v>
      </c>
      <c r="F164" s="28">
        <v>0</v>
      </c>
      <c r="G164" s="28">
        <v>-124433.59</v>
      </c>
      <c r="H164" s="28">
        <v>0</v>
      </c>
      <c r="I164" s="28">
        <v>11204.79</v>
      </c>
      <c r="J164" s="28">
        <v>246288.54</v>
      </c>
      <c r="K164" s="28">
        <v>0</v>
      </c>
      <c r="L164" s="28">
        <v>0</v>
      </c>
      <c r="M164" s="28">
        <v>0</v>
      </c>
      <c r="N164" s="28">
        <v>168885.08</v>
      </c>
      <c r="O164" s="114">
        <f t="shared" si="2"/>
        <v>29625283.639999997</v>
      </c>
      <c r="V164" s="47"/>
      <c r="W164" s="47"/>
      <c r="X164" s="47"/>
      <c r="Y164" s="47"/>
      <c r="Z164" s="47"/>
      <c r="AA164" s="47"/>
      <c r="AB164" s="47"/>
      <c r="AC164" s="47"/>
      <c r="AD164" s="47"/>
    </row>
    <row r="165" spans="1:30" s="25" customFormat="1" ht="11.25">
      <c r="A165" s="50" t="s">
        <v>330</v>
      </c>
      <c r="B165" s="29" t="s">
        <v>331</v>
      </c>
      <c r="C165" s="27" t="s">
        <v>21</v>
      </c>
      <c r="D165" s="27" t="s">
        <v>15</v>
      </c>
      <c r="E165" s="28">
        <v>36028388.8</v>
      </c>
      <c r="F165" s="28">
        <v>0</v>
      </c>
      <c r="G165" s="28">
        <v>5850.59</v>
      </c>
      <c r="H165" s="28">
        <v>0</v>
      </c>
      <c r="I165" s="28">
        <v>-113280.69</v>
      </c>
      <c r="J165" s="28">
        <v>198204.5</v>
      </c>
      <c r="K165" s="28">
        <v>0</v>
      </c>
      <c r="L165" s="28">
        <v>0</v>
      </c>
      <c r="M165" s="28">
        <v>0</v>
      </c>
      <c r="N165" s="28">
        <v>296784.14</v>
      </c>
      <c r="O165" s="114">
        <f t="shared" si="2"/>
        <v>36404246.16</v>
      </c>
      <c r="V165" s="47"/>
      <c r="W165" s="47"/>
      <c r="X165" s="47"/>
      <c r="Y165" s="47"/>
      <c r="Z165" s="47"/>
      <c r="AA165" s="47"/>
      <c r="AB165" s="47"/>
      <c r="AC165" s="47"/>
      <c r="AD165" s="47"/>
    </row>
    <row r="166" spans="1:30" s="25" customFormat="1" ht="11.25">
      <c r="A166" s="50" t="s">
        <v>332</v>
      </c>
      <c r="B166" s="29" t="s">
        <v>333</v>
      </c>
      <c r="C166" s="27" t="s">
        <v>18</v>
      </c>
      <c r="D166" s="27" t="s">
        <v>42</v>
      </c>
      <c r="E166" s="28">
        <v>155541908.09</v>
      </c>
      <c r="F166" s="28">
        <v>0</v>
      </c>
      <c r="G166" s="28">
        <v>164933.94</v>
      </c>
      <c r="H166" s="28">
        <v>0</v>
      </c>
      <c r="I166" s="28">
        <v>-1056376.86</v>
      </c>
      <c r="J166" s="28">
        <v>2364650.4</v>
      </c>
      <c r="K166" s="28">
        <v>0</v>
      </c>
      <c r="L166" s="28">
        <v>32427.18</v>
      </c>
      <c r="M166" s="28">
        <v>-56282.98</v>
      </c>
      <c r="N166" s="28">
        <v>764667.54</v>
      </c>
      <c r="O166" s="114">
        <f t="shared" si="2"/>
        <v>157426059.43</v>
      </c>
      <c r="V166" s="47"/>
      <c r="W166" s="47"/>
      <c r="X166" s="47"/>
      <c r="Y166" s="47"/>
      <c r="Z166" s="47"/>
      <c r="AA166" s="47"/>
      <c r="AB166" s="47"/>
      <c r="AC166" s="47"/>
      <c r="AD166" s="47"/>
    </row>
    <row r="167" spans="1:30" s="25" customFormat="1" ht="11.25">
      <c r="A167" s="50" t="s">
        <v>334</v>
      </c>
      <c r="B167" s="29" t="s">
        <v>335</v>
      </c>
      <c r="C167" s="27" t="s">
        <v>32</v>
      </c>
      <c r="D167" s="27" t="s">
        <v>54</v>
      </c>
      <c r="E167" s="28">
        <v>65324213.59</v>
      </c>
      <c r="F167" s="28">
        <v>0</v>
      </c>
      <c r="G167" s="28">
        <v>95560.86</v>
      </c>
      <c r="H167" s="28">
        <v>0</v>
      </c>
      <c r="I167" s="28">
        <v>-40100.1</v>
      </c>
      <c r="J167" s="28">
        <v>1049127.2</v>
      </c>
      <c r="K167" s="28">
        <v>0</v>
      </c>
      <c r="L167" s="28">
        <v>0</v>
      </c>
      <c r="M167" s="28">
        <v>0</v>
      </c>
      <c r="N167" s="28">
        <v>372830.09</v>
      </c>
      <c r="O167" s="114">
        <f t="shared" si="2"/>
        <v>66610509.92000001</v>
      </c>
      <c r="V167" s="47"/>
      <c r="W167" s="47"/>
      <c r="X167" s="47"/>
      <c r="Y167" s="47"/>
      <c r="Z167" s="47"/>
      <c r="AA167" s="47"/>
      <c r="AB167" s="47"/>
      <c r="AC167" s="47"/>
      <c r="AD167" s="47"/>
    </row>
    <row r="168" spans="1:30" s="25" customFormat="1" ht="11.25">
      <c r="A168" s="50" t="s">
        <v>336</v>
      </c>
      <c r="B168" s="29" t="s">
        <v>337</v>
      </c>
      <c r="C168" s="27" t="s">
        <v>14</v>
      </c>
      <c r="D168" s="27" t="s">
        <v>15</v>
      </c>
      <c r="E168" s="28">
        <v>51193154.02</v>
      </c>
      <c r="F168" s="28">
        <v>0</v>
      </c>
      <c r="G168" s="28">
        <v>-291079.36</v>
      </c>
      <c r="H168" s="28">
        <v>0</v>
      </c>
      <c r="I168" s="28">
        <v>-63798.08</v>
      </c>
      <c r="J168" s="28">
        <v>794469.84</v>
      </c>
      <c r="K168" s="28">
        <v>0</v>
      </c>
      <c r="L168" s="28">
        <v>0</v>
      </c>
      <c r="M168" s="28">
        <v>0</v>
      </c>
      <c r="N168" s="28">
        <v>286730.16</v>
      </c>
      <c r="O168" s="114">
        <f t="shared" si="2"/>
        <v>52501635.300000004</v>
      </c>
      <c r="V168" s="47"/>
      <c r="W168" s="47"/>
      <c r="X168" s="47"/>
      <c r="Y168" s="47"/>
      <c r="Z168" s="47"/>
      <c r="AA168" s="47"/>
      <c r="AB168" s="47"/>
      <c r="AC168" s="47"/>
      <c r="AD168" s="47"/>
    </row>
    <row r="169" spans="1:30" s="25" customFormat="1" ht="11.25">
      <c r="A169" s="50" t="s">
        <v>338</v>
      </c>
      <c r="B169" s="29" t="s">
        <v>339</v>
      </c>
      <c r="C169" s="27" t="s">
        <v>32</v>
      </c>
      <c r="D169" s="27" t="s">
        <v>15</v>
      </c>
      <c r="E169" s="28">
        <v>11501473.35</v>
      </c>
      <c r="F169" s="28">
        <v>0</v>
      </c>
      <c r="G169" s="28">
        <v>-351.94</v>
      </c>
      <c r="H169" s="28">
        <v>0</v>
      </c>
      <c r="I169" s="28">
        <v>-7279.12</v>
      </c>
      <c r="J169" s="28">
        <v>278820.02</v>
      </c>
      <c r="K169" s="28">
        <v>0</v>
      </c>
      <c r="L169" s="28">
        <v>0</v>
      </c>
      <c r="M169" s="28">
        <v>0</v>
      </c>
      <c r="N169" s="28">
        <v>58810.08</v>
      </c>
      <c r="O169" s="114">
        <f t="shared" si="2"/>
        <v>11832176.27</v>
      </c>
      <c r="V169" s="47"/>
      <c r="W169" s="47"/>
      <c r="X169" s="47"/>
      <c r="Y169" s="47"/>
      <c r="Z169" s="47"/>
      <c r="AA169" s="47"/>
      <c r="AB169" s="47"/>
      <c r="AC169" s="47"/>
      <c r="AD169" s="47"/>
    </row>
    <row r="170" spans="1:30" s="25" customFormat="1" ht="11.25">
      <c r="A170" s="50" t="s">
        <v>340</v>
      </c>
      <c r="B170" s="29" t="s">
        <v>341</v>
      </c>
      <c r="C170" s="27" t="s">
        <v>61</v>
      </c>
      <c r="D170" s="27" t="s">
        <v>15</v>
      </c>
      <c r="E170" s="28">
        <v>13796557.01</v>
      </c>
      <c r="F170" s="28">
        <v>0</v>
      </c>
      <c r="G170" s="28">
        <v>-6970.14</v>
      </c>
      <c r="H170" s="28">
        <v>0</v>
      </c>
      <c r="I170" s="28">
        <v>-92.46</v>
      </c>
      <c r="J170" s="28">
        <v>56687.05</v>
      </c>
      <c r="K170" s="28">
        <v>0</v>
      </c>
      <c r="L170" s="28">
        <v>0</v>
      </c>
      <c r="M170" s="28">
        <v>0</v>
      </c>
      <c r="N170" s="28">
        <v>93741.68</v>
      </c>
      <c r="O170" s="114">
        <f t="shared" si="2"/>
        <v>13953863.42</v>
      </c>
      <c r="V170" s="47"/>
      <c r="W170" s="47"/>
      <c r="X170" s="47"/>
      <c r="Y170" s="47"/>
      <c r="Z170" s="47"/>
      <c r="AA170" s="47"/>
      <c r="AB170" s="47"/>
      <c r="AC170" s="47"/>
      <c r="AD170" s="47"/>
    </row>
    <row r="171" spans="1:30" s="25" customFormat="1" ht="11.25">
      <c r="A171" s="50" t="s">
        <v>342</v>
      </c>
      <c r="B171" s="29" t="s">
        <v>343</v>
      </c>
      <c r="C171" s="27" t="s">
        <v>18</v>
      </c>
      <c r="D171" s="27" t="s">
        <v>42</v>
      </c>
      <c r="E171" s="28">
        <v>261295820.24</v>
      </c>
      <c r="F171" s="28">
        <v>0</v>
      </c>
      <c r="G171" s="28">
        <v>-1170090.86</v>
      </c>
      <c r="H171" s="28">
        <v>0</v>
      </c>
      <c r="I171" s="28">
        <v>-2564957.2</v>
      </c>
      <c r="J171" s="28">
        <v>4221768.22</v>
      </c>
      <c r="K171" s="28">
        <v>0</v>
      </c>
      <c r="L171" s="28">
        <v>0</v>
      </c>
      <c r="M171" s="28">
        <v>0</v>
      </c>
      <c r="N171" s="28">
        <v>1527456</v>
      </c>
      <c r="O171" s="114">
        <f t="shared" si="2"/>
        <v>265650178.12000003</v>
      </c>
      <c r="V171" s="47"/>
      <c r="W171" s="47"/>
      <c r="X171" s="47"/>
      <c r="Y171" s="47"/>
      <c r="Z171" s="47"/>
      <c r="AA171" s="47"/>
      <c r="AB171" s="47"/>
      <c r="AC171" s="47"/>
      <c r="AD171" s="47"/>
    </row>
    <row r="172" spans="1:30" s="25" customFormat="1" ht="11.25">
      <c r="A172" s="50" t="s">
        <v>344</v>
      </c>
      <c r="B172" s="29" t="s">
        <v>345</v>
      </c>
      <c r="C172" s="27" t="s">
        <v>21</v>
      </c>
      <c r="D172" s="27" t="s">
        <v>15</v>
      </c>
      <c r="E172" s="28">
        <v>27648175.02</v>
      </c>
      <c r="F172" s="28">
        <v>0</v>
      </c>
      <c r="G172" s="28">
        <v>99511.08</v>
      </c>
      <c r="H172" s="28">
        <v>0</v>
      </c>
      <c r="I172" s="28">
        <v>-33609.07</v>
      </c>
      <c r="J172" s="28">
        <v>271722</v>
      </c>
      <c r="K172" s="28">
        <v>0</v>
      </c>
      <c r="L172" s="28">
        <v>0</v>
      </c>
      <c r="M172" s="28">
        <v>0</v>
      </c>
      <c r="N172" s="28">
        <v>207401.65</v>
      </c>
      <c r="O172" s="114">
        <f t="shared" si="2"/>
        <v>27994178.52</v>
      </c>
      <c r="V172" s="47"/>
      <c r="W172" s="47"/>
      <c r="X172" s="47"/>
      <c r="Y172" s="47"/>
      <c r="Z172" s="47"/>
      <c r="AA172" s="47"/>
      <c r="AB172" s="47"/>
      <c r="AC172" s="47"/>
      <c r="AD172" s="47"/>
    </row>
    <row r="173" spans="1:30" s="25" customFormat="1" ht="11.25">
      <c r="A173" s="50" t="s">
        <v>346</v>
      </c>
      <c r="B173" s="29" t="s">
        <v>347</v>
      </c>
      <c r="C173" s="27" t="s">
        <v>14</v>
      </c>
      <c r="D173" s="27" t="s">
        <v>54</v>
      </c>
      <c r="E173" s="28">
        <v>69029749.45</v>
      </c>
      <c r="F173" s="28">
        <v>0</v>
      </c>
      <c r="G173" s="28">
        <v>6412102.87</v>
      </c>
      <c r="H173" s="28">
        <v>0</v>
      </c>
      <c r="I173" s="28">
        <v>-278363.41</v>
      </c>
      <c r="J173" s="28">
        <v>643891.28</v>
      </c>
      <c r="K173" s="28">
        <v>0</v>
      </c>
      <c r="L173" s="28">
        <v>0</v>
      </c>
      <c r="M173" s="28">
        <v>0</v>
      </c>
      <c r="N173" s="28">
        <v>344021.82</v>
      </c>
      <c r="O173" s="114">
        <f t="shared" si="2"/>
        <v>63327196.27000001</v>
      </c>
      <c r="V173" s="47"/>
      <c r="W173" s="47"/>
      <c r="X173" s="47"/>
      <c r="Y173" s="47"/>
      <c r="Z173" s="47"/>
      <c r="AA173" s="47"/>
      <c r="AB173" s="47"/>
      <c r="AC173" s="47"/>
      <c r="AD173" s="47"/>
    </row>
    <row r="174" spans="1:30" s="25" customFormat="1" ht="11.25">
      <c r="A174" s="50" t="s">
        <v>348</v>
      </c>
      <c r="B174" s="29" t="s">
        <v>349</v>
      </c>
      <c r="C174" s="27" t="s">
        <v>21</v>
      </c>
      <c r="D174" s="27" t="s">
        <v>15</v>
      </c>
      <c r="E174" s="28">
        <v>12927239.51</v>
      </c>
      <c r="F174" s="28">
        <v>0</v>
      </c>
      <c r="G174" s="28">
        <v>-15787.7</v>
      </c>
      <c r="H174" s="28">
        <v>0</v>
      </c>
      <c r="I174" s="28">
        <v>-10869.01</v>
      </c>
      <c r="J174" s="28">
        <v>190.32</v>
      </c>
      <c r="K174" s="28">
        <v>0</v>
      </c>
      <c r="L174" s="28">
        <v>0</v>
      </c>
      <c r="M174" s="28">
        <v>0</v>
      </c>
      <c r="N174" s="28">
        <v>45293.84</v>
      </c>
      <c r="O174" s="114">
        <f t="shared" si="2"/>
        <v>12977642.36</v>
      </c>
      <c r="V174" s="47"/>
      <c r="W174" s="47"/>
      <c r="X174" s="47"/>
      <c r="Y174" s="47"/>
      <c r="Z174" s="47"/>
      <c r="AA174" s="47"/>
      <c r="AB174" s="47"/>
      <c r="AC174" s="47"/>
      <c r="AD174" s="47"/>
    </row>
    <row r="175" spans="1:30" s="25" customFormat="1" ht="11.25">
      <c r="A175" s="50" t="s">
        <v>350</v>
      </c>
      <c r="B175" s="29" t="s">
        <v>351</v>
      </c>
      <c r="C175" s="27" t="s">
        <v>53</v>
      </c>
      <c r="D175" s="27" t="s">
        <v>15</v>
      </c>
      <c r="E175" s="28">
        <v>24470437.95</v>
      </c>
      <c r="F175" s="28">
        <v>0</v>
      </c>
      <c r="G175" s="28">
        <v>-117390.06</v>
      </c>
      <c r="H175" s="28">
        <v>0</v>
      </c>
      <c r="I175" s="28">
        <v>-139511.87</v>
      </c>
      <c r="J175" s="28">
        <v>140880.69</v>
      </c>
      <c r="K175" s="28">
        <v>0</v>
      </c>
      <c r="L175" s="28">
        <v>0</v>
      </c>
      <c r="M175" s="28">
        <v>0</v>
      </c>
      <c r="N175" s="28">
        <v>163668.71</v>
      </c>
      <c r="O175" s="114">
        <f t="shared" si="2"/>
        <v>24752865.54</v>
      </c>
      <c r="V175" s="47"/>
      <c r="W175" s="47"/>
      <c r="X175" s="47"/>
      <c r="Y175" s="47"/>
      <c r="Z175" s="47"/>
      <c r="AA175" s="47"/>
      <c r="AB175" s="47"/>
      <c r="AC175" s="47"/>
      <c r="AD175" s="47"/>
    </row>
    <row r="176" spans="1:30" s="25" customFormat="1" ht="11.25">
      <c r="A176" s="50" t="s">
        <v>352</v>
      </c>
      <c r="B176" s="29" t="s">
        <v>353</v>
      </c>
      <c r="C176" s="27" t="s">
        <v>35</v>
      </c>
      <c r="D176" s="27" t="s">
        <v>36</v>
      </c>
      <c r="E176" s="28">
        <v>72057736.59</v>
      </c>
      <c r="F176" s="28">
        <v>0</v>
      </c>
      <c r="G176" s="28">
        <v>30986.67</v>
      </c>
      <c r="H176" s="28">
        <v>0</v>
      </c>
      <c r="I176" s="28">
        <v>-91903.29</v>
      </c>
      <c r="J176" s="28">
        <v>817846.62</v>
      </c>
      <c r="K176" s="28">
        <v>0</v>
      </c>
      <c r="L176" s="28">
        <v>0</v>
      </c>
      <c r="M176" s="28">
        <v>0</v>
      </c>
      <c r="N176" s="28">
        <v>450385.8</v>
      </c>
      <c r="O176" s="114">
        <f t="shared" si="2"/>
        <v>73203079.05</v>
      </c>
      <c r="V176" s="47"/>
      <c r="W176" s="47"/>
      <c r="X176" s="47"/>
      <c r="Y176" s="47"/>
      <c r="Z176" s="47"/>
      <c r="AA176" s="47"/>
      <c r="AB176" s="47"/>
      <c r="AC176" s="47"/>
      <c r="AD176" s="47"/>
    </row>
    <row r="177" spans="1:30" s="25" customFormat="1" ht="11.25">
      <c r="A177" s="50" t="s">
        <v>354</v>
      </c>
      <c r="B177" s="29" t="s">
        <v>355</v>
      </c>
      <c r="C177" s="27" t="s">
        <v>53</v>
      </c>
      <c r="D177" s="27" t="s">
        <v>15</v>
      </c>
      <c r="E177" s="28">
        <v>11257527.35</v>
      </c>
      <c r="F177" s="28">
        <v>0</v>
      </c>
      <c r="G177" s="28">
        <v>581.02</v>
      </c>
      <c r="H177" s="28">
        <v>0</v>
      </c>
      <c r="I177" s="28">
        <v>-32055.18</v>
      </c>
      <c r="J177" s="28">
        <v>107896.62</v>
      </c>
      <c r="K177" s="28">
        <v>0</v>
      </c>
      <c r="L177" s="28">
        <v>0</v>
      </c>
      <c r="M177" s="28">
        <v>0</v>
      </c>
      <c r="N177" s="28">
        <v>65326.62</v>
      </c>
      <c r="O177" s="114">
        <f t="shared" si="2"/>
        <v>11398114.389999999</v>
      </c>
      <c r="V177" s="47"/>
      <c r="W177" s="47"/>
      <c r="X177" s="47"/>
      <c r="Y177" s="47"/>
      <c r="Z177" s="47"/>
      <c r="AA177" s="47"/>
      <c r="AB177" s="47"/>
      <c r="AC177" s="47"/>
      <c r="AD177" s="47"/>
    </row>
    <row r="178" spans="1:30" s="25" customFormat="1" ht="11.25">
      <c r="A178" s="50" t="s">
        <v>356</v>
      </c>
      <c r="B178" s="29" t="s">
        <v>357</v>
      </c>
      <c r="C178" s="27" t="s">
        <v>32</v>
      </c>
      <c r="D178" s="27" t="s">
        <v>15</v>
      </c>
      <c r="E178" s="28">
        <v>18698409.37</v>
      </c>
      <c r="F178" s="28">
        <v>0</v>
      </c>
      <c r="G178" s="28">
        <v>-12484.14</v>
      </c>
      <c r="H178" s="28">
        <v>0</v>
      </c>
      <c r="I178" s="28">
        <v>-18743.56</v>
      </c>
      <c r="J178" s="28">
        <v>301644.91</v>
      </c>
      <c r="K178" s="28">
        <v>0</v>
      </c>
      <c r="L178" s="28">
        <v>0</v>
      </c>
      <c r="M178" s="28">
        <v>0</v>
      </c>
      <c r="N178" s="28">
        <v>51762.82</v>
      </c>
      <c r="O178" s="114">
        <f t="shared" si="2"/>
        <v>19045557.680000003</v>
      </c>
      <c r="V178" s="47"/>
      <c r="W178" s="47"/>
      <c r="X178" s="47"/>
      <c r="Y178" s="47"/>
      <c r="Z178" s="47"/>
      <c r="AA178" s="47"/>
      <c r="AB178" s="47"/>
      <c r="AC178" s="47"/>
      <c r="AD178" s="47"/>
    </row>
    <row r="179" spans="1:30" s="25" customFormat="1" ht="11.25">
      <c r="A179" s="50" t="s">
        <v>358</v>
      </c>
      <c r="B179" s="29" t="s">
        <v>359</v>
      </c>
      <c r="C179" s="27" t="s">
        <v>14</v>
      </c>
      <c r="D179" s="27" t="s">
        <v>15</v>
      </c>
      <c r="E179" s="28">
        <v>37687225.24</v>
      </c>
      <c r="F179" s="28">
        <v>0</v>
      </c>
      <c r="G179" s="28">
        <v>74127.95</v>
      </c>
      <c r="H179" s="28">
        <v>0</v>
      </c>
      <c r="I179" s="28">
        <v>-63820.78</v>
      </c>
      <c r="J179" s="28">
        <v>531215.26</v>
      </c>
      <c r="K179" s="28">
        <v>0</v>
      </c>
      <c r="L179" s="28">
        <v>0</v>
      </c>
      <c r="M179" s="28">
        <v>0</v>
      </c>
      <c r="N179" s="28">
        <v>122336.65</v>
      </c>
      <c r="O179" s="114">
        <f t="shared" si="2"/>
        <v>38202828.419999994</v>
      </c>
      <c r="V179" s="47"/>
      <c r="W179" s="47"/>
      <c r="X179" s="47"/>
      <c r="Y179" s="47"/>
      <c r="Z179" s="47"/>
      <c r="AA179" s="47"/>
      <c r="AB179" s="47"/>
      <c r="AC179" s="47"/>
      <c r="AD179" s="47"/>
    </row>
    <row r="180" spans="1:30" s="25" customFormat="1" ht="11.25">
      <c r="A180" s="50" t="s">
        <v>360</v>
      </c>
      <c r="B180" s="29" t="s">
        <v>361</v>
      </c>
      <c r="C180" s="27" t="s">
        <v>167</v>
      </c>
      <c r="D180" s="27" t="s">
        <v>54</v>
      </c>
      <c r="E180" s="28">
        <v>38886405.57</v>
      </c>
      <c r="F180" s="28">
        <v>0</v>
      </c>
      <c r="G180" s="28">
        <v>125981.11</v>
      </c>
      <c r="H180" s="28">
        <v>0</v>
      </c>
      <c r="I180" s="28">
        <v>-125152.93</v>
      </c>
      <c r="J180" s="28">
        <v>563011.36</v>
      </c>
      <c r="K180" s="28">
        <v>0</v>
      </c>
      <c r="L180" s="28">
        <v>0</v>
      </c>
      <c r="M180" s="28">
        <v>0</v>
      </c>
      <c r="N180" s="28">
        <v>209784</v>
      </c>
      <c r="O180" s="114">
        <f t="shared" si="2"/>
        <v>39408066.89</v>
      </c>
      <c r="V180" s="47"/>
      <c r="W180" s="47"/>
      <c r="X180" s="47"/>
      <c r="Y180" s="47"/>
      <c r="Z180" s="47"/>
      <c r="AA180" s="47"/>
      <c r="AB180" s="47"/>
      <c r="AC180" s="47"/>
      <c r="AD180" s="47"/>
    </row>
    <row r="181" spans="1:30" s="25" customFormat="1" ht="11.25">
      <c r="A181" s="50" t="s">
        <v>362</v>
      </c>
      <c r="B181" s="29" t="s">
        <v>363</v>
      </c>
      <c r="C181" s="27" t="s">
        <v>14</v>
      </c>
      <c r="D181" s="27" t="s">
        <v>54</v>
      </c>
      <c r="E181" s="28">
        <v>142867578.23</v>
      </c>
      <c r="F181" s="28">
        <v>0</v>
      </c>
      <c r="G181" s="28">
        <v>-51421.37</v>
      </c>
      <c r="H181" s="28">
        <v>0</v>
      </c>
      <c r="I181" s="28">
        <v>-650217.57</v>
      </c>
      <c r="J181" s="28">
        <v>1088585.79</v>
      </c>
      <c r="K181" s="28">
        <v>0</v>
      </c>
      <c r="L181" s="28">
        <v>0</v>
      </c>
      <c r="M181" s="28">
        <v>0</v>
      </c>
      <c r="N181" s="28">
        <v>834603.9</v>
      </c>
      <c r="O181" s="114">
        <f t="shared" si="2"/>
        <v>144191971.72</v>
      </c>
      <c r="V181" s="47"/>
      <c r="W181" s="47"/>
      <c r="X181" s="47"/>
      <c r="Y181" s="47"/>
      <c r="Z181" s="47"/>
      <c r="AA181" s="47"/>
      <c r="AB181" s="47"/>
      <c r="AC181" s="47"/>
      <c r="AD181" s="47"/>
    </row>
    <row r="182" spans="1:30" s="25" customFormat="1" ht="11.25">
      <c r="A182" s="50" t="s">
        <v>364</v>
      </c>
      <c r="B182" s="29" t="s">
        <v>365</v>
      </c>
      <c r="C182" s="27" t="s">
        <v>14</v>
      </c>
      <c r="D182" s="27" t="s">
        <v>15</v>
      </c>
      <c r="E182" s="28">
        <v>36620977.5</v>
      </c>
      <c r="F182" s="28">
        <v>0</v>
      </c>
      <c r="G182" s="28">
        <v>-30777.15</v>
      </c>
      <c r="H182" s="28">
        <v>0</v>
      </c>
      <c r="I182" s="28">
        <v>-132223.55</v>
      </c>
      <c r="J182" s="28">
        <v>139973.78</v>
      </c>
      <c r="K182" s="28">
        <v>0</v>
      </c>
      <c r="L182" s="28">
        <v>0</v>
      </c>
      <c r="M182" s="28">
        <v>0</v>
      </c>
      <c r="N182" s="28">
        <v>161316.15</v>
      </c>
      <c r="O182" s="114">
        <f t="shared" si="2"/>
        <v>36820821.03</v>
      </c>
      <c r="V182" s="47"/>
      <c r="W182" s="47"/>
      <c r="X182" s="47"/>
      <c r="Y182" s="47"/>
      <c r="Z182" s="47"/>
      <c r="AA182" s="47"/>
      <c r="AB182" s="47"/>
      <c r="AC182" s="47"/>
      <c r="AD182" s="47"/>
    </row>
    <row r="183" spans="1:30" s="25" customFormat="1" ht="11.25">
      <c r="A183" s="50" t="s">
        <v>366</v>
      </c>
      <c r="B183" s="29" t="s">
        <v>367</v>
      </c>
      <c r="C183" s="27" t="s">
        <v>14</v>
      </c>
      <c r="D183" s="27" t="s">
        <v>15</v>
      </c>
      <c r="E183" s="28">
        <v>48708475.41</v>
      </c>
      <c r="F183" s="28">
        <v>0</v>
      </c>
      <c r="G183" s="28">
        <v>13537.6</v>
      </c>
      <c r="H183" s="28">
        <v>0</v>
      </c>
      <c r="I183" s="28">
        <v>-95352.24</v>
      </c>
      <c r="J183" s="28">
        <v>183923.15</v>
      </c>
      <c r="K183" s="28">
        <v>0</v>
      </c>
      <c r="L183" s="28">
        <v>0</v>
      </c>
      <c r="M183" s="28">
        <v>0</v>
      </c>
      <c r="N183" s="28">
        <v>167607.39</v>
      </c>
      <c r="O183" s="114">
        <f t="shared" si="2"/>
        <v>48951116.10999999</v>
      </c>
      <c r="V183" s="47"/>
      <c r="W183" s="47"/>
      <c r="X183" s="47"/>
      <c r="Y183" s="47"/>
      <c r="Z183" s="47"/>
      <c r="AA183" s="47"/>
      <c r="AB183" s="47"/>
      <c r="AC183" s="47"/>
      <c r="AD183" s="47"/>
    </row>
    <row r="184" spans="1:30" s="25" customFormat="1" ht="11.25">
      <c r="A184" s="50" t="s">
        <v>368</v>
      </c>
      <c r="B184" s="29" t="s">
        <v>369</v>
      </c>
      <c r="C184" s="27" t="s">
        <v>21</v>
      </c>
      <c r="D184" s="27" t="s">
        <v>15</v>
      </c>
      <c r="E184" s="28">
        <v>30060571.41</v>
      </c>
      <c r="F184" s="28">
        <v>0</v>
      </c>
      <c r="G184" s="28">
        <v>10808.84</v>
      </c>
      <c r="H184" s="28">
        <v>0</v>
      </c>
      <c r="I184" s="28">
        <v>-122400.13</v>
      </c>
      <c r="J184" s="28">
        <v>274669.5</v>
      </c>
      <c r="K184" s="28">
        <v>0</v>
      </c>
      <c r="L184" s="28">
        <v>0</v>
      </c>
      <c r="M184" s="28">
        <v>0</v>
      </c>
      <c r="N184" s="28">
        <v>201722.3</v>
      </c>
      <c r="O184" s="114">
        <f t="shared" si="2"/>
        <v>30403754.240000002</v>
      </c>
      <c r="V184" s="47"/>
      <c r="W184" s="47"/>
      <c r="X184" s="47"/>
      <c r="Y184" s="47"/>
      <c r="Z184" s="47"/>
      <c r="AA184" s="47"/>
      <c r="AB184" s="47"/>
      <c r="AC184" s="47"/>
      <c r="AD184" s="47"/>
    </row>
    <row r="185" spans="1:30" s="25" customFormat="1" ht="11.25">
      <c r="A185" s="50" t="s">
        <v>370</v>
      </c>
      <c r="B185" s="29" t="s">
        <v>371</v>
      </c>
      <c r="C185" s="27" t="s">
        <v>167</v>
      </c>
      <c r="D185" s="27" t="s">
        <v>42</v>
      </c>
      <c r="E185" s="28">
        <v>123295645.2</v>
      </c>
      <c r="F185" s="28">
        <v>0</v>
      </c>
      <c r="G185" s="28">
        <v>-915548</v>
      </c>
      <c r="H185" s="28">
        <v>0</v>
      </c>
      <c r="I185" s="28">
        <v>-241887.15</v>
      </c>
      <c r="J185" s="28">
        <v>1900409.05</v>
      </c>
      <c r="K185" s="28">
        <v>0</v>
      </c>
      <c r="L185" s="28">
        <v>0</v>
      </c>
      <c r="M185" s="28">
        <v>0</v>
      </c>
      <c r="N185" s="28">
        <v>899417.46</v>
      </c>
      <c r="O185" s="114">
        <f t="shared" si="2"/>
        <v>126769132.55999999</v>
      </c>
      <c r="V185" s="47"/>
      <c r="W185" s="47"/>
      <c r="X185" s="47"/>
      <c r="Y185" s="47"/>
      <c r="Z185" s="47"/>
      <c r="AA185" s="47"/>
      <c r="AB185" s="47"/>
      <c r="AC185" s="47"/>
      <c r="AD185" s="47"/>
    </row>
    <row r="186" spans="1:30" s="25" customFormat="1" ht="11.25">
      <c r="A186" s="50" t="s">
        <v>372</v>
      </c>
      <c r="B186" s="29" t="s">
        <v>373</v>
      </c>
      <c r="C186" s="27" t="s">
        <v>61</v>
      </c>
      <c r="D186" s="27" t="s">
        <v>15</v>
      </c>
      <c r="E186" s="28">
        <v>28510045.62</v>
      </c>
      <c r="F186" s="28">
        <v>0</v>
      </c>
      <c r="G186" s="28">
        <v>56603.33</v>
      </c>
      <c r="H186" s="28">
        <v>0</v>
      </c>
      <c r="I186" s="28">
        <v>-42040.87</v>
      </c>
      <c r="J186" s="28">
        <v>310000</v>
      </c>
      <c r="K186" s="28">
        <v>0</v>
      </c>
      <c r="L186" s="28">
        <v>0</v>
      </c>
      <c r="M186" s="28">
        <v>0</v>
      </c>
      <c r="N186" s="28">
        <v>164679.89</v>
      </c>
      <c r="O186" s="114">
        <f t="shared" si="2"/>
        <v>28886081.310000002</v>
      </c>
      <c r="V186" s="47"/>
      <c r="W186" s="47"/>
      <c r="X186" s="47"/>
      <c r="Y186" s="47"/>
      <c r="Z186" s="47"/>
      <c r="AA186" s="47"/>
      <c r="AB186" s="47"/>
      <c r="AC186" s="47"/>
      <c r="AD186" s="47"/>
    </row>
    <row r="187" spans="1:30" s="25" customFormat="1" ht="11.25">
      <c r="A187" s="50" t="s">
        <v>374</v>
      </c>
      <c r="B187" s="29" t="s">
        <v>375</v>
      </c>
      <c r="C187" s="27" t="s">
        <v>35</v>
      </c>
      <c r="D187" s="27" t="s">
        <v>36</v>
      </c>
      <c r="E187" s="28">
        <v>76525171.07</v>
      </c>
      <c r="F187" s="28">
        <v>0</v>
      </c>
      <c r="G187" s="28">
        <v>-70255.98</v>
      </c>
      <c r="H187" s="28">
        <v>0</v>
      </c>
      <c r="I187" s="28">
        <v>-299092.68</v>
      </c>
      <c r="J187" s="28">
        <v>1650173.25</v>
      </c>
      <c r="K187" s="28">
        <v>0</v>
      </c>
      <c r="L187" s="28">
        <v>0</v>
      </c>
      <c r="M187" s="28">
        <v>0</v>
      </c>
      <c r="N187" s="28">
        <v>460813.09</v>
      </c>
      <c r="O187" s="114">
        <f t="shared" si="2"/>
        <v>78407320.71</v>
      </c>
      <c r="V187" s="47"/>
      <c r="W187" s="47"/>
      <c r="X187" s="47"/>
      <c r="Y187" s="47"/>
      <c r="Z187" s="47"/>
      <c r="AA187" s="47"/>
      <c r="AB187" s="47"/>
      <c r="AC187" s="47"/>
      <c r="AD187" s="47"/>
    </row>
    <row r="188" spans="1:30" s="25" customFormat="1" ht="11.25">
      <c r="A188" s="50" t="s">
        <v>376</v>
      </c>
      <c r="B188" s="29" t="s">
        <v>377</v>
      </c>
      <c r="C188" s="27" t="s">
        <v>53</v>
      </c>
      <c r="D188" s="27" t="s">
        <v>15</v>
      </c>
      <c r="E188" s="28">
        <v>25686381.33</v>
      </c>
      <c r="F188" s="28">
        <v>0</v>
      </c>
      <c r="G188" s="28">
        <v>10812.01</v>
      </c>
      <c r="H188" s="28">
        <v>0</v>
      </c>
      <c r="I188" s="28">
        <v>-105661.97</v>
      </c>
      <c r="J188" s="28">
        <v>238550</v>
      </c>
      <c r="K188" s="28">
        <v>0</v>
      </c>
      <c r="L188" s="28">
        <v>0</v>
      </c>
      <c r="M188" s="28">
        <v>0</v>
      </c>
      <c r="N188" s="28">
        <v>148042.57</v>
      </c>
      <c r="O188" s="114">
        <f t="shared" si="2"/>
        <v>25956499.919999998</v>
      </c>
      <c r="V188" s="47"/>
      <c r="W188" s="47"/>
      <c r="X188" s="47"/>
      <c r="Y188" s="47"/>
      <c r="Z188" s="47"/>
      <c r="AA188" s="47"/>
      <c r="AB188" s="47"/>
      <c r="AC188" s="47"/>
      <c r="AD188" s="47"/>
    </row>
    <row r="189" spans="1:30" s="25" customFormat="1" ht="11.25">
      <c r="A189" s="50" t="s">
        <v>378</v>
      </c>
      <c r="B189" s="29" t="s">
        <v>379</v>
      </c>
      <c r="C189" s="27" t="s">
        <v>53</v>
      </c>
      <c r="D189" s="27" t="s">
        <v>15</v>
      </c>
      <c r="E189" s="28">
        <v>13027130.11</v>
      </c>
      <c r="F189" s="28">
        <v>0</v>
      </c>
      <c r="G189" s="28">
        <v>47212.11</v>
      </c>
      <c r="H189" s="28">
        <v>0</v>
      </c>
      <c r="I189" s="28">
        <v>-25378.57</v>
      </c>
      <c r="J189" s="28">
        <v>72598.58</v>
      </c>
      <c r="K189" s="28">
        <v>0</v>
      </c>
      <c r="L189" s="28">
        <v>0</v>
      </c>
      <c r="M189" s="28">
        <v>0</v>
      </c>
      <c r="N189" s="28">
        <v>64307.67</v>
      </c>
      <c r="O189" s="114">
        <f t="shared" si="2"/>
        <v>13091445.68</v>
      </c>
      <c r="V189" s="47"/>
      <c r="W189" s="47"/>
      <c r="X189" s="47"/>
      <c r="Y189" s="47"/>
      <c r="Z189" s="47"/>
      <c r="AA189" s="47"/>
      <c r="AB189" s="47"/>
      <c r="AC189" s="47"/>
      <c r="AD189" s="47"/>
    </row>
    <row r="190" spans="1:30" s="25" customFormat="1" ht="11.25">
      <c r="A190" s="50" t="s">
        <v>380</v>
      </c>
      <c r="B190" s="29" t="s">
        <v>381</v>
      </c>
      <c r="C190" s="27" t="s">
        <v>21</v>
      </c>
      <c r="D190" s="27" t="s">
        <v>15</v>
      </c>
      <c r="E190" s="28">
        <v>13737905.74</v>
      </c>
      <c r="F190" s="28">
        <v>0</v>
      </c>
      <c r="G190" s="28">
        <v>5187.52</v>
      </c>
      <c r="H190" s="28">
        <v>0</v>
      </c>
      <c r="I190" s="28">
        <v>-38439.79</v>
      </c>
      <c r="J190" s="28">
        <v>160850</v>
      </c>
      <c r="K190" s="28">
        <v>0</v>
      </c>
      <c r="L190" s="28">
        <v>0</v>
      </c>
      <c r="M190" s="28">
        <v>0</v>
      </c>
      <c r="N190" s="28">
        <v>31350.77</v>
      </c>
      <c r="O190" s="114">
        <f t="shared" si="2"/>
        <v>13886479.200000001</v>
      </c>
      <c r="V190" s="47"/>
      <c r="W190" s="47"/>
      <c r="X190" s="47"/>
      <c r="Y190" s="47"/>
      <c r="Z190" s="47"/>
      <c r="AA190" s="47"/>
      <c r="AB190" s="47"/>
      <c r="AC190" s="47"/>
      <c r="AD190" s="47"/>
    </row>
    <row r="191" spans="1:30" s="25" customFormat="1" ht="11.25">
      <c r="A191" s="50" t="s">
        <v>382</v>
      </c>
      <c r="B191" s="29" t="s">
        <v>383</v>
      </c>
      <c r="C191" s="27" t="s">
        <v>41</v>
      </c>
      <c r="D191" s="27" t="s">
        <v>54</v>
      </c>
      <c r="E191" s="28">
        <v>55149053.06</v>
      </c>
      <c r="F191" s="28">
        <v>0</v>
      </c>
      <c r="G191" s="28">
        <v>56160.8</v>
      </c>
      <c r="H191" s="28">
        <v>0</v>
      </c>
      <c r="I191" s="28">
        <v>3019147.31</v>
      </c>
      <c r="J191" s="28">
        <v>460414.39</v>
      </c>
      <c r="K191" s="28">
        <v>0</v>
      </c>
      <c r="L191" s="28">
        <v>65434.67</v>
      </c>
      <c r="M191" s="28">
        <v>-276207.41</v>
      </c>
      <c r="N191" s="28">
        <v>248775.82</v>
      </c>
      <c r="O191" s="114">
        <f t="shared" si="2"/>
        <v>58610457.040000014</v>
      </c>
      <c r="V191" s="47"/>
      <c r="W191" s="47"/>
      <c r="X191" s="47"/>
      <c r="Y191" s="47"/>
      <c r="Z191" s="47"/>
      <c r="AA191" s="47"/>
      <c r="AB191" s="47"/>
      <c r="AC191" s="47"/>
      <c r="AD191" s="47"/>
    </row>
    <row r="192" spans="1:30" s="25" customFormat="1" ht="11.25">
      <c r="A192" s="50" t="s">
        <v>384</v>
      </c>
      <c r="B192" s="29" t="s">
        <v>385</v>
      </c>
      <c r="C192" s="27" t="s">
        <v>32</v>
      </c>
      <c r="D192" s="27" t="s">
        <v>15</v>
      </c>
      <c r="E192" s="28">
        <v>33344589.59</v>
      </c>
      <c r="F192" s="28">
        <v>0</v>
      </c>
      <c r="G192" s="28">
        <v>26501.67</v>
      </c>
      <c r="H192" s="28">
        <v>0</v>
      </c>
      <c r="I192" s="28">
        <v>-112733.46</v>
      </c>
      <c r="J192" s="28">
        <v>497361.83</v>
      </c>
      <c r="K192" s="28">
        <v>0</v>
      </c>
      <c r="L192" s="28">
        <v>0</v>
      </c>
      <c r="M192" s="28">
        <v>0</v>
      </c>
      <c r="N192" s="28">
        <v>169755.89</v>
      </c>
      <c r="O192" s="114">
        <f t="shared" si="2"/>
        <v>33872472.18</v>
      </c>
      <c r="V192" s="47"/>
      <c r="W192" s="47"/>
      <c r="X192" s="47"/>
      <c r="Y192" s="47"/>
      <c r="Z192" s="47"/>
      <c r="AA192" s="47"/>
      <c r="AB192" s="47"/>
      <c r="AC192" s="47"/>
      <c r="AD192" s="47"/>
    </row>
    <row r="193" spans="1:30" s="25" customFormat="1" ht="11.25">
      <c r="A193" s="50" t="s">
        <v>386</v>
      </c>
      <c r="B193" s="29" t="s">
        <v>387</v>
      </c>
      <c r="C193" s="27" t="s">
        <v>21</v>
      </c>
      <c r="D193" s="27" t="s">
        <v>15</v>
      </c>
      <c r="E193" s="28">
        <v>19229080.43</v>
      </c>
      <c r="F193" s="28">
        <v>0</v>
      </c>
      <c r="G193" s="28">
        <v>-114954.52</v>
      </c>
      <c r="H193" s="28">
        <v>0</v>
      </c>
      <c r="I193" s="28">
        <v>15466.58</v>
      </c>
      <c r="J193" s="28">
        <v>103590.15</v>
      </c>
      <c r="K193" s="28">
        <v>0</v>
      </c>
      <c r="L193" s="28">
        <v>0</v>
      </c>
      <c r="M193" s="28">
        <v>0</v>
      </c>
      <c r="N193" s="28">
        <v>42713.42</v>
      </c>
      <c r="O193" s="114">
        <f t="shared" si="2"/>
        <v>19505805.099999998</v>
      </c>
      <c r="V193" s="47"/>
      <c r="W193" s="47"/>
      <c r="X193" s="47"/>
      <c r="Y193" s="47"/>
      <c r="Z193" s="47"/>
      <c r="AA193" s="47"/>
      <c r="AB193" s="47"/>
      <c r="AC193" s="47"/>
      <c r="AD193" s="47"/>
    </row>
    <row r="194" spans="1:30" s="25" customFormat="1" ht="11.25">
      <c r="A194" s="50" t="s">
        <v>388</v>
      </c>
      <c r="B194" s="29" t="s">
        <v>389</v>
      </c>
      <c r="C194" s="27" t="s">
        <v>41</v>
      </c>
      <c r="D194" s="27" t="s">
        <v>54</v>
      </c>
      <c r="E194" s="28">
        <v>68806672.58</v>
      </c>
      <c r="F194" s="28">
        <v>0</v>
      </c>
      <c r="G194" s="28">
        <v>-55701.75</v>
      </c>
      <c r="H194" s="28">
        <v>0</v>
      </c>
      <c r="I194" s="28">
        <v>301529.55</v>
      </c>
      <c r="J194" s="28">
        <v>2182198.25</v>
      </c>
      <c r="K194" s="28">
        <v>0</v>
      </c>
      <c r="L194" s="28">
        <v>2358384.12</v>
      </c>
      <c r="M194" s="28">
        <v>0</v>
      </c>
      <c r="N194" s="28">
        <v>292737.3</v>
      </c>
      <c r="O194" s="114">
        <f t="shared" si="2"/>
        <v>73997223.55</v>
      </c>
      <c r="V194" s="47"/>
      <c r="W194" s="47"/>
      <c r="X194" s="47"/>
      <c r="Y194" s="47"/>
      <c r="Z194" s="47"/>
      <c r="AA194" s="47"/>
      <c r="AB194" s="47"/>
      <c r="AC194" s="47"/>
      <c r="AD194" s="47"/>
    </row>
    <row r="195" spans="1:30" s="25" customFormat="1" ht="11.25">
      <c r="A195" s="50" t="s">
        <v>390</v>
      </c>
      <c r="B195" s="29" t="s">
        <v>391</v>
      </c>
      <c r="C195" s="27" t="s">
        <v>32</v>
      </c>
      <c r="D195" s="27" t="s">
        <v>15</v>
      </c>
      <c r="E195" s="28">
        <v>20129018.88</v>
      </c>
      <c r="F195" s="28">
        <v>0</v>
      </c>
      <c r="G195" s="28">
        <v>2048.98</v>
      </c>
      <c r="H195" s="28">
        <v>0</v>
      </c>
      <c r="I195" s="28">
        <v>-83798.77</v>
      </c>
      <c r="J195" s="28">
        <v>64473.25</v>
      </c>
      <c r="K195" s="28">
        <v>0</v>
      </c>
      <c r="L195" s="28">
        <v>0</v>
      </c>
      <c r="M195" s="28">
        <v>0</v>
      </c>
      <c r="N195" s="28">
        <v>96293.45</v>
      </c>
      <c r="O195" s="114">
        <f t="shared" si="2"/>
        <v>20203937.83</v>
      </c>
      <c r="V195" s="47"/>
      <c r="W195" s="47"/>
      <c r="X195" s="47"/>
      <c r="Y195" s="47"/>
      <c r="Z195" s="47"/>
      <c r="AA195" s="47"/>
      <c r="AB195" s="47"/>
      <c r="AC195" s="47"/>
      <c r="AD195" s="47"/>
    </row>
    <row r="196" spans="1:30" s="25" customFormat="1" ht="11.25">
      <c r="A196" s="50" t="s">
        <v>392</v>
      </c>
      <c r="B196" s="29" t="s">
        <v>393</v>
      </c>
      <c r="C196" s="27" t="s">
        <v>53</v>
      </c>
      <c r="D196" s="27" t="s">
        <v>54</v>
      </c>
      <c r="E196" s="28">
        <v>48816667.43</v>
      </c>
      <c r="F196" s="28">
        <v>0</v>
      </c>
      <c r="G196" s="28">
        <v>31801.83</v>
      </c>
      <c r="H196" s="28">
        <v>0</v>
      </c>
      <c r="I196" s="28">
        <v>-178790.5</v>
      </c>
      <c r="J196" s="28">
        <v>283054.46</v>
      </c>
      <c r="K196" s="28">
        <v>0</v>
      </c>
      <c r="L196" s="28">
        <v>20896.32</v>
      </c>
      <c r="M196" s="28">
        <v>-3277.98</v>
      </c>
      <c r="N196" s="28">
        <v>357743.15</v>
      </c>
      <c r="O196" s="114">
        <f t="shared" si="2"/>
        <v>49264491.050000004</v>
      </c>
      <c r="V196" s="47"/>
      <c r="W196" s="47"/>
      <c r="X196" s="47"/>
      <c r="Y196" s="47"/>
      <c r="Z196" s="47"/>
      <c r="AA196" s="47"/>
      <c r="AB196" s="47"/>
      <c r="AC196" s="47"/>
      <c r="AD196" s="47"/>
    </row>
    <row r="197" spans="1:30" s="25" customFormat="1" ht="11.25">
      <c r="A197" s="50" t="s">
        <v>394</v>
      </c>
      <c r="B197" s="29" t="s">
        <v>395</v>
      </c>
      <c r="C197" s="27" t="s">
        <v>167</v>
      </c>
      <c r="D197" s="27" t="s">
        <v>42</v>
      </c>
      <c r="E197" s="28">
        <v>51303220.7</v>
      </c>
      <c r="F197" s="28">
        <v>0</v>
      </c>
      <c r="G197" s="28">
        <v>25543.94</v>
      </c>
      <c r="H197" s="28">
        <v>0</v>
      </c>
      <c r="I197" s="28">
        <v>-78352.13</v>
      </c>
      <c r="J197" s="28">
        <v>632955.09</v>
      </c>
      <c r="K197" s="28">
        <v>0</v>
      </c>
      <c r="L197" s="28">
        <v>0</v>
      </c>
      <c r="M197" s="28">
        <v>0</v>
      </c>
      <c r="N197" s="28">
        <v>357327.32</v>
      </c>
      <c r="O197" s="114">
        <f t="shared" si="2"/>
        <v>52189607.04000001</v>
      </c>
      <c r="V197" s="47"/>
      <c r="W197" s="47"/>
      <c r="X197" s="47"/>
      <c r="Y197" s="47"/>
      <c r="Z197" s="47"/>
      <c r="AA197" s="47"/>
      <c r="AB197" s="47"/>
      <c r="AC197" s="47"/>
      <c r="AD197" s="47"/>
    </row>
    <row r="198" spans="1:30" s="25" customFormat="1" ht="11.25">
      <c r="A198" s="50" t="s">
        <v>396</v>
      </c>
      <c r="B198" s="29" t="s">
        <v>397</v>
      </c>
      <c r="C198" s="27" t="s">
        <v>61</v>
      </c>
      <c r="D198" s="27" t="s">
        <v>15</v>
      </c>
      <c r="E198" s="28">
        <v>38518670.47</v>
      </c>
      <c r="F198" s="28">
        <v>0</v>
      </c>
      <c r="G198" s="28">
        <v>205337.71</v>
      </c>
      <c r="H198" s="28">
        <v>0</v>
      </c>
      <c r="I198" s="28">
        <v>8714.92</v>
      </c>
      <c r="J198" s="28">
        <v>66767.57</v>
      </c>
      <c r="K198" s="28">
        <v>0</v>
      </c>
      <c r="L198" s="28">
        <v>0</v>
      </c>
      <c r="M198" s="28">
        <v>0</v>
      </c>
      <c r="N198" s="28">
        <v>182366.28</v>
      </c>
      <c r="O198" s="114">
        <f t="shared" si="2"/>
        <v>38571181.53</v>
      </c>
      <c r="V198" s="47"/>
      <c r="W198" s="47"/>
      <c r="X198" s="47"/>
      <c r="Y198" s="47"/>
      <c r="Z198" s="47"/>
      <c r="AA198" s="47"/>
      <c r="AB198" s="47"/>
      <c r="AC198" s="47"/>
      <c r="AD198" s="47"/>
    </row>
    <row r="199" spans="1:30" s="25" customFormat="1" ht="11.25">
      <c r="A199" s="50" t="s">
        <v>398</v>
      </c>
      <c r="B199" s="29" t="s">
        <v>399</v>
      </c>
      <c r="C199" s="27" t="s">
        <v>21</v>
      </c>
      <c r="D199" s="27" t="s">
        <v>15</v>
      </c>
      <c r="E199" s="28">
        <v>43774491.66</v>
      </c>
      <c r="F199" s="28">
        <v>0</v>
      </c>
      <c r="G199" s="28">
        <v>8633.94</v>
      </c>
      <c r="H199" s="28">
        <v>0</v>
      </c>
      <c r="I199" s="28">
        <v>-55367.48</v>
      </c>
      <c r="J199" s="28">
        <v>324456.32</v>
      </c>
      <c r="K199" s="28">
        <v>0</v>
      </c>
      <c r="L199" s="28">
        <v>0</v>
      </c>
      <c r="M199" s="28">
        <v>0</v>
      </c>
      <c r="N199" s="28">
        <v>223695.47</v>
      </c>
      <c r="O199" s="114">
        <f t="shared" si="2"/>
        <v>44258642.03</v>
      </c>
      <c r="V199" s="47"/>
      <c r="W199" s="47"/>
      <c r="X199" s="47"/>
      <c r="Y199" s="47"/>
      <c r="Z199" s="47"/>
      <c r="AA199" s="47"/>
      <c r="AB199" s="47"/>
      <c r="AC199" s="47"/>
      <c r="AD199" s="47"/>
    </row>
    <row r="200" spans="1:30" s="25" customFormat="1" ht="11.25">
      <c r="A200" s="50" t="s">
        <v>400</v>
      </c>
      <c r="B200" s="29" t="s">
        <v>401</v>
      </c>
      <c r="C200" s="27" t="s">
        <v>21</v>
      </c>
      <c r="D200" s="27" t="s">
        <v>15</v>
      </c>
      <c r="E200" s="28">
        <v>99623330.52</v>
      </c>
      <c r="F200" s="28">
        <v>0</v>
      </c>
      <c r="G200" s="28">
        <v>66828.45</v>
      </c>
      <c r="H200" s="28">
        <v>0</v>
      </c>
      <c r="I200" s="28">
        <v>-451240.96</v>
      </c>
      <c r="J200" s="28">
        <v>1096527.12</v>
      </c>
      <c r="K200" s="28">
        <v>0</v>
      </c>
      <c r="L200" s="28">
        <v>0</v>
      </c>
      <c r="M200" s="28">
        <v>0</v>
      </c>
      <c r="N200" s="28">
        <v>682825.7</v>
      </c>
      <c r="O200" s="114">
        <f t="shared" si="2"/>
        <v>100884613.93</v>
      </c>
      <c r="V200" s="47"/>
      <c r="W200" s="47"/>
      <c r="X200" s="47"/>
      <c r="Y200" s="47"/>
      <c r="Z200" s="47"/>
      <c r="AA200" s="47"/>
      <c r="AB200" s="47"/>
      <c r="AC200" s="47"/>
      <c r="AD200" s="47"/>
    </row>
    <row r="201" spans="1:30" s="25" customFormat="1" ht="11.25">
      <c r="A201" s="50" t="s">
        <v>402</v>
      </c>
      <c r="B201" s="29" t="s">
        <v>403</v>
      </c>
      <c r="C201" s="27" t="s">
        <v>167</v>
      </c>
      <c r="D201" s="27" t="s">
        <v>54</v>
      </c>
      <c r="E201" s="28">
        <v>63160962.89</v>
      </c>
      <c r="F201" s="28">
        <v>0</v>
      </c>
      <c r="G201" s="28">
        <v>51932.23</v>
      </c>
      <c r="H201" s="28">
        <v>0</v>
      </c>
      <c r="I201" s="28">
        <v>160559.73</v>
      </c>
      <c r="J201" s="28">
        <v>727572.72</v>
      </c>
      <c r="K201" s="28">
        <v>0</v>
      </c>
      <c r="L201" s="28">
        <v>0</v>
      </c>
      <c r="M201" s="28">
        <v>-1500</v>
      </c>
      <c r="N201" s="28">
        <v>298247.23</v>
      </c>
      <c r="O201" s="114">
        <f t="shared" si="2"/>
        <v>64293910.339999996</v>
      </c>
      <c r="V201" s="47"/>
      <c r="W201" s="47"/>
      <c r="X201" s="47"/>
      <c r="Y201" s="47"/>
      <c r="Z201" s="47"/>
      <c r="AA201" s="47"/>
      <c r="AB201" s="47"/>
      <c r="AC201" s="47"/>
      <c r="AD201" s="47"/>
    </row>
    <row r="202" spans="1:30" s="25" customFormat="1" ht="11.25">
      <c r="A202" s="50" t="s">
        <v>404</v>
      </c>
      <c r="B202" s="29" t="s">
        <v>405</v>
      </c>
      <c r="C202" s="27" t="s">
        <v>32</v>
      </c>
      <c r="D202" s="27" t="s">
        <v>15</v>
      </c>
      <c r="E202" s="28">
        <v>69749391.81</v>
      </c>
      <c r="F202" s="28">
        <v>0</v>
      </c>
      <c r="G202" s="28">
        <v>14024.54</v>
      </c>
      <c r="H202" s="28">
        <v>0</v>
      </c>
      <c r="I202" s="28">
        <v>-311009.87</v>
      </c>
      <c r="J202" s="28">
        <v>891740.99</v>
      </c>
      <c r="K202" s="28">
        <v>0</v>
      </c>
      <c r="L202" s="28">
        <v>32785.62</v>
      </c>
      <c r="M202" s="28">
        <v>-1029.56</v>
      </c>
      <c r="N202" s="28">
        <v>438496.26</v>
      </c>
      <c r="O202" s="114">
        <f t="shared" si="2"/>
        <v>70786350.71</v>
      </c>
      <c r="V202" s="47"/>
      <c r="W202" s="47"/>
      <c r="X202" s="47"/>
      <c r="Y202" s="47"/>
      <c r="Z202" s="47"/>
      <c r="AA202" s="47"/>
      <c r="AB202" s="47"/>
      <c r="AC202" s="47"/>
      <c r="AD202" s="47"/>
    </row>
    <row r="203" spans="1:30" s="25" customFormat="1" ht="11.25">
      <c r="A203" s="50" t="s">
        <v>406</v>
      </c>
      <c r="B203" s="29" t="s">
        <v>407</v>
      </c>
      <c r="C203" s="27" t="s">
        <v>21</v>
      </c>
      <c r="D203" s="27" t="s">
        <v>54</v>
      </c>
      <c r="E203" s="28">
        <v>124740402.16</v>
      </c>
      <c r="F203" s="28">
        <v>0</v>
      </c>
      <c r="G203" s="28">
        <v>223685.77</v>
      </c>
      <c r="H203" s="28">
        <v>0</v>
      </c>
      <c r="I203" s="28">
        <v>-419882.67</v>
      </c>
      <c r="J203" s="28">
        <v>2785599.9</v>
      </c>
      <c r="K203" s="28">
        <v>0</v>
      </c>
      <c r="L203" s="28">
        <v>0</v>
      </c>
      <c r="M203" s="28">
        <v>0</v>
      </c>
      <c r="N203" s="28">
        <v>793457.17</v>
      </c>
      <c r="O203" s="114">
        <f t="shared" si="2"/>
        <v>127675890.79</v>
      </c>
      <c r="V203" s="47"/>
      <c r="W203" s="47"/>
      <c r="X203" s="47"/>
      <c r="Y203" s="47"/>
      <c r="Z203" s="47"/>
      <c r="AA203" s="47"/>
      <c r="AB203" s="47"/>
      <c r="AC203" s="47"/>
      <c r="AD203" s="47"/>
    </row>
    <row r="204" spans="1:30" s="25" customFormat="1" ht="11.25">
      <c r="A204" s="50" t="s">
        <v>408</v>
      </c>
      <c r="B204" s="29" t="s">
        <v>409</v>
      </c>
      <c r="C204" s="27" t="s">
        <v>61</v>
      </c>
      <c r="D204" s="27" t="s">
        <v>15</v>
      </c>
      <c r="E204" s="28">
        <v>31979941.53</v>
      </c>
      <c r="F204" s="28">
        <v>0</v>
      </c>
      <c r="G204" s="28">
        <v>-15048</v>
      </c>
      <c r="H204" s="28">
        <v>0</v>
      </c>
      <c r="I204" s="28">
        <v>-13153.51</v>
      </c>
      <c r="J204" s="28">
        <v>601104</v>
      </c>
      <c r="K204" s="28">
        <v>0</v>
      </c>
      <c r="L204" s="28">
        <v>0</v>
      </c>
      <c r="M204" s="28">
        <v>0</v>
      </c>
      <c r="N204" s="28">
        <v>66096.83</v>
      </c>
      <c r="O204" s="114">
        <f t="shared" si="2"/>
        <v>32649036.849999998</v>
      </c>
      <c r="V204" s="47"/>
      <c r="W204" s="47"/>
      <c r="X204" s="47"/>
      <c r="Y204" s="47"/>
      <c r="Z204" s="47"/>
      <c r="AA204" s="47"/>
      <c r="AB204" s="47"/>
      <c r="AC204" s="47"/>
      <c r="AD204" s="47"/>
    </row>
    <row r="205" spans="1:30" s="25" customFormat="1" ht="11.25">
      <c r="A205" s="50" t="s">
        <v>410</v>
      </c>
      <c r="B205" s="29" t="s">
        <v>411</v>
      </c>
      <c r="C205" s="27" t="s">
        <v>21</v>
      </c>
      <c r="D205" s="27" t="s">
        <v>15</v>
      </c>
      <c r="E205" s="28">
        <v>11589684.96</v>
      </c>
      <c r="F205" s="28">
        <v>0</v>
      </c>
      <c r="G205" s="28">
        <v>2510.76</v>
      </c>
      <c r="H205" s="28">
        <v>0</v>
      </c>
      <c r="I205" s="28">
        <v>-19672.72</v>
      </c>
      <c r="J205" s="28">
        <v>51560.63</v>
      </c>
      <c r="K205" s="28">
        <v>0</v>
      </c>
      <c r="L205" s="28">
        <v>0</v>
      </c>
      <c r="M205" s="28">
        <v>0</v>
      </c>
      <c r="N205" s="28">
        <v>59983.4</v>
      </c>
      <c r="O205" s="114">
        <f aca="true" t="shared" si="3" ref="O205:O268">E205-F205-G205+H205+I205+J205+K205+L205+M205+N205</f>
        <v>11679045.510000002</v>
      </c>
      <c r="V205" s="47"/>
      <c r="W205" s="47"/>
      <c r="X205" s="47"/>
      <c r="Y205" s="47"/>
      <c r="Z205" s="47"/>
      <c r="AA205" s="47"/>
      <c r="AB205" s="47"/>
      <c r="AC205" s="47"/>
      <c r="AD205" s="47"/>
    </row>
    <row r="206" spans="1:30" s="25" customFormat="1" ht="11.25">
      <c r="A206" s="50" t="s">
        <v>412</v>
      </c>
      <c r="B206" s="29" t="s">
        <v>413</v>
      </c>
      <c r="C206" s="27" t="s">
        <v>18</v>
      </c>
      <c r="D206" s="27" t="s">
        <v>42</v>
      </c>
      <c r="E206" s="28">
        <v>54283050.13</v>
      </c>
      <c r="F206" s="28">
        <v>0</v>
      </c>
      <c r="G206" s="28">
        <v>22723.54</v>
      </c>
      <c r="H206" s="28">
        <v>0</v>
      </c>
      <c r="I206" s="28">
        <v>-173512</v>
      </c>
      <c r="J206" s="28">
        <v>417890</v>
      </c>
      <c r="K206" s="28">
        <v>0</v>
      </c>
      <c r="L206" s="28">
        <v>0</v>
      </c>
      <c r="M206" s="28">
        <v>0</v>
      </c>
      <c r="N206" s="28">
        <v>228298.66</v>
      </c>
      <c r="O206" s="114">
        <f t="shared" si="3"/>
        <v>54733003.25</v>
      </c>
      <c r="V206" s="47"/>
      <c r="W206" s="47"/>
      <c r="X206" s="47"/>
      <c r="Y206" s="47"/>
      <c r="Z206" s="47"/>
      <c r="AA206" s="47"/>
      <c r="AB206" s="47"/>
      <c r="AC206" s="47"/>
      <c r="AD206" s="47"/>
    </row>
    <row r="207" spans="1:30" s="25" customFormat="1" ht="11.25">
      <c r="A207" s="50" t="s">
        <v>414</v>
      </c>
      <c r="B207" s="29" t="s">
        <v>415</v>
      </c>
      <c r="C207" s="27" t="s">
        <v>14</v>
      </c>
      <c r="D207" s="27" t="s">
        <v>15</v>
      </c>
      <c r="E207" s="28">
        <v>75753887.21</v>
      </c>
      <c r="F207" s="28">
        <v>0</v>
      </c>
      <c r="G207" s="28">
        <v>78094.31</v>
      </c>
      <c r="H207" s="28">
        <v>0</v>
      </c>
      <c r="I207" s="28">
        <v>-575560.15</v>
      </c>
      <c r="J207" s="28">
        <v>1050701.66</v>
      </c>
      <c r="K207" s="28">
        <v>0</v>
      </c>
      <c r="L207" s="28">
        <v>0</v>
      </c>
      <c r="M207" s="28">
        <v>0</v>
      </c>
      <c r="N207" s="28">
        <v>428842.38</v>
      </c>
      <c r="O207" s="114">
        <f t="shared" si="3"/>
        <v>76579776.78999998</v>
      </c>
      <c r="V207" s="47"/>
      <c r="W207" s="47"/>
      <c r="X207" s="47"/>
      <c r="Y207" s="47"/>
      <c r="Z207" s="47"/>
      <c r="AA207" s="47"/>
      <c r="AB207" s="47"/>
      <c r="AC207" s="47"/>
      <c r="AD207" s="47"/>
    </row>
    <row r="208" spans="1:30" s="25" customFormat="1" ht="11.25">
      <c r="A208" s="50" t="s">
        <v>416</v>
      </c>
      <c r="B208" s="29" t="s">
        <v>417</v>
      </c>
      <c r="C208" s="27" t="s">
        <v>18</v>
      </c>
      <c r="D208" s="27" t="s">
        <v>15</v>
      </c>
      <c r="E208" s="28">
        <v>16324215.92</v>
      </c>
      <c r="F208" s="28">
        <v>0</v>
      </c>
      <c r="G208" s="28">
        <v>10309.97</v>
      </c>
      <c r="H208" s="28">
        <v>0</v>
      </c>
      <c r="I208" s="28">
        <v>-31953.96</v>
      </c>
      <c r="J208" s="28">
        <v>229963.94</v>
      </c>
      <c r="K208" s="28">
        <v>0</v>
      </c>
      <c r="L208" s="28">
        <v>0</v>
      </c>
      <c r="M208" s="28">
        <v>0</v>
      </c>
      <c r="N208" s="28">
        <v>57666.9</v>
      </c>
      <c r="O208" s="114">
        <f t="shared" si="3"/>
        <v>16569582.829999998</v>
      </c>
      <c r="V208" s="47"/>
      <c r="W208" s="47"/>
      <c r="X208" s="47"/>
      <c r="Y208" s="47"/>
      <c r="Z208" s="47"/>
      <c r="AA208" s="47"/>
      <c r="AB208" s="47"/>
      <c r="AC208" s="47"/>
      <c r="AD208" s="47"/>
    </row>
    <row r="209" spans="1:30" s="25" customFormat="1" ht="11.25">
      <c r="A209" s="50" t="s">
        <v>418</v>
      </c>
      <c r="B209" s="29" t="s">
        <v>419</v>
      </c>
      <c r="C209" s="27" t="s">
        <v>32</v>
      </c>
      <c r="D209" s="27" t="s">
        <v>54</v>
      </c>
      <c r="E209" s="28">
        <v>81129726.6</v>
      </c>
      <c r="F209" s="28">
        <v>0</v>
      </c>
      <c r="G209" s="28">
        <v>-1034247.95</v>
      </c>
      <c r="H209" s="28">
        <v>0</v>
      </c>
      <c r="I209" s="28">
        <v>-454736.52</v>
      </c>
      <c r="J209" s="28">
        <v>1254210.2</v>
      </c>
      <c r="K209" s="28">
        <v>0</v>
      </c>
      <c r="L209" s="28">
        <v>0</v>
      </c>
      <c r="M209" s="28">
        <v>0</v>
      </c>
      <c r="N209" s="28">
        <v>512925.96</v>
      </c>
      <c r="O209" s="114">
        <f t="shared" si="3"/>
        <v>83476374.19</v>
      </c>
      <c r="V209" s="47"/>
      <c r="W209" s="47"/>
      <c r="X209" s="47"/>
      <c r="Y209" s="47"/>
      <c r="Z209" s="47"/>
      <c r="AA209" s="47"/>
      <c r="AB209" s="47"/>
      <c r="AC209" s="47"/>
      <c r="AD209" s="47"/>
    </row>
    <row r="210" spans="1:30" s="25" customFormat="1" ht="11.25">
      <c r="A210" s="50" t="s">
        <v>420</v>
      </c>
      <c r="B210" s="29" t="s">
        <v>421</v>
      </c>
      <c r="C210" s="27" t="s">
        <v>53</v>
      </c>
      <c r="D210" s="27" t="s">
        <v>54</v>
      </c>
      <c r="E210" s="28">
        <v>72350613.18</v>
      </c>
      <c r="F210" s="28">
        <v>0</v>
      </c>
      <c r="G210" s="28">
        <v>-46085.09</v>
      </c>
      <c r="H210" s="28">
        <v>0</v>
      </c>
      <c r="I210" s="28">
        <v>-151237.54</v>
      </c>
      <c r="J210" s="28">
        <v>1429482.11</v>
      </c>
      <c r="K210" s="28">
        <v>0</v>
      </c>
      <c r="L210" s="28">
        <v>0</v>
      </c>
      <c r="M210" s="28">
        <v>0</v>
      </c>
      <c r="N210" s="28">
        <v>665163.5</v>
      </c>
      <c r="O210" s="114">
        <f t="shared" si="3"/>
        <v>74340106.34</v>
      </c>
      <c r="V210" s="47"/>
      <c r="W210" s="47"/>
      <c r="X210" s="47"/>
      <c r="Y210" s="47"/>
      <c r="Z210" s="47"/>
      <c r="AA210" s="47"/>
      <c r="AB210" s="47"/>
      <c r="AC210" s="47"/>
      <c r="AD210" s="47"/>
    </row>
    <row r="211" spans="1:30" s="25" customFormat="1" ht="11.25">
      <c r="A211" s="50" t="s">
        <v>422</v>
      </c>
      <c r="B211" s="29" t="s">
        <v>423</v>
      </c>
      <c r="C211" s="27" t="s">
        <v>53</v>
      </c>
      <c r="D211" s="27" t="s">
        <v>54</v>
      </c>
      <c r="E211" s="28">
        <v>54233267.86</v>
      </c>
      <c r="F211" s="28">
        <v>0</v>
      </c>
      <c r="G211" s="28">
        <v>-141638.12</v>
      </c>
      <c r="H211" s="28">
        <v>0</v>
      </c>
      <c r="I211" s="28">
        <v>-309176.67</v>
      </c>
      <c r="J211" s="28">
        <v>131118.91</v>
      </c>
      <c r="K211" s="28">
        <v>0</v>
      </c>
      <c r="L211" s="28">
        <v>0</v>
      </c>
      <c r="M211" s="28">
        <v>-195502.13</v>
      </c>
      <c r="N211" s="28">
        <v>338330.79</v>
      </c>
      <c r="O211" s="114">
        <f t="shared" si="3"/>
        <v>54339676.87999999</v>
      </c>
      <c r="V211" s="47"/>
      <c r="W211" s="47"/>
      <c r="X211" s="47"/>
      <c r="Y211" s="47"/>
      <c r="Z211" s="47"/>
      <c r="AA211" s="47"/>
      <c r="AB211" s="47"/>
      <c r="AC211" s="47"/>
      <c r="AD211" s="47"/>
    </row>
    <row r="212" spans="1:30" s="25" customFormat="1" ht="11.25">
      <c r="A212" s="50" t="s">
        <v>424</v>
      </c>
      <c r="B212" s="29" t="s">
        <v>425</v>
      </c>
      <c r="C212" s="27" t="s">
        <v>14</v>
      </c>
      <c r="D212" s="27" t="s">
        <v>54</v>
      </c>
      <c r="E212" s="28">
        <v>69089924.61</v>
      </c>
      <c r="F212" s="28">
        <v>0</v>
      </c>
      <c r="G212" s="28">
        <v>42967.07</v>
      </c>
      <c r="H212" s="28">
        <v>0</v>
      </c>
      <c r="I212" s="28">
        <v>-346534.87</v>
      </c>
      <c r="J212" s="28">
        <v>1300469.96</v>
      </c>
      <c r="K212" s="28">
        <v>0</v>
      </c>
      <c r="L212" s="28">
        <v>27629.13</v>
      </c>
      <c r="M212" s="28">
        <v>-3704.36</v>
      </c>
      <c r="N212" s="28">
        <v>433349.26</v>
      </c>
      <c r="O212" s="114">
        <f t="shared" si="3"/>
        <v>70458166.66</v>
      </c>
      <c r="V212" s="47"/>
      <c r="W212" s="47"/>
      <c r="X212" s="47"/>
      <c r="Y212" s="47"/>
      <c r="Z212" s="47"/>
      <c r="AA212" s="47"/>
      <c r="AB212" s="47"/>
      <c r="AC212" s="47"/>
      <c r="AD212" s="47"/>
    </row>
    <row r="213" spans="1:30" s="25" customFormat="1" ht="11.25">
      <c r="A213" s="50" t="s">
        <v>426</v>
      </c>
      <c r="B213" s="29" t="s">
        <v>427</v>
      </c>
      <c r="C213" s="27" t="s">
        <v>18</v>
      </c>
      <c r="D213" s="27" t="s">
        <v>15</v>
      </c>
      <c r="E213" s="28">
        <v>55191214.97</v>
      </c>
      <c r="F213" s="28">
        <v>0</v>
      </c>
      <c r="G213" s="28">
        <v>22888.93</v>
      </c>
      <c r="H213" s="28">
        <v>0</v>
      </c>
      <c r="I213" s="28">
        <v>-149278.38</v>
      </c>
      <c r="J213" s="28">
        <v>583838.85</v>
      </c>
      <c r="K213" s="28">
        <v>0</v>
      </c>
      <c r="L213" s="28">
        <v>0</v>
      </c>
      <c r="M213" s="28">
        <v>0</v>
      </c>
      <c r="N213" s="28">
        <v>322604.47</v>
      </c>
      <c r="O213" s="114">
        <f t="shared" si="3"/>
        <v>55925490.98</v>
      </c>
      <c r="V213" s="47"/>
      <c r="W213" s="47"/>
      <c r="X213" s="47"/>
      <c r="Y213" s="47"/>
      <c r="Z213" s="47"/>
      <c r="AA213" s="47"/>
      <c r="AB213" s="47"/>
      <c r="AC213" s="47"/>
      <c r="AD213" s="47"/>
    </row>
    <row r="214" spans="1:30" s="25" customFormat="1" ht="11.25">
      <c r="A214" s="50" t="s">
        <v>428</v>
      </c>
      <c r="B214" s="29" t="s">
        <v>429</v>
      </c>
      <c r="C214" s="27" t="s">
        <v>53</v>
      </c>
      <c r="D214" s="27" t="s">
        <v>15</v>
      </c>
      <c r="E214" s="28">
        <v>14131862.79</v>
      </c>
      <c r="F214" s="28">
        <v>0</v>
      </c>
      <c r="G214" s="28">
        <v>6542.68</v>
      </c>
      <c r="H214" s="28">
        <v>0</v>
      </c>
      <c r="I214" s="28">
        <v>-39123.2</v>
      </c>
      <c r="J214" s="28">
        <v>29000</v>
      </c>
      <c r="K214" s="28">
        <v>0</v>
      </c>
      <c r="L214" s="28">
        <v>0</v>
      </c>
      <c r="M214" s="28">
        <v>0</v>
      </c>
      <c r="N214" s="28">
        <v>122252.88</v>
      </c>
      <c r="O214" s="114">
        <f t="shared" si="3"/>
        <v>14237449.790000001</v>
      </c>
      <c r="V214" s="47"/>
      <c r="W214" s="47"/>
      <c r="X214" s="47"/>
      <c r="Y214" s="47"/>
      <c r="Z214" s="47"/>
      <c r="AA214" s="47"/>
      <c r="AB214" s="47"/>
      <c r="AC214" s="47"/>
      <c r="AD214" s="47"/>
    </row>
    <row r="215" spans="1:30" s="25" customFormat="1" ht="11.25">
      <c r="A215" s="50" t="s">
        <v>430</v>
      </c>
      <c r="B215" s="29" t="s">
        <v>431</v>
      </c>
      <c r="C215" s="27" t="s">
        <v>14</v>
      </c>
      <c r="D215" s="27" t="s">
        <v>54</v>
      </c>
      <c r="E215" s="28">
        <v>90074235.96</v>
      </c>
      <c r="F215" s="28">
        <v>0</v>
      </c>
      <c r="G215" s="28">
        <v>-91822.71</v>
      </c>
      <c r="H215" s="28">
        <v>0</v>
      </c>
      <c r="I215" s="28">
        <v>-547424.26</v>
      </c>
      <c r="J215" s="28">
        <v>243704.33</v>
      </c>
      <c r="K215" s="28">
        <v>0</v>
      </c>
      <c r="L215" s="28">
        <v>0</v>
      </c>
      <c r="M215" s="28">
        <v>0</v>
      </c>
      <c r="N215" s="28">
        <v>629546.24</v>
      </c>
      <c r="O215" s="114">
        <f t="shared" si="3"/>
        <v>90491884.97999997</v>
      </c>
      <c r="V215" s="47"/>
      <c r="W215" s="47"/>
      <c r="X215" s="47"/>
      <c r="Y215" s="47"/>
      <c r="Z215" s="47"/>
      <c r="AA215" s="47"/>
      <c r="AB215" s="47"/>
      <c r="AC215" s="47"/>
      <c r="AD215" s="47"/>
    </row>
    <row r="216" spans="1:30" s="25" customFormat="1" ht="11.25">
      <c r="A216" s="50" t="s">
        <v>432</v>
      </c>
      <c r="B216" s="29" t="s">
        <v>433</v>
      </c>
      <c r="C216" s="27" t="s">
        <v>35</v>
      </c>
      <c r="D216" s="27" t="s">
        <v>36</v>
      </c>
      <c r="E216" s="28">
        <v>45520733.4</v>
      </c>
      <c r="F216" s="28">
        <v>0</v>
      </c>
      <c r="G216" s="28">
        <v>5187.68</v>
      </c>
      <c r="H216" s="28">
        <v>0</v>
      </c>
      <c r="I216" s="28">
        <v>-31829.63</v>
      </c>
      <c r="J216" s="28">
        <v>1485511.93</v>
      </c>
      <c r="K216" s="28">
        <v>0</v>
      </c>
      <c r="L216" s="28">
        <v>0</v>
      </c>
      <c r="M216" s="28">
        <v>0</v>
      </c>
      <c r="N216" s="28">
        <v>327193.41</v>
      </c>
      <c r="O216" s="114">
        <f t="shared" si="3"/>
        <v>47296421.42999999</v>
      </c>
      <c r="V216" s="47"/>
      <c r="W216" s="47"/>
      <c r="X216" s="47"/>
      <c r="Y216" s="47"/>
      <c r="Z216" s="47"/>
      <c r="AA216" s="47"/>
      <c r="AB216" s="47"/>
      <c r="AC216" s="47"/>
      <c r="AD216" s="47"/>
    </row>
    <row r="217" spans="1:30" s="25" customFormat="1" ht="11.25">
      <c r="A217" s="50" t="s">
        <v>434</v>
      </c>
      <c r="B217" s="29" t="s">
        <v>435</v>
      </c>
      <c r="C217" s="27" t="s">
        <v>167</v>
      </c>
      <c r="D217" s="27" t="s">
        <v>54</v>
      </c>
      <c r="E217" s="28">
        <v>35985126.78</v>
      </c>
      <c r="F217" s="28">
        <v>0</v>
      </c>
      <c r="G217" s="28">
        <v>4502548.66</v>
      </c>
      <c r="H217" s="28">
        <v>0</v>
      </c>
      <c r="I217" s="28">
        <v>-40328.95</v>
      </c>
      <c r="J217" s="28">
        <v>248111.45</v>
      </c>
      <c r="K217" s="28">
        <v>0</v>
      </c>
      <c r="L217" s="28">
        <v>40698.29</v>
      </c>
      <c r="M217" s="28">
        <v>-39530.2</v>
      </c>
      <c r="N217" s="28">
        <v>140484.23</v>
      </c>
      <c r="O217" s="114">
        <f t="shared" si="3"/>
        <v>31832012.94</v>
      </c>
      <c r="V217" s="47"/>
      <c r="W217" s="47"/>
      <c r="X217" s="47"/>
      <c r="Y217" s="47"/>
      <c r="Z217" s="47"/>
      <c r="AA217" s="47"/>
      <c r="AB217" s="47"/>
      <c r="AC217" s="47"/>
      <c r="AD217" s="47"/>
    </row>
    <row r="218" spans="1:30" s="25" customFormat="1" ht="11.25">
      <c r="A218" s="50" t="s">
        <v>436</v>
      </c>
      <c r="B218" s="29" t="s">
        <v>437</v>
      </c>
      <c r="C218" s="27" t="s">
        <v>61</v>
      </c>
      <c r="D218" s="27" t="s">
        <v>15</v>
      </c>
      <c r="E218" s="28">
        <v>33301514.93</v>
      </c>
      <c r="F218" s="28">
        <v>0</v>
      </c>
      <c r="G218" s="28">
        <v>39723.12</v>
      </c>
      <c r="H218" s="28">
        <v>0</v>
      </c>
      <c r="I218" s="28">
        <v>-21082.79</v>
      </c>
      <c r="J218" s="28">
        <v>199399.06</v>
      </c>
      <c r="K218" s="28">
        <v>0</v>
      </c>
      <c r="L218" s="28">
        <v>0</v>
      </c>
      <c r="M218" s="28">
        <v>0</v>
      </c>
      <c r="N218" s="28">
        <v>216764.42</v>
      </c>
      <c r="O218" s="114">
        <f t="shared" si="3"/>
        <v>33656872.5</v>
      </c>
      <c r="V218" s="47"/>
      <c r="W218" s="47"/>
      <c r="X218" s="47"/>
      <c r="Y218" s="47"/>
      <c r="Z218" s="47"/>
      <c r="AA218" s="47"/>
      <c r="AB218" s="47"/>
      <c r="AC218" s="47"/>
      <c r="AD218" s="47"/>
    </row>
    <row r="219" spans="1:30" s="25" customFormat="1" ht="11.25">
      <c r="A219" s="50" t="s">
        <v>438</v>
      </c>
      <c r="B219" s="29" t="s">
        <v>439</v>
      </c>
      <c r="C219" s="27" t="s">
        <v>14</v>
      </c>
      <c r="D219" s="27" t="s">
        <v>15</v>
      </c>
      <c r="E219" s="28">
        <v>48145690.9</v>
      </c>
      <c r="F219" s="28">
        <v>0</v>
      </c>
      <c r="G219" s="28">
        <v>969590.69</v>
      </c>
      <c r="H219" s="28">
        <v>0</v>
      </c>
      <c r="I219" s="28">
        <v>-146705.25</v>
      </c>
      <c r="J219" s="28">
        <v>286511.06</v>
      </c>
      <c r="K219" s="28">
        <v>0</v>
      </c>
      <c r="L219" s="28">
        <v>0</v>
      </c>
      <c r="M219" s="28">
        <v>0</v>
      </c>
      <c r="N219" s="28">
        <v>114086.92</v>
      </c>
      <c r="O219" s="114">
        <f t="shared" si="3"/>
        <v>47429992.940000005</v>
      </c>
      <c r="V219" s="47"/>
      <c r="W219" s="47"/>
      <c r="X219" s="47"/>
      <c r="Y219" s="47"/>
      <c r="Z219" s="47"/>
      <c r="AA219" s="47"/>
      <c r="AB219" s="47"/>
      <c r="AC219" s="47"/>
      <c r="AD219" s="47"/>
    </row>
    <row r="220" spans="1:30" s="25" customFormat="1" ht="11.25">
      <c r="A220" s="50" t="s">
        <v>440</v>
      </c>
      <c r="B220" s="29" t="s">
        <v>441</v>
      </c>
      <c r="C220" s="27" t="s">
        <v>18</v>
      </c>
      <c r="D220" s="27" t="s">
        <v>15</v>
      </c>
      <c r="E220" s="28">
        <v>11357947.52</v>
      </c>
      <c r="F220" s="28">
        <v>0</v>
      </c>
      <c r="G220" s="28">
        <v>6822.68</v>
      </c>
      <c r="H220" s="28">
        <v>0</v>
      </c>
      <c r="I220" s="28">
        <v>-31258.33</v>
      </c>
      <c r="J220" s="28">
        <v>151787.65</v>
      </c>
      <c r="K220" s="28">
        <v>0</v>
      </c>
      <c r="L220" s="28">
        <v>0</v>
      </c>
      <c r="M220" s="28">
        <v>0</v>
      </c>
      <c r="N220" s="28">
        <v>25529.28</v>
      </c>
      <c r="O220" s="114">
        <f t="shared" si="3"/>
        <v>11497183.44</v>
      </c>
      <c r="V220" s="47"/>
      <c r="W220" s="47"/>
      <c r="X220" s="47"/>
      <c r="Y220" s="47"/>
      <c r="Z220" s="47"/>
      <c r="AA220" s="47"/>
      <c r="AB220" s="47"/>
      <c r="AC220" s="47"/>
      <c r="AD220" s="47"/>
    </row>
    <row r="221" spans="1:30" s="25" customFormat="1" ht="11.25">
      <c r="A221" s="50" t="s">
        <v>442</v>
      </c>
      <c r="B221" s="29" t="s">
        <v>443</v>
      </c>
      <c r="C221" s="27" t="s">
        <v>35</v>
      </c>
      <c r="D221" s="27" t="s">
        <v>36</v>
      </c>
      <c r="E221" s="28">
        <v>70556421.53</v>
      </c>
      <c r="F221" s="28">
        <v>0</v>
      </c>
      <c r="G221" s="28">
        <v>22646.59</v>
      </c>
      <c r="H221" s="28">
        <v>0</v>
      </c>
      <c r="I221" s="28">
        <v>-138659.62</v>
      </c>
      <c r="J221" s="28">
        <v>449162.84</v>
      </c>
      <c r="K221" s="28">
        <v>0</v>
      </c>
      <c r="L221" s="28">
        <v>0</v>
      </c>
      <c r="M221" s="28">
        <v>0</v>
      </c>
      <c r="N221" s="28">
        <v>982521.25</v>
      </c>
      <c r="O221" s="114">
        <f t="shared" si="3"/>
        <v>71826799.41</v>
      </c>
      <c r="V221" s="47"/>
      <c r="W221" s="47"/>
      <c r="X221" s="47"/>
      <c r="Y221" s="47"/>
      <c r="Z221" s="47"/>
      <c r="AA221" s="47"/>
      <c r="AB221" s="47"/>
      <c r="AC221" s="47"/>
      <c r="AD221" s="47"/>
    </row>
    <row r="222" spans="1:30" s="25" customFormat="1" ht="11.25">
      <c r="A222" s="50" t="s">
        <v>444</v>
      </c>
      <c r="B222" s="29" t="s">
        <v>445</v>
      </c>
      <c r="C222" s="27" t="s">
        <v>41</v>
      </c>
      <c r="D222" s="27" t="s">
        <v>15</v>
      </c>
      <c r="E222" s="28">
        <v>11522004.94</v>
      </c>
      <c r="F222" s="28">
        <v>0</v>
      </c>
      <c r="G222" s="28">
        <v>2446.17</v>
      </c>
      <c r="H222" s="28">
        <v>0</v>
      </c>
      <c r="I222" s="28">
        <v>-9672.63</v>
      </c>
      <c r="J222" s="28">
        <v>64236.65</v>
      </c>
      <c r="K222" s="28">
        <v>0</v>
      </c>
      <c r="L222" s="28">
        <v>0</v>
      </c>
      <c r="M222" s="28">
        <v>0</v>
      </c>
      <c r="N222" s="28">
        <v>37213.62</v>
      </c>
      <c r="O222" s="114">
        <f t="shared" si="3"/>
        <v>11611336.409999998</v>
      </c>
      <c r="V222" s="47"/>
      <c r="W222" s="47"/>
      <c r="X222" s="47"/>
      <c r="Y222" s="47"/>
      <c r="Z222" s="47"/>
      <c r="AA222" s="47"/>
      <c r="AB222" s="47"/>
      <c r="AC222" s="47"/>
      <c r="AD222" s="47"/>
    </row>
    <row r="223" spans="1:30" s="25" customFormat="1" ht="11.25">
      <c r="A223" s="50" t="s">
        <v>446</v>
      </c>
      <c r="B223" s="29" t="s">
        <v>447</v>
      </c>
      <c r="C223" s="27" t="s">
        <v>18</v>
      </c>
      <c r="D223" s="27" t="s">
        <v>42</v>
      </c>
      <c r="E223" s="28">
        <v>57801825.58</v>
      </c>
      <c r="F223" s="28">
        <v>0</v>
      </c>
      <c r="G223" s="28">
        <v>50119.92</v>
      </c>
      <c r="H223" s="28">
        <v>0</v>
      </c>
      <c r="I223" s="28">
        <v>-229845.59</v>
      </c>
      <c r="J223" s="28">
        <v>572631.2</v>
      </c>
      <c r="K223" s="28">
        <v>0</v>
      </c>
      <c r="L223" s="28">
        <v>0</v>
      </c>
      <c r="M223" s="28">
        <v>0</v>
      </c>
      <c r="N223" s="28">
        <v>265177.92</v>
      </c>
      <c r="O223" s="114">
        <f t="shared" si="3"/>
        <v>58359669.19</v>
      </c>
      <c r="V223" s="47"/>
      <c r="W223" s="47"/>
      <c r="X223" s="47"/>
      <c r="Y223" s="47"/>
      <c r="Z223" s="47"/>
      <c r="AA223" s="47"/>
      <c r="AB223" s="47"/>
      <c r="AC223" s="47"/>
      <c r="AD223" s="47"/>
    </row>
    <row r="224" spans="1:30" s="25" customFormat="1" ht="11.25">
      <c r="A224" s="50" t="s">
        <v>448</v>
      </c>
      <c r="B224" s="29" t="s">
        <v>449</v>
      </c>
      <c r="C224" s="27" t="s">
        <v>32</v>
      </c>
      <c r="D224" s="27" t="s">
        <v>15</v>
      </c>
      <c r="E224" s="28">
        <v>13607268.5</v>
      </c>
      <c r="F224" s="28">
        <v>0</v>
      </c>
      <c r="G224" s="28">
        <v>2181.44</v>
      </c>
      <c r="H224" s="28">
        <v>0</v>
      </c>
      <c r="I224" s="28">
        <v>-23199.14</v>
      </c>
      <c r="J224" s="28">
        <v>178511.85</v>
      </c>
      <c r="K224" s="28">
        <v>0</v>
      </c>
      <c r="L224" s="28">
        <v>0</v>
      </c>
      <c r="M224" s="28">
        <v>0</v>
      </c>
      <c r="N224" s="28">
        <v>33469.45</v>
      </c>
      <c r="O224" s="114">
        <f t="shared" si="3"/>
        <v>13793869.219999999</v>
      </c>
      <c r="V224" s="47"/>
      <c r="W224" s="47"/>
      <c r="X224" s="47"/>
      <c r="Y224" s="47"/>
      <c r="Z224" s="47"/>
      <c r="AA224" s="47"/>
      <c r="AB224" s="47"/>
      <c r="AC224" s="47"/>
      <c r="AD224" s="47"/>
    </row>
    <row r="225" spans="1:30" s="25" customFormat="1" ht="11.25">
      <c r="A225" s="50" t="s">
        <v>450</v>
      </c>
      <c r="B225" s="29" t="s">
        <v>451</v>
      </c>
      <c r="C225" s="27" t="s">
        <v>18</v>
      </c>
      <c r="D225" s="27" t="s">
        <v>15</v>
      </c>
      <c r="E225" s="28">
        <v>11343142.34</v>
      </c>
      <c r="F225" s="28">
        <v>0</v>
      </c>
      <c r="G225" s="28">
        <v>4188.94</v>
      </c>
      <c r="H225" s="28">
        <v>0</v>
      </c>
      <c r="I225" s="28">
        <v>-18385.47</v>
      </c>
      <c r="J225" s="28">
        <v>164869.24</v>
      </c>
      <c r="K225" s="28">
        <v>0</v>
      </c>
      <c r="L225" s="28">
        <v>0</v>
      </c>
      <c r="M225" s="28">
        <v>0</v>
      </c>
      <c r="N225" s="28">
        <v>77036.34</v>
      </c>
      <c r="O225" s="114">
        <f t="shared" si="3"/>
        <v>11562473.51</v>
      </c>
      <c r="V225" s="47"/>
      <c r="W225" s="47"/>
      <c r="X225" s="47"/>
      <c r="Y225" s="47"/>
      <c r="Z225" s="47"/>
      <c r="AA225" s="47"/>
      <c r="AB225" s="47"/>
      <c r="AC225" s="47"/>
      <c r="AD225" s="47"/>
    </row>
    <row r="226" spans="1:30" s="25" customFormat="1" ht="11.25">
      <c r="A226" s="50" t="s">
        <v>452</v>
      </c>
      <c r="B226" s="29" t="s">
        <v>453</v>
      </c>
      <c r="C226" s="27" t="s">
        <v>14</v>
      </c>
      <c r="D226" s="27" t="s">
        <v>15</v>
      </c>
      <c r="E226" s="28">
        <v>13979884.12</v>
      </c>
      <c r="F226" s="28">
        <v>0</v>
      </c>
      <c r="G226" s="28">
        <v>-4269.55</v>
      </c>
      <c r="H226" s="28">
        <v>0</v>
      </c>
      <c r="I226" s="28">
        <v>-35330.15</v>
      </c>
      <c r="J226" s="28">
        <v>45746.6</v>
      </c>
      <c r="K226" s="28">
        <v>0</v>
      </c>
      <c r="L226" s="28">
        <v>0</v>
      </c>
      <c r="M226" s="28">
        <v>0</v>
      </c>
      <c r="N226" s="28">
        <v>68012.29</v>
      </c>
      <c r="O226" s="114">
        <f t="shared" si="3"/>
        <v>14062582.409999998</v>
      </c>
      <c r="V226" s="47"/>
      <c r="W226" s="47"/>
      <c r="X226" s="47"/>
      <c r="Y226" s="47"/>
      <c r="Z226" s="47"/>
      <c r="AA226" s="47"/>
      <c r="AB226" s="47"/>
      <c r="AC226" s="47"/>
      <c r="AD226" s="47"/>
    </row>
    <row r="227" spans="1:30" s="25" customFormat="1" ht="11.25">
      <c r="A227" s="50" t="s">
        <v>454</v>
      </c>
      <c r="B227" s="29" t="s">
        <v>455</v>
      </c>
      <c r="C227" s="27" t="s">
        <v>41</v>
      </c>
      <c r="D227" s="27" t="s">
        <v>42</v>
      </c>
      <c r="E227" s="28">
        <v>64887597.96</v>
      </c>
      <c r="F227" s="28">
        <v>0</v>
      </c>
      <c r="G227" s="28">
        <v>127732.56</v>
      </c>
      <c r="H227" s="28">
        <v>0</v>
      </c>
      <c r="I227" s="28">
        <v>-444987.22</v>
      </c>
      <c r="J227" s="28">
        <v>432946.11</v>
      </c>
      <c r="K227" s="28">
        <v>0</v>
      </c>
      <c r="L227" s="28">
        <v>0</v>
      </c>
      <c r="M227" s="28">
        <v>0</v>
      </c>
      <c r="N227" s="28">
        <v>461320.22</v>
      </c>
      <c r="O227" s="114">
        <f t="shared" si="3"/>
        <v>65209144.51</v>
      </c>
      <c r="V227" s="47"/>
      <c r="W227" s="47"/>
      <c r="X227" s="47"/>
      <c r="Y227" s="47"/>
      <c r="Z227" s="47"/>
      <c r="AA227" s="47"/>
      <c r="AB227" s="47"/>
      <c r="AC227" s="47"/>
      <c r="AD227" s="47"/>
    </row>
    <row r="228" spans="1:30" s="25" customFormat="1" ht="11.25">
      <c r="A228" s="50" t="s">
        <v>456</v>
      </c>
      <c r="B228" s="29" t="s">
        <v>457</v>
      </c>
      <c r="C228" s="27" t="s">
        <v>61</v>
      </c>
      <c r="D228" s="27" t="s">
        <v>15</v>
      </c>
      <c r="E228" s="28">
        <v>36079998.1</v>
      </c>
      <c r="F228" s="28">
        <v>0</v>
      </c>
      <c r="G228" s="28">
        <v>-54674.12</v>
      </c>
      <c r="H228" s="28">
        <v>0</v>
      </c>
      <c r="I228" s="28">
        <v>-231365.89</v>
      </c>
      <c r="J228" s="28">
        <v>92646.68</v>
      </c>
      <c r="K228" s="28">
        <v>0</v>
      </c>
      <c r="L228" s="28">
        <v>0</v>
      </c>
      <c r="M228" s="28">
        <v>0</v>
      </c>
      <c r="N228" s="28">
        <v>212446.84</v>
      </c>
      <c r="O228" s="114">
        <f t="shared" si="3"/>
        <v>36208399.85</v>
      </c>
      <c r="V228" s="47"/>
      <c r="W228" s="47"/>
      <c r="X228" s="47"/>
      <c r="Y228" s="47"/>
      <c r="Z228" s="47"/>
      <c r="AA228" s="47"/>
      <c r="AB228" s="47"/>
      <c r="AC228" s="47"/>
      <c r="AD228" s="47"/>
    </row>
    <row r="229" spans="1:30" s="25" customFormat="1" ht="11.25">
      <c r="A229" s="50" t="s">
        <v>458</v>
      </c>
      <c r="B229" s="29" t="s">
        <v>459</v>
      </c>
      <c r="C229" s="27" t="s">
        <v>14</v>
      </c>
      <c r="D229" s="27" t="s">
        <v>15</v>
      </c>
      <c r="E229" s="28">
        <v>41075135.12</v>
      </c>
      <c r="F229" s="28">
        <v>0</v>
      </c>
      <c r="G229" s="28">
        <v>361430.5</v>
      </c>
      <c r="H229" s="28">
        <v>0</v>
      </c>
      <c r="I229" s="28">
        <v>-97176.19</v>
      </c>
      <c r="J229" s="28">
        <v>113059.69</v>
      </c>
      <c r="K229" s="28">
        <v>0</v>
      </c>
      <c r="L229" s="28">
        <v>0</v>
      </c>
      <c r="M229" s="28">
        <v>0</v>
      </c>
      <c r="N229" s="28">
        <v>160602.16</v>
      </c>
      <c r="O229" s="114">
        <f t="shared" si="3"/>
        <v>40890190.279999994</v>
      </c>
      <c r="V229" s="47"/>
      <c r="W229" s="47"/>
      <c r="X229" s="47"/>
      <c r="Y229" s="47"/>
      <c r="Z229" s="47"/>
      <c r="AA229" s="47"/>
      <c r="AB229" s="47"/>
      <c r="AC229" s="47"/>
      <c r="AD229" s="47"/>
    </row>
    <row r="230" spans="1:30" s="25" customFormat="1" ht="11.25">
      <c r="A230" s="50" t="s">
        <v>460</v>
      </c>
      <c r="B230" s="29" t="s">
        <v>461</v>
      </c>
      <c r="C230" s="27" t="s">
        <v>21</v>
      </c>
      <c r="D230" s="27" t="s">
        <v>15</v>
      </c>
      <c r="E230" s="28">
        <v>20261179.75</v>
      </c>
      <c r="F230" s="28">
        <v>0</v>
      </c>
      <c r="G230" s="28">
        <v>5558125.01</v>
      </c>
      <c r="H230" s="28">
        <v>0</v>
      </c>
      <c r="I230" s="28">
        <v>-58697.9</v>
      </c>
      <c r="J230" s="28">
        <v>257691.2</v>
      </c>
      <c r="K230" s="28">
        <v>0</v>
      </c>
      <c r="L230" s="28">
        <v>10952.25</v>
      </c>
      <c r="M230" s="28">
        <v>-5868.25</v>
      </c>
      <c r="N230" s="28">
        <v>69758.91</v>
      </c>
      <c r="O230" s="114">
        <f t="shared" si="3"/>
        <v>14976890.95</v>
      </c>
      <c r="V230" s="47"/>
      <c r="W230" s="47"/>
      <c r="X230" s="47"/>
      <c r="Y230" s="47"/>
      <c r="Z230" s="47"/>
      <c r="AA230" s="47"/>
      <c r="AB230" s="47"/>
      <c r="AC230" s="47"/>
      <c r="AD230" s="47"/>
    </row>
    <row r="231" spans="1:30" s="25" customFormat="1" ht="11.25">
      <c r="A231" s="50" t="s">
        <v>462</v>
      </c>
      <c r="B231" s="29" t="s">
        <v>463</v>
      </c>
      <c r="C231" s="27" t="s">
        <v>14</v>
      </c>
      <c r="D231" s="27" t="s">
        <v>15</v>
      </c>
      <c r="E231" s="28">
        <v>39878681.91</v>
      </c>
      <c r="F231" s="28">
        <v>0</v>
      </c>
      <c r="G231" s="28">
        <v>54924.19</v>
      </c>
      <c r="H231" s="28">
        <v>0</v>
      </c>
      <c r="I231" s="28">
        <v>-100009.15</v>
      </c>
      <c r="J231" s="28">
        <v>107320</v>
      </c>
      <c r="K231" s="28">
        <v>0</v>
      </c>
      <c r="L231" s="28">
        <v>0</v>
      </c>
      <c r="M231" s="28">
        <v>0</v>
      </c>
      <c r="N231" s="28">
        <v>182839.19</v>
      </c>
      <c r="O231" s="114">
        <f t="shared" si="3"/>
        <v>40013907.76</v>
      </c>
      <c r="V231" s="47"/>
      <c r="W231" s="47"/>
      <c r="X231" s="47"/>
      <c r="Y231" s="47"/>
      <c r="Z231" s="47"/>
      <c r="AA231" s="47"/>
      <c r="AB231" s="47"/>
      <c r="AC231" s="47"/>
      <c r="AD231" s="47"/>
    </row>
    <row r="232" spans="1:30" s="25" customFormat="1" ht="11.25">
      <c r="A232" s="50" t="s">
        <v>464</v>
      </c>
      <c r="B232" s="29" t="s">
        <v>465</v>
      </c>
      <c r="C232" s="27" t="s">
        <v>21</v>
      </c>
      <c r="D232" s="27" t="s">
        <v>54</v>
      </c>
      <c r="E232" s="28">
        <v>9254976.67</v>
      </c>
      <c r="F232" s="28">
        <v>0</v>
      </c>
      <c r="G232" s="28">
        <v>-270.92</v>
      </c>
      <c r="H232" s="28">
        <v>0</v>
      </c>
      <c r="I232" s="28">
        <v>-24960.67</v>
      </c>
      <c r="J232" s="28">
        <v>20602.22</v>
      </c>
      <c r="K232" s="28">
        <v>0</v>
      </c>
      <c r="L232" s="28">
        <v>0</v>
      </c>
      <c r="M232" s="28">
        <v>0</v>
      </c>
      <c r="N232" s="28">
        <v>17771.69</v>
      </c>
      <c r="O232" s="114">
        <f t="shared" si="3"/>
        <v>9268660.83</v>
      </c>
      <c r="V232" s="47"/>
      <c r="W232" s="47"/>
      <c r="X232" s="47"/>
      <c r="Y232" s="47"/>
      <c r="Z232" s="47"/>
      <c r="AA232" s="47"/>
      <c r="AB232" s="47"/>
      <c r="AC232" s="47"/>
      <c r="AD232" s="47"/>
    </row>
    <row r="233" spans="1:30" s="25" customFormat="1" ht="11.25">
      <c r="A233" s="50" t="s">
        <v>466</v>
      </c>
      <c r="B233" s="29" t="s">
        <v>467</v>
      </c>
      <c r="C233" s="27" t="s">
        <v>41</v>
      </c>
      <c r="D233" s="27" t="s">
        <v>15</v>
      </c>
      <c r="E233" s="28">
        <v>12996469.19</v>
      </c>
      <c r="F233" s="28">
        <v>0</v>
      </c>
      <c r="G233" s="28">
        <v>6020.07</v>
      </c>
      <c r="H233" s="28">
        <v>0</v>
      </c>
      <c r="I233" s="28">
        <v>316204.2</v>
      </c>
      <c r="J233" s="28">
        <v>147561.43</v>
      </c>
      <c r="K233" s="28">
        <v>0</v>
      </c>
      <c r="L233" s="28">
        <v>0</v>
      </c>
      <c r="M233" s="28">
        <v>0</v>
      </c>
      <c r="N233" s="28">
        <v>34973.45</v>
      </c>
      <c r="O233" s="114">
        <f t="shared" si="3"/>
        <v>13489188.199999997</v>
      </c>
      <c r="V233" s="47"/>
      <c r="W233" s="47"/>
      <c r="X233" s="47"/>
      <c r="Y233" s="47"/>
      <c r="Z233" s="47"/>
      <c r="AA233" s="47"/>
      <c r="AB233" s="47"/>
      <c r="AC233" s="47"/>
      <c r="AD233" s="47"/>
    </row>
    <row r="234" spans="1:30" s="25" customFormat="1" ht="11.25">
      <c r="A234" s="50" t="s">
        <v>468</v>
      </c>
      <c r="B234" s="29" t="s">
        <v>469</v>
      </c>
      <c r="C234" s="27" t="s">
        <v>18</v>
      </c>
      <c r="D234" s="27" t="s">
        <v>42</v>
      </c>
      <c r="E234" s="28">
        <v>77978693.88</v>
      </c>
      <c r="F234" s="28">
        <v>0</v>
      </c>
      <c r="G234" s="28">
        <v>92774.39</v>
      </c>
      <c r="H234" s="28">
        <v>0</v>
      </c>
      <c r="I234" s="28">
        <v>-137965.4</v>
      </c>
      <c r="J234" s="28">
        <v>1506462.54</v>
      </c>
      <c r="K234" s="28">
        <v>0</v>
      </c>
      <c r="L234" s="28">
        <v>0</v>
      </c>
      <c r="M234" s="28">
        <v>0</v>
      </c>
      <c r="N234" s="28">
        <v>271305.69</v>
      </c>
      <c r="O234" s="114">
        <f t="shared" si="3"/>
        <v>79525722.32</v>
      </c>
      <c r="V234" s="47"/>
      <c r="W234" s="47"/>
      <c r="X234" s="47"/>
      <c r="Y234" s="47"/>
      <c r="Z234" s="47"/>
      <c r="AA234" s="47"/>
      <c r="AB234" s="47"/>
      <c r="AC234" s="47"/>
      <c r="AD234" s="47"/>
    </row>
    <row r="235" spans="1:30" s="25" customFormat="1" ht="11.25">
      <c r="A235" s="50" t="s">
        <v>470</v>
      </c>
      <c r="B235" s="29" t="s">
        <v>471</v>
      </c>
      <c r="C235" s="27" t="s">
        <v>61</v>
      </c>
      <c r="D235" s="27" t="s">
        <v>42</v>
      </c>
      <c r="E235" s="28">
        <v>89523127.91</v>
      </c>
      <c r="F235" s="28">
        <v>0</v>
      </c>
      <c r="G235" s="28">
        <v>96701.75</v>
      </c>
      <c r="H235" s="28">
        <v>0</v>
      </c>
      <c r="I235" s="28">
        <v>-160474.2</v>
      </c>
      <c r="J235" s="28">
        <v>2034018.24</v>
      </c>
      <c r="K235" s="28">
        <v>0</v>
      </c>
      <c r="L235" s="28">
        <v>0</v>
      </c>
      <c r="M235" s="28">
        <v>0</v>
      </c>
      <c r="N235" s="28">
        <v>367793.79</v>
      </c>
      <c r="O235" s="114">
        <f t="shared" si="3"/>
        <v>91667763.99</v>
      </c>
      <c r="V235" s="47"/>
      <c r="W235" s="47"/>
      <c r="X235" s="47"/>
      <c r="Y235" s="47"/>
      <c r="Z235" s="47"/>
      <c r="AA235" s="47"/>
      <c r="AB235" s="47"/>
      <c r="AC235" s="47"/>
      <c r="AD235" s="47"/>
    </row>
    <row r="236" spans="1:30" s="25" customFormat="1" ht="11.25">
      <c r="A236" s="50" t="s">
        <v>472</v>
      </c>
      <c r="B236" s="29" t="s">
        <v>473</v>
      </c>
      <c r="C236" s="27" t="s">
        <v>41</v>
      </c>
      <c r="D236" s="27" t="s">
        <v>15</v>
      </c>
      <c r="E236" s="28">
        <v>26445923.59</v>
      </c>
      <c r="F236" s="28">
        <v>0</v>
      </c>
      <c r="G236" s="28">
        <v>39651.59</v>
      </c>
      <c r="H236" s="28">
        <v>0</v>
      </c>
      <c r="I236" s="28">
        <v>-103510.79</v>
      </c>
      <c r="J236" s="28">
        <v>412709.52</v>
      </c>
      <c r="K236" s="28">
        <v>0</v>
      </c>
      <c r="L236" s="28">
        <v>0</v>
      </c>
      <c r="M236" s="28">
        <v>0</v>
      </c>
      <c r="N236" s="28">
        <v>230766.17</v>
      </c>
      <c r="O236" s="114">
        <f t="shared" si="3"/>
        <v>26946236.900000002</v>
      </c>
      <c r="V236" s="47"/>
      <c r="W236" s="47"/>
      <c r="X236" s="47"/>
      <c r="Y236" s="47"/>
      <c r="Z236" s="47"/>
      <c r="AA236" s="47"/>
      <c r="AB236" s="47"/>
      <c r="AC236" s="47"/>
      <c r="AD236" s="47"/>
    </row>
    <row r="237" spans="1:30" s="25" customFormat="1" ht="11.25">
      <c r="A237" s="50" t="s">
        <v>474</v>
      </c>
      <c r="B237" s="29" t="s">
        <v>475</v>
      </c>
      <c r="C237" s="27" t="s">
        <v>53</v>
      </c>
      <c r="D237" s="27" t="s">
        <v>15</v>
      </c>
      <c r="E237" s="28">
        <v>28511881.9</v>
      </c>
      <c r="F237" s="28">
        <v>0</v>
      </c>
      <c r="G237" s="28">
        <v>-160045.84</v>
      </c>
      <c r="H237" s="28">
        <v>0</v>
      </c>
      <c r="I237" s="28">
        <v>-25927.02</v>
      </c>
      <c r="J237" s="28">
        <v>93478.07</v>
      </c>
      <c r="K237" s="28">
        <v>0</v>
      </c>
      <c r="L237" s="28">
        <v>0</v>
      </c>
      <c r="M237" s="28">
        <v>0</v>
      </c>
      <c r="N237" s="28">
        <v>153080.07</v>
      </c>
      <c r="O237" s="114">
        <f t="shared" si="3"/>
        <v>28892558.86</v>
      </c>
      <c r="V237" s="47"/>
      <c r="W237" s="47"/>
      <c r="X237" s="47"/>
      <c r="Y237" s="47"/>
      <c r="Z237" s="47"/>
      <c r="AA237" s="47"/>
      <c r="AB237" s="47"/>
      <c r="AC237" s="47"/>
      <c r="AD237" s="47"/>
    </row>
    <row r="238" spans="1:30" s="25" customFormat="1" ht="11.25">
      <c r="A238" s="50" t="s">
        <v>476</v>
      </c>
      <c r="B238" s="29" t="s">
        <v>477</v>
      </c>
      <c r="C238" s="27" t="s">
        <v>18</v>
      </c>
      <c r="D238" s="27" t="s">
        <v>42</v>
      </c>
      <c r="E238" s="28">
        <v>63050505.61</v>
      </c>
      <c r="F238" s="28">
        <v>0</v>
      </c>
      <c r="G238" s="28">
        <v>87569.5</v>
      </c>
      <c r="H238" s="28">
        <v>0</v>
      </c>
      <c r="I238" s="28">
        <v>259336.19</v>
      </c>
      <c r="J238" s="28">
        <v>-1599340</v>
      </c>
      <c r="K238" s="28">
        <v>0</v>
      </c>
      <c r="L238" s="28">
        <v>1716.1</v>
      </c>
      <c r="M238" s="28">
        <v>-8656.92</v>
      </c>
      <c r="N238" s="28">
        <v>404390.57</v>
      </c>
      <c r="O238" s="114">
        <f t="shared" si="3"/>
        <v>62020382.05</v>
      </c>
      <c r="V238" s="47"/>
      <c r="W238" s="47"/>
      <c r="X238" s="47"/>
      <c r="Y238" s="47"/>
      <c r="Z238" s="47"/>
      <c r="AA238" s="47"/>
      <c r="AB238" s="47"/>
      <c r="AC238" s="47"/>
      <c r="AD238" s="47"/>
    </row>
    <row r="239" spans="1:30" s="25" customFormat="1" ht="11.25">
      <c r="A239" s="50" t="s">
        <v>478</v>
      </c>
      <c r="B239" s="29" t="s">
        <v>479</v>
      </c>
      <c r="C239" s="27" t="s">
        <v>41</v>
      </c>
      <c r="D239" s="27" t="s">
        <v>15</v>
      </c>
      <c r="E239" s="28">
        <v>27212768.73</v>
      </c>
      <c r="F239" s="28">
        <v>0</v>
      </c>
      <c r="G239" s="28">
        <v>14969137.08</v>
      </c>
      <c r="H239" s="28">
        <v>0</v>
      </c>
      <c r="I239" s="28">
        <v>-76752.26</v>
      </c>
      <c r="J239" s="28">
        <v>98191.9</v>
      </c>
      <c r="K239" s="28">
        <v>0</v>
      </c>
      <c r="L239" s="28">
        <v>0</v>
      </c>
      <c r="M239" s="28">
        <v>0</v>
      </c>
      <c r="N239" s="28">
        <v>180597.77</v>
      </c>
      <c r="O239" s="114">
        <f t="shared" si="3"/>
        <v>12445669.06</v>
      </c>
      <c r="V239" s="47"/>
      <c r="W239" s="47"/>
      <c r="X239" s="47"/>
      <c r="Y239" s="47"/>
      <c r="Z239" s="47"/>
      <c r="AA239" s="47"/>
      <c r="AB239" s="47"/>
      <c r="AC239" s="47"/>
      <c r="AD239" s="47"/>
    </row>
    <row r="240" spans="1:30" s="25" customFormat="1" ht="11.25">
      <c r="A240" s="50" t="s">
        <v>480</v>
      </c>
      <c r="B240" s="29" t="s">
        <v>481</v>
      </c>
      <c r="C240" s="27" t="s">
        <v>14</v>
      </c>
      <c r="D240" s="27" t="s">
        <v>15</v>
      </c>
      <c r="E240" s="28">
        <v>30449503.63</v>
      </c>
      <c r="F240" s="28">
        <v>0</v>
      </c>
      <c r="G240" s="28">
        <v>-988610.07</v>
      </c>
      <c r="H240" s="28">
        <v>0</v>
      </c>
      <c r="I240" s="28">
        <v>-140142.17</v>
      </c>
      <c r="J240" s="28">
        <v>369872.31</v>
      </c>
      <c r="K240" s="28">
        <v>0</v>
      </c>
      <c r="L240" s="28">
        <v>0</v>
      </c>
      <c r="M240" s="28">
        <v>0</v>
      </c>
      <c r="N240" s="28">
        <v>189177.23</v>
      </c>
      <c r="O240" s="114">
        <f t="shared" si="3"/>
        <v>31857021.069999997</v>
      </c>
      <c r="V240" s="47"/>
      <c r="W240" s="47"/>
      <c r="X240" s="47"/>
      <c r="Y240" s="47"/>
      <c r="Z240" s="47"/>
      <c r="AA240" s="47"/>
      <c r="AB240" s="47"/>
      <c r="AC240" s="47"/>
      <c r="AD240" s="47"/>
    </row>
    <row r="241" spans="1:30" s="25" customFormat="1" ht="11.25">
      <c r="A241" s="50" t="s">
        <v>482</v>
      </c>
      <c r="B241" s="29" t="s">
        <v>483</v>
      </c>
      <c r="C241" s="27" t="s">
        <v>41</v>
      </c>
      <c r="D241" s="27" t="s">
        <v>42</v>
      </c>
      <c r="E241" s="28">
        <v>182930018.68</v>
      </c>
      <c r="F241" s="28">
        <v>0</v>
      </c>
      <c r="G241" s="28">
        <v>95069.78</v>
      </c>
      <c r="H241" s="28">
        <v>0</v>
      </c>
      <c r="I241" s="28">
        <v>-897337.04</v>
      </c>
      <c r="J241" s="28">
        <v>2871310.6</v>
      </c>
      <c r="K241" s="28">
        <v>0</v>
      </c>
      <c r="L241" s="28">
        <v>0</v>
      </c>
      <c r="M241" s="28">
        <v>0</v>
      </c>
      <c r="N241" s="28">
        <v>1693753.83</v>
      </c>
      <c r="O241" s="114">
        <f t="shared" si="3"/>
        <v>186502676.29000002</v>
      </c>
      <c r="V241" s="47"/>
      <c r="W241" s="47"/>
      <c r="X241" s="47"/>
      <c r="Y241" s="47"/>
      <c r="Z241" s="47"/>
      <c r="AA241" s="47"/>
      <c r="AB241" s="47"/>
      <c r="AC241" s="47"/>
      <c r="AD241" s="47"/>
    </row>
    <row r="242" spans="1:30" s="25" customFormat="1" ht="11.25">
      <c r="A242" s="50" t="s">
        <v>484</v>
      </c>
      <c r="B242" s="29" t="s">
        <v>485</v>
      </c>
      <c r="C242" s="27" t="s">
        <v>14</v>
      </c>
      <c r="D242" s="27" t="s">
        <v>15</v>
      </c>
      <c r="E242" s="28">
        <v>25529893.74</v>
      </c>
      <c r="F242" s="28">
        <v>0</v>
      </c>
      <c r="G242" s="28">
        <v>2081.76</v>
      </c>
      <c r="H242" s="28">
        <v>0</v>
      </c>
      <c r="I242" s="28">
        <v>-86439.25</v>
      </c>
      <c r="J242" s="28">
        <v>512513.18</v>
      </c>
      <c r="K242" s="28">
        <v>0</v>
      </c>
      <c r="L242" s="28">
        <v>0</v>
      </c>
      <c r="M242" s="28">
        <v>-1216.7</v>
      </c>
      <c r="N242" s="28">
        <v>145234.3</v>
      </c>
      <c r="O242" s="114">
        <f t="shared" si="3"/>
        <v>26097903.509999998</v>
      </c>
      <c r="V242" s="47"/>
      <c r="W242" s="47"/>
      <c r="X242" s="47"/>
      <c r="Y242" s="47"/>
      <c r="Z242" s="47"/>
      <c r="AA242" s="47"/>
      <c r="AB242" s="47"/>
      <c r="AC242" s="47"/>
      <c r="AD242" s="47"/>
    </row>
    <row r="243" spans="1:30" s="25" customFormat="1" ht="11.25">
      <c r="A243" s="50" t="s">
        <v>486</v>
      </c>
      <c r="B243" s="29" t="s">
        <v>487</v>
      </c>
      <c r="C243" s="27" t="s">
        <v>61</v>
      </c>
      <c r="D243" s="27" t="s">
        <v>54</v>
      </c>
      <c r="E243" s="28">
        <v>68550156.4</v>
      </c>
      <c r="F243" s="28">
        <v>0</v>
      </c>
      <c r="G243" s="28">
        <v>9218751.04</v>
      </c>
      <c r="H243" s="28">
        <v>0</v>
      </c>
      <c r="I243" s="28">
        <v>4930564.44</v>
      </c>
      <c r="J243" s="28">
        <v>553945</v>
      </c>
      <c r="K243" s="28">
        <v>0</v>
      </c>
      <c r="L243" s="28">
        <v>0</v>
      </c>
      <c r="M243" s="28">
        <v>0</v>
      </c>
      <c r="N243" s="28">
        <v>318485.13</v>
      </c>
      <c r="O243" s="114">
        <f t="shared" si="3"/>
        <v>65134399.93000001</v>
      </c>
      <c r="V243" s="47"/>
      <c r="W243" s="47"/>
      <c r="X243" s="47"/>
      <c r="Y243" s="47"/>
      <c r="Z243" s="47"/>
      <c r="AA243" s="47"/>
      <c r="AB243" s="47"/>
      <c r="AC243" s="47"/>
      <c r="AD243" s="47"/>
    </row>
    <row r="244" spans="1:30" s="25" customFormat="1" ht="11.25">
      <c r="A244" s="50" t="s">
        <v>488</v>
      </c>
      <c r="B244" s="29" t="s">
        <v>489</v>
      </c>
      <c r="C244" s="27" t="s">
        <v>14</v>
      </c>
      <c r="D244" s="27" t="s">
        <v>54</v>
      </c>
      <c r="E244" s="28">
        <v>82823280.12</v>
      </c>
      <c r="F244" s="28">
        <v>0</v>
      </c>
      <c r="G244" s="28">
        <v>111388.8</v>
      </c>
      <c r="H244" s="28">
        <v>0</v>
      </c>
      <c r="I244" s="28">
        <v>-311581.56</v>
      </c>
      <c r="J244" s="28">
        <v>2224987.95</v>
      </c>
      <c r="K244" s="28">
        <v>0</v>
      </c>
      <c r="L244" s="28">
        <v>0</v>
      </c>
      <c r="M244" s="28">
        <v>0</v>
      </c>
      <c r="N244" s="28">
        <v>311997.03</v>
      </c>
      <c r="O244" s="114">
        <f t="shared" si="3"/>
        <v>84937294.74000001</v>
      </c>
      <c r="V244" s="47"/>
      <c r="W244" s="47"/>
      <c r="X244" s="47"/>
      <c r="Y244" s="47"/>
      <c r="Z244" s="47"/>
      <c r="AA244" s="47"/>
      <c r="AB244" s="47"/>
      <c r="AC244" s="47"/>
      <c r="AD244" s="47"/>
    </row>
    <row r="245" spans="1:30" s="25" customFormat="1" ht="11.25">
      <c r="A245" s="50" t="s">
        <v>490</v>
      </c>
      <c r="B245" s="29" t="s">
        <v>491</v>
      </c>
      <c r="C245" s="27" t="s">
        <v>61</v>
      </c>
      <c r="D245" s="27" t="s">
        <v>42</v>
      </c>
      <c r="E245" s="28">
        <v>101030927.56</v>
      </c>
      <c r="F245" s="28">
        <v>0</v>
      </c>
      <c r="G245" s="28">
        <v>-1766998.66</v>
      </c>
      <c r="H245" s="28">
        <v>0</v>
      </c>
      <c r="I245" s="28">
        <v>-247404.13</v>
      </c>
      <c r="J245" s="28">
        <v>1449592.51</v>
      </c>
      <c r="K245" s="28">
        <v>0</v>
      </c>
      <c r="L245" s="28">
        <v>0</v>
      </c>
      <c r="M245" s="28">
        <v>0</v>
      </c>
      <c r="N245" s="28">
        <v>655670.1</v>
      </c>
      <c r="O245" s="114">
        <f t="shared" si="3"/>
        <v>104655784.7</v>
      </c>
      <c r="V245" s="47"/>
      <c r="W245" s="47"/>
      <c r="X245" s="47"/>
      <c r="Y245" s="47"/>
      <c r="Z245" s="47"/>
      <c r="AA245" s="47"/>
      <c r="AB245" s="47"/>
      <c r="AC245" s="47"/>
      <c r="AD245" s="47"/>
    </row>
    <row r="246" spans="1:30" s="25" customFormat="1" ht="11.25">
      <c r="A246" s="50" t="s">
        <v>492</v>
      </c>
      <c r="B246" s="29" t="s">
        <v>493</v>
      </c>
      <c r="C246" s="27" t="s">
        <v>14</v>
      </c>
      <c r="D246" s="27" t="s">
        <v>15</v>
      </c>
      <c r="E246" s="28">
        <v>27546848.47</v>
      </c>
      <c r="F246" s="28">
        <v>0</v>
      </c>
      <c r="G246" s="28">
        <v>18952.68</v>
      </c>
      <c r="H246" s="28">
        <v>0</v>
      </c>
      <c r="I246" s="28">
        <v>-63566.48</v>
      </c>
      <c r="J246" s="28">
        <v>284729.83</v>
      </c>
      <c r="K246" s="28">
        <v>0</v>
      </c>
      <c r="L246" s="28">
        <v>0</v>
      </c>
      <c r="M246" s="28">
        <v>0</v>
      </c>
      <c r="N246" s="28">
        <v>83385.68</v>
      </c>
      <c r="O246" s="114">
        <f t="shared" si="3"/>
        <v>27832444.819999997</v>
      </c>
      <c r="V246" s="47"/>
      <c r="W246" s="47"/>
      <c r="X246" s="47"/>
      <c r="Y246" s="47"/>
      <c r="Z246" s="47"/>
      <c r="AA246" s="47"/>
      <c r="AB246" s="47"/>
      <c r="AC246" s="47"/>
      <c r="AD246" s="47"/>
    </row>
    <row r="247" spans="1:30" s="25" customFormat="1" ht="11.25">
      <c r="A247" s="50" t="s">
        <v>494</v>
      </c>
      <c r="B247" s="29" t="s">
        <v>495</v>
      </c>
      <c r="C247" s="27" t="s">
        <v>32</v>
      </c>
      <c r="D247" s="27" t="s">
        <v>15</v>
      </c>
      <c r="E247" s="28">
        <v>59550264.24</v>
      </c>
      <c r="F247" s="28">
        <v>0</v>
      </c>
      <c r="G247" s="28">
        <v>230926.88</v>
      </c>
      <c r="H247" s="28">
        <v>0</v>
      </c>
      <c r="I247" s="28">
        <v>-250037.45</v>
      </c>
      <c r="J247" s="28">
        <v>196015.04</v>
      </c>
      <c r="K247" s="28">
        <v>0</v>
      </c>
      <c r="L247" s="28">
        <v>0</v>
      </c>
      <c r="M247" s="28">
        <v>0</v>
      </c>
      <c r="N247" s="28">
        <v>88665.79</v>
      </c>
      <c r="O247" s="114">
        <f t="shared" si="3"/>
        <v>59353980.739999995</v>
      </c>
      <c r="V247" s="47"/>
      <c r="W247" s="47"/>
      <c r="X247" s="47"/>
      <c r="Y247" s="47"/>
      <c r="Z247" s="47"/>
      <c r="AA247" s="47"/>
      <c r="AB247" s="47"/>
      <c r="AC247" s="47"/>
      <c r="AD247" s="47"/>
    </row>
    <row r="248" spans="1:30" s="25" customFormat="1" ht="11.25">
      <c r="A248" s="50" t="s">
        <v>496</v>
      </c>
      <c r="B248" s="29" t="s">
        <v>497</v>
      </c>
      <c r="C248" s="27" t="s">
        <v>21</v>
      </c>
      <c r="D248" s="27" t="s">
        <v>15</v>
      </c>
      <c r="E248" s="28">
        <v>21122685.5</v>
      </c>
      <c r="F248" s="28">
        <v>0</v>
      </c>
      <c r="G248" s="28">
        <v>18965.02</v>
      </c>
      <c r="H248" s="28">
        <v>0</v>
      </c>
      <c r="I248" s="28">
        <v>-28333.7</v>
      </c>
      <c r="J248" s="28">
        <v>117482.74</v>
      </c>
      <c r="K248" s="28">
        <v>0</v>
      </c>
      <c r="L248" s="28">
        <v>0</v>
      </c>
      <c r="M248" s="28">
        <v>0</v>
      </c>
      <c r="N248" s="28">
        <v>87305.28</v>
      </c>
      <c r="O248" s="114">
        <f t="shared" si="3"/>
        <v>21280174.8</v>
      </c>
      <c r="V248" s="47"/>
      <c r="W248" s="47"/>
      <c r="X248" s="47"/>
      <c r="Y248" s="47"/>
      <c r="Z248" s="47"/>
      <c r="AA248" s="47"/>
      <c r="AB248" s="47"/>
      <c r="AC248" s="47"/>
      <c r="AD248" s="47"/>
    </row>
    <row r="249" spans="1:30" s="25" customFormat="1" ht="11.25">
      <c r="A249" s="50" t="s">
        <v>498</v>
      </c>
      <c r="B249" s="29" t="s">
        <v>499</v>
      </c>
      <c r="C249" s="27" t="s">
        <v>53</v>
      </c>
      <c r="D249" s="27" t="s">
        <v>54</v>
      </c>
      <c r="E249" s="28">
        <v>113410255.79</v>
      </c>
      <c r="F249" s="28">
        <v>0</v>
      </c>
      <c r="G249" s="28">
        <v>3036.94</v>
      </c>
      <c r="H249" s="28">
        <v>0</v>
      </c>
      <c r="I249" s="28">
        <v>-120886.51</v>
      </c>
      <c r="J249" s="28">
        <v>460092.58</v>
      </c>
      <c r="K249" s="28">
        <v>0</v>
      </c>
      <c r="L249" s="28">
        <v>0</v>
      </c>
      <c r="M249" s="28">
        <v>0</v>
      </c>
      <c r="N249" s="28">
        <v>970505.56</v>
      </c>
      <c r="O249" s="114">
        <f t="shared" si="3"/>
        <v>114716930.48</v>
      </c>
      <c r="V249" s="47"/>
      <c r="W249" s="47"/>
      <c r="X249" s="47"/>
      <c r="Y249" s="47"/>
      <c r="Z249" s="47"/>
      <c r="AA249" s="47"/>
      <c r="AB249" s="47"/>
      <c r="AC249" s="47"/>
      <c r="AD249" s="47"/>
    </row>
    <row r="250" spans="1:30" s="25" customFormat="1" ht="11.25">
      <c r="A250" s="50" t="s">
        <v>500</v>
      </c>
      <c r="B250" s="29" t="s">
        <v>501</v>
      </c>
      <c r="C250" s="27" t="s">
        <v>53</v>
      </c>
      <c r="D250" s="27" t="s">
        <v>15</v>
      </c>
      <c r="E250" s="28">
        <v>20800421.8</v>
      </c>
      <c r="F250" s="28">
        <v>0</v>
      </c>
      <c r="G250" s="28">
        <v>45134.66</v>
      </c>
      <c r="H250" s="28">
        <v>0</v>
      </c>
      <c r="I250" s="28">
        <v>-27703.29</v>
      </c>
      <c r="J250" s="28">
        <v>202744.44</v>
      </c>
      <c r="K250" s="28">
        <v>0</v>
      </c>
      <c r="L250" s="28">
        <v>0</v>
      </c>
      <c r="M250" s="28">
        <v>0</v>
      </c>
      <c r="N250" s="28">
        <v>72285.7</v>
      </c>
      <c r="O250" s="114">
        <f t="shared" si="3"/>
        <v>21002613.990000002</v>
      </c>
      <c r="V250" s="47"/>
      <c r="W250" s="47"/>
      <c r="X250" s="47"/>
      <c r="Y250" s="47"/>
      <c r="Z250" s="47"/>
      <c r="AA250" s="47"/>
      <c r="AB250" s="47"/>
      <c r="AC250" s="47"/>
      <c r="AD250" s="47"/>
    </row>
    <row r="251" spans="1:30" s="25" customFormat="1" ht="11.25">
      <c r="A251" s="50" t="s">
        <v>502</v>
      </c>
      <c r="B251" s="29" t="s">
        <v>503</v>
      </c>
      <c r="C251" s="27" t="s">
        <v>21</v>
      </c>
      <c r="D251" s="27" t="s">
        <v>15</v>
      </c>
      <c r="E251" s="28">
        <v>21590780.16</v>
      </c>
      <c r="F251" s="28">
        <v>0</v>
      </c>
      <c r="G251" s="28">
        <v>1882001.82</v>
      </c>
      <c r="H251" s="28">
        <v>0</v>
      </c>
      <c r="I251" s="28">
        <v>-17198.92</v>
      </c>
      <c r="J251" s="28">
        <v>91795.76</v>
      </c>
      <c r="K251" s="28">
        <v>0</v>
      </c>
      <c r="L251" s="28">
        <v>0</v>
      </c>
      <c r="M251" s="28">
        <v>0</v>
      </c>
      <c r="N251" s="28">
        <v>92188.65</v>
      </c>
      <c r="O251" s="114">
        <f t="shared" si="3"/>
        <v>19875563.83</v>
      </c>
      <c r="V251" s="47"/>
      <c r="W251" s="47"/>
      <c r="X251" s="47"/>
      <c r="Y251" s="47"/>
      <c r="Z251" s="47"/>
      <c r="AA251" s="47"/>
      <c r="AB251" s="47"/>
      <c r="AC251" s="47"/>
      <c r="AD251" s="47"/>
    </row>
    <row r="252" spans="1:30" s="25" customFormat="1" ht="11.25">
      <c r="A252" s="50" t="s">
        <v>504</v>
      </c>
      <c r="B252" s="29" t="s">
        <v>505</v>
      </c>
      <c r="C252" s="27" t="s">
        <v>21</v>
      </c>
      <c r="D252" s="27" t="s">
        <v>15</v>
      </c>
      <c r="E252" s="28">
        <v>36278657.89</v>
      </c>
      <c r="F252" s="28">
        <v>0</v>
      </c>
      <c r="G252" s="28">
        <v>-65744.72</v>
      </c>
      <c r="H252" s="28">
        <v>0</v>
      </c>
      <c r="I252" s="28">
        <v>-25030.79</v>
      </c>
      <c r="J252" s="28">
        <v>379214.04</v>
      </c>
      <c r="K252" s="28">
        <v>0</v>
      </c>
      <c r="L252" s="28">
        <v>0</v>
      </c>
      <c r="M252" s="28">
        <v>0</v>
      </c>
      <c r="N252" s="28">
        <v>185000</v>
      </c>
      <c r="O252" s="114">
        <f t="shared" si="3"/>
        <v>36883585.86</v>
      </c>
      <c r="V252" s="47"/>
      <c r="W252" s="47"/>
      <c r="X252" s="47"/>
      <c r="Y252" s="47"/>
      <c r="Z252" s="47"/>
      <c r="AA252" s="47"/>
      <c r="AB252" s="47"/>
      <c r="AC252" s="47"/>
      <c r="AD252" s="47"/>
    </row>
    <row r="253" spans="1:30" s="25" customFormat="1" ht="11.25">
      <c r="A253" s="50" t="s">
        <v>506</v>
      </c>
      <c r="B253" s="29" t="s">
        <v>507</v>
      </c>
      <c r="C253" s="27" t="s">
        <v>18</v>
      </c>
      <c r="D253" s="27" t="s">
        <v>15</v>
      </c>
      <c r="E253" s="28">
        <v>35796677.33</v>
      </c>
      <c r="F253" s="28">
        <v>0</v>
      </c>
      <c r="G253" s="28">
        <v>25265.62</v>
      </c>
      <c r="H253" s="28">
        <v>0</v>
      </c>
      <c r="I253" s="28">
        <v>-20391.37</v>
      </c>
      <c r="J253" s="28">
        <v>191359.3</v>
      </c>
      <c r="K253" s="28">
        <v>0</v>
      </c>
      <c r="L253" s="28">
        <v>0</v>
      </c>
      <c r="M253" s="28">
        <v>0</v>
      </c>
      <c r="N253" s="28">
        <v>108937.7</v>
      </c>
      <c r="O253" s="114">
        <f t="shared" si="3"/>
        <v>36051317.34</v>
      </c>
      <c r="V253" s="47"/>
      <c r="W253" s="47"/>
      <c r="X253" s="47"/>
      <c r="Y253" s="47"/>
      <c r="Z253" s="47"/>
      <c r="AA253" s="47"/>
      <c r="AB253" s="47"/>
      <c r="AC253" s="47"/>
      <c r="AD253" s="47"/>
    </row>
    <row r="254" spans="1:30" s="25" customFormat="1" ht="11.25">
      <c r="A254" s="50" t="s">
        <v>508</v>
      </c>
      <c r="B254" s="29" t="s">
        <v>509</v>
      </c>
      <c r="C254" s="27" t="s">
        <v>32</v>
      </c>
      <c r="D254" s="27" t="s">
        <v>15</v>
      </c>
      <c r="E254" s="28">
        <v>22459711.75</v>
      </c>
      <c r="F254" s="28">
        <v>0</v>
      </c>
      <c r="G254" s="28">
        <v>-497.84</v>
      </c>
      <c r="H254" s="28">
        <v>0</v>
      </c>
      <c r="I254" s="28">
        <v>-41405.24</v>
      </c>
      <c r="J254" s="28">
        <v>106800</v>
      </c>
      <c r="K254" s="28">
        <v>0</v>
      </c>
      <c r="L254" s="28">
        <v>0</v>
      </c>
      <c r="M254" s="28">
        <v>0</v>
      </c>
      <c r="N254" s="28">
        <v>133873.64</v>
      </c>
      <c r="O254" s="114">
        <f t="shared" si="3"/>
        <v>22659477.990000002</v>
      </c>
      <c r="V254" s="47"/>
      <c r="W254" s="47"/>
      <c r="X254" s="47"/>
      <c r="Y254" s="47"/>
      <c r="Z254" s="47"/>
      <c r="AA254" s="47"/>
      <c r="AB254" s="47"/>
      <c r="AC254" s="47"/>
      <c r="AD254" s="47"/>
    </row>
    <row r="255" spans="1:30" s="25" customFormat="1" ht="11.25">
      <c r="A255" s="50" t="s">
        <v>510</v>
      </c>
      <c r="B255" s="29" t="s">
        <v>511</v>
      </c>
      <c r="C255" s="27" t="s">
        <v>21</v>
      </c>
      <c r="D255" s="27" t="s">
        <v>15</v>
      </c>
      <c r="E255" s="28">
        <v>19479904.46</v>
      </c>
      <c r="F255" s="28">
        <v>0</v>
      </c>
      <c r="G255" s="28">
        <v>3245.59</v>
      </c>
      <c r="H255" s="28">
        <v>0</v>
      </c>
      <c r="I255" s="28">
        <v>-47527.88</v>
      </c>
      <c r="J255" s="28">
        <v>302817.4</v>
      </c>
      <c r="K255" s="28">
        <v>0</v>
      </c>
      <c r="L255" s="28">
        <v>0</v>
      </c>
      <c r="M255" s="28">
        <v>0</v>
      </c>
      <c r="N255" s="28">
        <v>95677.16</v>
      </c>
      <c r="O255" s="114">
        <f t="shared" si="3"/>
        <v>19827625.55</v>
      </c>
      <c r="V255" s="47"/>
      <c r="W255" s="47"/>
      <c r="X255" s="47"/>
      <c r="Y255" s="47"/>
      <c r="Z255" s="47"/>
      <c r="AA255" s="47"/>
      <c r="AB255" s="47"/>
      <c r="AC255" s="47"/>
      <c r="AD255" s="47"/>
    </row>
    <row r="256" spans="1:30" s="25" customFormat="1" ht="11.25">
      <c r="A256" s="50" t="s">
        <v>512</v>
      </c>
      <c r="B256" s="29" t="s">
        <v>513</v>
      </c>
      <c r="C256" s="27" t="s">
        <v>14</v>
      </c>
      <c r="D256" s="27" t="s">
        <v>15</v>
      </c>
      <c r="E256" s="28">
        <v>40089458.45</v>
      </c>
      <c r="F256" s="28">
        <v>0</v>
      </c>
      <c r="G256" s="28">
        <v>6646.9</v>
      </c>
      <c r="H256" s="28">
        <v>0</v>
      </c>
      <c r="I256" s="28">
        <v>-169902.79</v>
      </c>
      <c r="J256" s="28">
        <v>365487.19</v>
      </c>
      <c r="K256" s="28">
        <v>0</v>
      </c>
      <c r="L256" s="28">
        <v>0</v>
      </c>
      <c r="M256" s="28">
        <v>0</v>
      </c>
      <c r="N256" s="28">
        <v>224081.5</v>
      </c>
      <c r="O256" s="114">
        <f t="shared" si="3"/>
        <v>40502477.45</v>
      </c>
      <c r="V256" s="47"/>
      <c r="W256" s="47"/>
      <c r="X256" s="47"/>
      <c r="Y256" s="47"/>
      <c r="Z256" s="47"/>
      <c r="AA256" s="47"/>
      <c r="AB256" s="47"/>
      <c r="AC256" s="47"/>
      <c r="AD256" s="47"/>
    </row>
    <row r="257" spans="1:30" s="25" customFormat="1" ht="11.25">
      <c r="A257" s="50" t="s">
        <v>514</v>
      </c>
      <c r="B257" s="29" t="s">
        <v>515</v>
      </c>
      <c r="C257" s="27" t="s">
        <v>18</v>
      </c>
      <c r="D257" s="27" t="s">
        <v>15</v>
      </c>
      <c r="E257" s="28">
        <v>29223438.98</v>
      </c>
      <c r="F257" s="28">
        <v>0</v>
      </c>
      <c r="G257" s="28">
        <v>8938.21</v>
      </c>
      <c r="H257" s="28">
        <v>0</v>
      </c>
      <c r="I257" s="28">
        <v>-59078.76</v>
      </c>
      <c r="J257" s="28">
        <v>201808.42</v>
      </c>
      <c r="K257" s="28">
        <v>0</v>
      </c>
      <c r="L257" s="28">
        <v>0</v>
      </c>
      <c r="M257" s="28">
        <v>0</v>
      </c>
      <c r="N257" s="28">
        <v>166313.44</v>
      </c>
      <c r="O257" s="114">
        <f t="shared" si="3"/>
        <v>29523543.87</v>
      </c>
      <c r="V257" s="47"/>
      <c r="W257" s="47"/>
      <c r="X257" s="47"/>
      <c r="Y257" s="47"/>
      <c r="Z257" s="47"/>
      <c r="AA257" s="47"/>
      <c r="AB257" s="47"/>
      <c r="AC257" s="47"/>
      <c r="AD257" s="47"/>
    </row>
    <row r="258" spans="1:30" s="25" customFormat="1" ht="11.25">
      <c r="A258" s="50" t="s">
        <v>516</v>
      </c>
      <c r="B258" s="29" t="s">
        <v>517</v>
      </c>
      <c r="C258" s="27" t="s">
        <v>53</v>
      </c>
      <c r="D258" s="27" t="s">
        <v>15</v>
      </c>
      <c r="E258" s="28">
        <v>34950630.1</v>
      </c>
      <c r="F258" s="28">
        <v>0</v>
      </c>
      <c r="G258" s="28">
        <v>10869.52</v>
      </c>
      <c r="H258" s="28">
        <v>0</v>
      </c>
      <c r="I258" s="28">
        <v>-63800.72</v>
      </c>
      <c r="J258" s="28">
        <v>217317.1</v>
      </c>
      <c r="K258" s="28">
        <v>0</v>
      </c>
      <c r="L258" s="28">
        <v>0</v>
      </c>
      <c r="M258" s="28">
        <v>0</v>
      </c>
      <c r="N258" s="28">
        <v>172683.96</v>
      </c>
      <c r="O258" s="114">
        <f t="shared" si="3"/>
        <v>35265960.92</v>
      </c>
      <c r="V258" s="47"/>
      <c r="W258" s="47"/>
      <c r="X258" s="47"/>
      <c r="Y258" s="47"/>
      <c r="Z258" s="47"/>
      <c r="AA258" s="47"/>
      <c r="AB258" s="47"/>
      <c r="AC258" s="47"/>
      <c r="AD258" s="47"/>
    </row>
    <row r="259" spans="1:30" s="25" customFormat="1" ht="11.25">
      <c r="A259" s="50" t="s">
        <v>518</v>
      </c>
      <c r="B259" s="29" t="s">
        <v>519</v>
      </c>
      <c r="C259" s="27" t="s">
        <v>61</v>
      </c>
      <c r="D259" s="27" t="s">
        <v>15</v>
      </c>
      <c r="E259" s="28">
        <v>18792929.51</v>
      </c>
      <c r="F259" s="28">
        <v>0</v>
      </c>
      <c r="G259" s="28">
        <v>97215.25</v>
      </c>
      <c r="H259" s="28">
        <v>0</v>
      </c>
      <c r="I259" s="28">
        <v>-57887.98</v>
      </c>
      <c r="J259" s="28">
        <v>323191.43</v>
      </c>
      <c r="K259" s="28">
        <v>0</v>
      </c>
      <c r="L259" s="28">
        <v>0</v>
      </c>
      <c r="M259" s="28">
        <v>0</v>
      </c>
      <c r="N259" s="28">
        <v>55446.81</v>
      </c>
      <c r="O259" s="114">
        <f t="shared" si="3"/>
        <v>19016464.52</v>
      </c>
      <c r="V259" s="47"/>
      <c r="W259" s="47"/>
      <c r="X259" s="47"/>
      <c r="Y259" s="47"/>
      <c r="Z259" s="47"/>
      <c r="AA259" s="47"/>
      <c r="AB259" s="47"/>
      <c r="AC259" s="47"/>
      <c r="AD259" s="47"/>
    </row>
    <row r="260" spans="1:30" s="25" customFormat="1" ht="11.25">
      <c r="A260" s="50" t="s">
        <v>520</v>
      </c>
      <c r="B260" s="29" t="s">
        <v>521</v>
      </c>
      <c r="C260" s="27" t="s">
        <v>167</v>
      </c>
      <c r="D260" s="27" t="s">
        <v>42</v>
      </c>
      <c r="E260" s="28">
        <v>26356726.39</v>
      </c>
      <c r="F260" s="28">
        <v>0</v>
      </c>
      <c r="G260" s="28">
        <v>-32841.57</v>
      </c>
      <c r="H260" s="28">
        <v>0</v>
      </c>
      <c r="I260" s="28">
        <v>-62763.84</v>
      </c>
      <c r="J260" s="28">
        <v>563724.65</v>
      </c>
      <c r="K260" s="28">
        <v>0</v>
      </c>
      <c r="L260" s="28">
        <v>0</v>
      </c>
      <c r="M260" s="28">
        <v>0</v>
      </c>
      <c r="N260" s="28">
        <v>104229.96</v>
      </c>
      <c r="O260" s="114">
        <f t="shared" si="3"/>
        <v>26994758.73</v>
      </c>
      <c r="V260" s="47"/>
      <c r="W260" s="47"/>
      <c r="X260" s="47"/>
      <c r="Y260" s="47"/>
      <c r="Z260" s="47"/>
      <c r="AA260" s="47"/>
      <c r="AB260" s="47"/>
      <c r="AC260" s="47"/>
      <c r="AD260" s="47"/>
    </row>
    <row r="261" spans="1:30" s="25" customFormat="1" ht="11.25">
      <c r="A261" s="50" t="s">
        <v>522</v>
      </c>
      <c r="B261" s="29" t="s">
        <v>523</v>
      </c>
      <c r="C261" s="27" t="s">
        <v>14</v>
      </c>
      <c r="D261" s="27" t="s">
        <v>54</v>
      </c>
      <c r="E261" s="28">
        <v>90356835.7</v>
      </c>
      <c r="F261" s="28">
        <v>0</v>
      </c>
      <c r="G261" s="28">
        <v>48990.56</v>
      </c>
      <c r="H261" s="28">
        <v>0</v>
      </c>
      <c r="I261" s="28">
        <v>-2348628.49</v>
      </c>
      <c r="J261" s="28">
        <v>1476960.87</v>
      </c>
      <c r="K261" s="28">
        <v>0</v>
      </c>
      <c r="L261" s="28">
        <v>0</v>
      </c>
      <c r="M261" s="28">
        <v>-575285.63</v>
      </c>
      <c r="N261" s="28">
        <v>-468647.72</v>
      </c>
      <c r="O261" s="114">
        <f t="shared" si="3"/>
        <v>88392244.17000002</v>
      </c>
      <c r="V261" s="47"/>
      <c r="W261" s="47"/>
      <c r="X261" s="47"/>
      <c r="Y261" s="47"/>
      <c r="Z261" s="47"/>
      <c r="AA261" s="47"/>
      <c r="AB261" s="47"/>
      <c r="AC261" s="47"/>
      <c r="AD261" s="47"/>
    </row>
    <row r="262" spans="1:30" s="25" customFormat="1" ht="11.25">
      <c r="A262" s="50" t="s">
        <v>524</v>
      </c>
      <c r="B262" s="29" t="s">
        <v>525</v>
      </c>
      <c r="C262" s="27" t="s">
        <v>32</v>
      </c>
      <c r="D262" s="27" t="s">
        <v>54</v>
      </c>
      <c r="E262" s="28">
        <v>41320271.08</v>
      </c>
      <c r="F262" s="28">
        <v>0</v>
      </c>
      <c r="G262" s="28">
        <v>87452.39</v>
      </c>
      <c r="H262" s="28">
        <v>0</v>
      </c>
      <c r="I262" s="28">
        <v>-18041.14</v>
      </c>
      <c r="J262" s="28">
        <v>371219.06</v>
      </c>
      <c r="K262" s="28">
        <v>0</v>
      </c>
      <c r="L262" s="28">
        <v>0</v>
      </c>
      <c r="M262" s="28">
        <v>0</v>
      </c>
      <c r="N262" s="28">
        <v>279710.62</v>
      </c>
      <c r="O262" s="114">
        <f t="shared" si="3"/>
        <v>41865707.23</v>
      </c>
      <c r="V262" s="47"/>
      <c r="W262" s="47"/>
      <c r="X262" s="47"/>
      <c r="Y262" s="47"/>
      <c r="Z262" s="47"/>
      <c r="AA262" s="47"/>
      <c r="AB262" s="47"/>
      <c r="AC262" s="47"/>
      <c r="AD262" s="47"/>
    </row>
    <row r="263" spans="1:30" s="25" customFormat="1" ht="11.25">
      <c r="A263" s="50" t="s">
        <v>526</v>
      </c>
      <c r="B263" s="29" t="s">
        <v>527</v>
      </c>
      <c r="C263" s="27" t="s">
        <v>35</v>
      </c>
      <c r="D263" s="27" t="s">
        <v>36</v>
      </c>
      <c r="E263" s="28">
        <v>145272077.67</v>
      </c>
      <c r="F263" s="28">
        <v>0</v>
      </c>
      <c r="G263" s="28">
        <v>-4250270.91</v>
      </c>
      <c r="H263" s="28">
        <v>0.01</v>
      </c>
      <c r="I263" s="28">
        <v>-1682985.02</v>
      </c>
      <c r="J263" s="28">
        <v>4283751.76</v>
      </c>
      <c r="K263" s="28">
        <v>0</v>
      </c>
      <c r="L263" s="28">
        <v>0</v>
      </c>
      <c r="M263" s="28">
        <v>0</v>
      </c>
      <c r="N263" s="28">
        <v>372366.1</v>
      </c>
      <c r="O263" s="114">
        <f t="shared" si="3"/>
        <v>152495481.42999995</v>
      </c>
      <c r="V263" s="47"/>
      <c r="W263" s="47"/>
      <c r="X263" s="47"/>
      <c r="Y263" s="47"/>
      <c r="Z263" s="47"/>
      <c r="AA263" s="47"/>
      <c r="AB263" s="47"/>
      <c r="AC263" s="47"/>
      <c r="AD263" s="47"/>
    </row>
    <row r="264" spans="1:30" s="25" customFormat="1" ht="11.25">
      <c r="A264" s="50" t="s">
        <v>528</v>
      </c>
      <c r="B264" s="29" t="s">
        <v>529</v>
      </c>
      <c r="C264" s="27" t="s">
        <v>14</v>
      </c>
      <c r="D264" s="27" t="s">
        <v>15</v>
      </c>
      <c r="E264" s="28">
        <v>41161935.98</v>
      </c>
      <c r="F264" s="28">
        <v>0</v>
      </c>
      <c r="G264" s="28">
        <v>96853.68</v>
      </c>
      <c r="H264" s="28">
        <v>0</v>
      </c>
      <c r="I264" s="28">
        <v>-165550.07</v>
      </c>
      <c r="J264" s="28">
        <v>581759</v>
      </c>
      <c r="K264" s="28">
        <v>0</v>
      </c>
      <c r="L264" s="28">
        <v>0</v>
      </c>
      <c r="M264" s="28">
        <v>0</v>
      </c>
      <c r="N264" s="28">
        <v>362370.22</v>
      </c>
      <c r="O264" s="114">
        <f t="shared" si="3"/>
        <v>41843661.449999996</v>
      </c>
      <c r="V264" s="47"/>
      <c r="W264" s="47"/>
      <c r="X264" s="47"/>
      <c r="Y264" s="47"/>
      <c r="Z264" s="47"/>
      <c r="AA264" s="47"/>
      <c r="AB264" s="47"/>
      <c r="AC264" s="47"/>
      <c r="AD264" s="47"/>
    </row>
    <row r="265" spans="1:30" s="25" customFormat="1" ht="11.25">
      <c r="A265" s="50" t="s">
        <v>530</v>
      </c>
      <c r="B265" s="29" t="s">
        <v>531</v>
      </c>
      <c r="C265" s="27" t="s">
        <v>32</v>
      </c>
      <c r="D265" s="27" t="s">
        <v>15</v>
      </c>
      <c r="E265" s="28">
        <v>56391974.14</v>
      </c>
      <c r="F265" s="28">
        <v>0</v>
      </c>
      <c r="G265" s="28">
        <v>14728.75</v>
      </c>
      <c r="H265" s="28">
        <v>0</v>
      </c>
      <c r="I265" s="28">
        <v>-466810.55</v>
      </c>
      <c r="J265" s="28">
        <v>252239.85</v>
      </c>
      <c r="K265" s="28">
        <v>0</v>
      </c>
      <c r="L265" s="28">
        <v>0</v>
      </c>
      <c r="M265" s="28">
        <v>0</v>
      </c>
      <c r="N265" s="28">
        <v>356292.37</v>
      </c>
      <c r="O265" s="114">
        <f t="shared" si="3"/>
        <v>56518967.06</v>
      </c>
      <c r="V265" s="47"/>
      <c r="W265" s="47"/>
      <c r="X265" s="47"/>
      <c r="Y265" s="47"/>
      <c r="Z265" s="47"/>
      <c r="AA265" s="47"/>
      <c r="AB265" s="47"/>
      <c r="AC265" s="47"/>
      <c r="AD265" s="47"/>
    </row>
    <row r="266" spans="1:30" s="25" customFormat="1" ht="11.25">
      <c r="A266" s="50" t="s">
        <v>532</v>
      </c>
      <c r="B266" s="29" t="s">
        <v>533</v>
      </c>
      <c r="C266" s="27" t="s">
        <v>32</v>
      </c>
      <c r="D266" s="27" t="s">
        <v>15</v>
      </c>
      <c r="E266" s="28">
        <v>40389772.52</v>
      </c>
      <c r="F266" s="28">
        <v>0</v>
      </c>
      <c r="G266" s="28">
        <v>-98334.12</v>
      </c>
      <c r="H266" s="28">
        <v>0</v>
      </c>
      <c r="I266" s="28">
        <v>-45194.23</v>
      </c>
      <c r="J266" s="28">
        <v>68600</v>
      </c>
      <c r="K266" s="28">
        <v>0</v>
      </c>
      <c r="L266" s="28">
        <v>0</v>
      </c>
      <c r="M266" s="28">
        <v>0</v>
      </c>
      <c r="N266" s="28">
        <v>228358.67</v>
      </c>
      <c r="O266" s="114">
        <f t="shared" si="3"/>
        <v>40739871.080000006</v>
      </c>
      <c r="V266" s="47"/>
      <c r="W266" s="47"/>
      <c r="X266" s="47"/>
      <c r="Y266" s="47"/>
      <c r="Z266" s="47"/>
      <c r="AA266" s="47"/>
      <c r="AB266" s="47"/>
      <c r="AC266" s="47"/>
      <c r="AD266" s="47"/>
    </row>
    <row r="267" spans="1:30" s="25" customFormat="1" ht="11.25">
      <c r="A267" s="50" t="s">
        <v>534</v>
      </c>
      <c r="B267" s="29" t="s">
        <v>535</v>
      </c>
      <c r="C267" s="27" t="s">
        <v>18</v>
      </c>
      <c r="D267" s="27" t="s">
        <v>42</v>
      </c>
      <c r="E267" s="28">
        <v>45576256.1</v>
      </c>
      <c r="F267" s="28">
        <v>0</v>
      </c>
      <c r="G267" s="28">
        <v>13635.44</v>
      </c>
      <c r="H267" s="28">
        <v>0</v>
      </c>
      <c r="I267" s="28">
        <v>-157077.02</v>
      </c>
      <c r="J267" s="28">
        <v>345674.4</v>
      </c>
      <c r="K267" s="28">
        <v>0</v>
      </c>
      <c r="L267" s="28">
        <v>0</v>
      </c>
      <c r="M267" s="28">
        <v>0</v>
      </c>
      <c r="N267" s="28">
        <v>252163.36</v>
      </c>
      <c r="O267" s="114">
        <f t="shared" si="3"/>
        <v>46003381.4</v>
      </c>
      <c r="V267" s="47"/>
      <c r="W267" s="47"/>
      <c r="X267" s="47"/>
      <c r="Y267" s="47"/>
      <c r="Z267" s="47"/>
      <c r="AA267" s="47"/>
      <c r="AB267" s="47"/>
      <c r="AC267" s="47"/>
      <c r="AD267" s="47"/>
    </row>
    <row r="268" spans="1:30" s="25" customFormat="1" ht="11.25">
      <c r="A268" s="50" t="s">
        <v>536</v>
      </c>
      <c r="B268" s="29" t="s">
        <v>537</v>
      </c>
      <c r="C268" s="27" t="s">
        <v>61</v>
      </c>
      <c r="D268" s="27" t="s">
        <v>15</v>
      </c>
      <c r="E268" s="28">
        <v>40469092.31</v>
      </c>
      <c r="F268" s="28">
        <v>0</v>
      </c>
      <c r="G268" s="28">
        <v>-66534.06</v>
      </c>
      <c r="H268" s="28">
        <v>0</v>
      </c>
      <c r="I268" s="28">
        <v>-115428.68</v>
      </c>
      <c r="J268" s="28">
        <v>390018</v>
      </c>
      <c r="K268" s="28">
        <v>0</v>
      </c>
      <c r="L268" s="28">
        <v>0</v>
      </c>
      <c r="M268" s="28">
        <v>0</v>
      </c>
      <c r="N268" s="28">
        <v>242035.29</v>
      </c>
      <c r="O268" s="114">
        <f t="shared" si="3"/>
        <v>41052250.980000004</v>
      </c>
      <c r="V268" s="47"/>
      <c r="W268" s="47"/>
      <c r="X268" s="47"/>
      <c r="Y268" s="47"/>
      <c r="Z268" s="47"/>
      <c r="AA268" s="47"/>
      <c r="AB268" s="47"/>
      <c r="AC268" s="47"/>
      <c r="AD268" s="47"/>
    </row>
    <row r="269" spans="1:30" s="25" customFormat="1" ht="11.25">
      <c r="A269" s="50" t="s">
        <v>538</v>
      </c>
      <c r="B269" s="29" t="s">
        <v>539</v>
      </c>
      <c r="C269" s="27" t="s">
        <v>61</v>
      </c>
      <c r="D269" s="27" t="s">
        <v>15</v>
      </c>
      <c r="E269" s="28">
        <v>16344807.34</v>
      </c>
      <c r="F269" s="28">
        <v>0</v>
      </c>
      <c r="G269" s="28">
        <v>-74289.54</v>
      </c>
      <c r="H269" s="28">
        <v>0</v>
      </c>
      <c r="I269" s="28">
        <v>-47457.92</v>
      </c>
      <c r="J269" s="28">
        <v>171725.91</v>
      </c>
      <c r="K269" s="28">
        <v>0</v>
      </c>
      <c r="L269" s="28">
        <v>0</v>
      </c>
      <c r="M269" s="28">
        <v>0</v>
      </c>
      <c r="N269" s="28">
        <v>83900.77</v>
      </c>
      <c r="O269" s="114">
        <f aca="true" t="shared" si="4" ref="O269:O332">E269-F269-G269+H269+I269+J269+K269+L269+M269+N269</f>
        <v>16627265.639999999</v>
      </c>
      <c r="V269" s="47"/>
      <c r="W269" s="47"/>
      <c r="X269" s="47"/>
      <c r="Y269" s="47"/>
      <c r="Z269" s="47"/>
      <c r="AA269" s="47"/>
      <c r="AB269" s="47"/>
      <c r="AC269" s="47"/>
      <c r="AD269" s="47"/>
    </row>
    <row r="270" spans="1:30" s="25" customFormat="1" ht="11.25">
      <c r="A270" s="50" t="s">
        <v>540</v>
      </c>
      <c r="B270" s="29" t="s">
        <v>541</v>
      </c>
      <c r="C270" s="27" t="s">
        <v>32</v>
      </c>
      <c r="D270" s="27" t="s">
        <v>15</v>
      </c>
      <c r="E270" s="28">
        <v>44722527.08</v>
      </c>
      <c r="F270" s="28">
        <v>0</v>
      </c>
      <c r="G270" s="28">
        <v>7394.22</v>
      </c>
      <c r="H270" s="28">
        <v>0</v>
      </c>
      <c r="I270" s="28">
        <v>-464102.6</v>
      </c>
      <c r="J270" s="28">
        <v>726300.45</v>
      </c>
      <c r="K270" s="28">
        <v>0</v>
      </c>
      <c r="L270" s="28">
        <v>0</v>
      </c>
      <c r="M270" s="28">
        <v>0</v>
      </c>
      <c r="N270" s="28">
        <v>275548.7</v>
      </c>
      <c r="O270" s="114">
        <f t="shared" si="4"/>
        <v>45252879.410000004</v>
      </c>
      <c r="V270" s="47"/>
      <c r="W270" s="47"/>
      <c r="X270" s="47"/>
      <c r="Y270" s="47"/>
      <c r="Z270" s="47"/>
      <c r="AA270" s="47"/>
      <c r="AB270" s="47"/>
      <c r="AC270" s="47"/>
      <c r="AD270" s="47"/>
    </row>
    <row r="271" spans="1:30" s="25" customFormat="1" ht="11.25">
      <c r="A271" s="50" t="s">
        <v>542</v>
      </c>
      <c r="B271" s="29" t="s">
        <v>543</v>
      </c>
      <c r="C271" s="27" t="s">
        <v>18</v>
      </c>
      <c r="D271" s="27" t="s">
        <v>42</v>
      </c>
      <c r="E271" s="28">
        <v>83017643.22</v>
      </c>
      <c r="F271" s="28">
        <v>0</v>
      </c>
      <c r="G271" s="28">
        <v>421863.32</v>
      </c>
      <c r="H271" s="28">
        <v>0</v>
      </c>
      <c r="I271" s="28">
        <v>-318595.5</v>
      </c>
      <c r="J271" s="28">
        <v>911386</v>
      </c>
      <c r="K271" s="28">
        <v>0</v>
      </c>
      <c r="L271" s="28">
        <v>0</v>
      </c>
      <c r="M271" s="28">
        <v>0</v>
      </c>
      <c r="N271" s="28">
        <v>518418.01</v>
      </c>
      <c r="O271" s="114">
        <f t="shared" si="4"/>
        <v>83706988.41000001</v>
      </c>
      <c r="V271" s="47"/>
      <c r="W271" s="47"/>
      <c r="X271" s="47"/>
      <c r="Y271" s="47"/>
      <c r="Z271" s="47"/>
      <c r="AA271" s="47"/>
      <c r="AB271" s="47"/>
      <c r="AC271" s="47"/>
      <c r="AD271" s="47"/>
    </row>
    <row r="272" spans="1:30" s="25" customFormat="1" ht="11.25">
      <c r="A272" s="50" t="s">
        <v>544</v>
      </c>
      <c r="B272" s="29" t="s">
        <v>545</v>
      </c>
      <c r="C272" s="27" t="s">
        <v>167</v>
      </c>
      <c r="D272" s="27" t="s">
        <v>54</v>
      </c>
      <c r="E272" s="28">
        <v>65980149.51</v>
      </c>
      <c r="F272" s="28">
        <v>0</v>
      </c>
      <c r="G272" s="28">
        <v>-109100.95</v>
      </c>
      <c r="H272" s="28">
        <v>0</v>
      </c>
      <c r="I272" s="28">
        <v>-96946.48</v>
      </c>
      <c r="J272" s="28">
        <v>436071.43</v>
      </c>
      <c r="K272" s="28">
        <v>0</v>
      </c>
      <c r="L272" s="28">
        <v>0</v>
      </c>
      <c r="M272" s="28">
        <v>0</v>
      </c>
      <c r="N272" s="28">
        <v>352842.99</v>
      </c>
      <c r="O272" s="114">
        <f t="shared" si="4"/>
        <v>66781218.400000006</v>
      </c>
      <c r="V272" s="47"/>
      <c r="W272" s="47"/>
      <c r="X272" s="47"/>
      <c r="Y272" s="47"/>
      <c r="Z272" s="47"/>
      <c r="AA272" s="47"/>
      <c r="AB272" s="47"/>
      <c r="AC272" s="47"/>
      <c r="AD272" s="47"/>
    </row>
    <row r="273" spans="1:30" s="25" customFormat="1" ht="11.25">
      <c r="A273" s="50" t="s">
        <v>546</v>
      </c>
      <c r="B273" s="29" t="s">
        <v>547</v>
      </c>
      <c r="C273" s="27" t="s">
        <v>61</v>
      </c>
      <c r="D273" s="27" t="s">
        <v>54</v>
      </c>
      <c r="E273" s="28">
        <v>73904621.76</v>
      </c>
      <c r="F273" s="28">
        <v>0</v>
      </c>
      <c r="G273" s="28">
        <v>20342.3</v>
      </c>
      <c r="H273" s="28">
        <v>0</v>
      </c>
      <c r="I273" s="28">
        <v>-139139.73</v>
      </c>
      <c r="J273" s="28">
        <v>1209305.21</v>
      </c>
      <c r="K273" s="28">
        <v>0</v>
      </c>
      <c r="L273" s="28">
        <v>0</v>
      </c>
      <c r="M273" s="28">
        <v>0</v>
      </c>
      <c r="N273" s="28">
        <v>538770.94</v>
      </c>
      <c r="O273" s="114">
        <f t="shared" si="4"/>
        <v>75493215.88</v>
      </c>
      <c r="V273" s="47"/>
      <c r="W273" s="47"/>
      <c r="X273" s="47"/>
      <c r="Y273" s="47"/>
      <c r="Z273" s="47"/>
      <c r="AA273" s="47"/>
      <c r="AB273" s="47"/>
      <c r="AC273" s="47"/>
      <c r="AD273" s="47"/>
    </row>
    <row r="274" spans="1:30" s="25" customFormat="1" ht="11.25">
      <c r="A274" s="50" t="s">
        <v>548</v>
      </c>
      <c r="B274" s="29" t="s">
        <v>549</v>
      </c>
      <c r="C274" s="27" t="s">
        <v>61</v>
      </c>
      <c r="D274" s="27" t="s">
        <v>15</v>
      </c>
      <c r="E274" s="28">
        <v>44695229.13</v>
      </c>
      <c r="F274" s="28">
        <v>0</v>
      </c>
      <c r="G274" s="28">
        <v>35375.95</v>
      </c>
      <c r="H274" s="28">
        <v>0</v>
      </c>
      <c r="I274" s="28">
        <v>-290776.11</v>
      </c>
      <c r="J274" s="28">
        <v>397109.19</v>
      </c>
      <c r="K274" s="28">
        <v>0</v>
      </c>
      <c r="L274" s="28">
        <v>0</v>
      </c>
      <c r="M274" s="28">
        <v>0</v>
      </c>
      <c r="N274" s="28">
        <v>144851.15</v>
      </c>
      <c r="O274" s="114">
        <f t="shared" si="4"/>
        <v>44911037.41</v>
      </c>
      <c r="V274" s="47"/>
      <c r="W274" s="47"/>
      <c r="X274" s="47"/>
      <c r="Y274" s="47"/>
      <c r="Z274" s="47"/>
      <c r="AA274" s="47"/>
      <c r="AB274" s="47"/>
      <c r="AC274" s="47"/>
      <c r="AD274" s="47"/>
    </row>
    <row r="275" spans="1:30" s="25" customFormat="1" ht="11.25">
      <c r="A275" s="50" t="s">
        <v>550</v>
      </c>
      <c r="B275" s="29" t="s">
        <v>551</v>
      </c>
      <c r="C275" s="27" t="s">
        <v>53</v>
      </c>
      <c r="D275" s="27" t="s">
        <v>15</v>
      </c>
      <c r="E275" s="28">
        <v>21225457.55</v>
      </c>
      <c r="F275" s="28">
        <v>0</v>
      </c>
      <c r="G275" s="28">
        <v>11111.15</v>
      </c>
      <c r="H275" s="28">
        <v>0</v>
      </c>
      <c r="I275" s="28">
        <v>-17166.27</v>
      </c>
      <c r="J275" s="28">
        <v>-3976.53</v>
      </c>
      <c r="K275" s="28">
        <v>0</v>
      </c>
      <c r="L275" s="28">
        <v>0</v>
      </c>
      <c r="M275" s="28">
        <v>0</v>
      </c>
      <c r="N275" s="28">
        <v>83656.83</v>
      </c>
      <c r="O275" s="114">
        <f t="shared" si="4"/>
        <v>21276860.43</v>
      </c>
      <c r="V275" s="47"/>
      <c r="W275" s="47"/>
      <c r="X275" s="47"/>
      <c r="Y275" s="47"/>
      <c r="Z275" s="47"/>
      <c r="AA275" s="47"/>
      <c r="AB275" s="47"/>
      <c r="AC275" s="47"/>
      <c r="AD275" s="47"/>
    </row>
    <row r="276" spans="1:30" s="25" customFormat="1" ht="11.25">
      <c r="A276" s="50" t="s">
        <v>552</v>
      </c>
      <c r="B276" s="29" t="s">
        <v>553</v>
      </c>
      <c r="C276" s="27" t="s">
        <v>32</v>
      </c>
      <c r="D276" s="27" t="s">
        <v>15</v>
      </c>
      <c r="E276" s="28">
        <v>35361205.33</v>
      </c>
      <c r="F276" s="28">
        <v>0</v>
      </c>
      <c r="G276" s="28">
        <v>7292.52</v>
      </c>
      <c r="H276" s="28">
        <v>0</v>
      </c>
      <c r="I276" s="28">
        <v>-4160102.24</v>
      </c>
      <c r="J276" s="28">
        <v>250379.82</v>
      </c>
      <c r="K276" s="28">
        <v>0</v>
      </c>
      <c r="L276" s="28">
        <v>0</v>
      </c>
      <c r="M276" s="28">
        <v>0</v>
      </c>
      <c r="N276" s="28">
        <v>386008.13</v>
      </c>
      <c r="O276" s="114">
        <f t="shared" si="4"/>
        <v>31830198.519999992</v>
      </c>
      <c r="V276" s="47"/>
      <c r="W276" s="47"/>
      <c r="X276" s="47"/>
      <c r="Y276" s="47"/>
      <c r="Z276" s="47"/>
      <c r="AA276" s="47"/>
      <c r="AB276" s="47"/>
      <c r="AC276" s="47"/>
      <c r="AD276" s="47"/>
    </row>
    <row r="277" spans="1:30" s="25" customFormat="1" ht="11.25">
      <c r="A277" s="50" t="s">
        <v>554</v>
      </c>
      <c r="B277" s="29" t="s">
        <v>555</v>
      </c>
      <c r="C277" s="27" t="s">
        <v>167</v>
      </c>
      <c r="D277" s="27" t="s">
        <v>42</v>
      </c>
      <c r="E277" s="28">
        <v>76130335.31</v>
      </c>
      <c r="F277" s="28">
        <v>0</v>
      </c>
      <c r="G277" s="28">
        <v>28843.36</v>
      </c>
      <c r="H277" s="28">
        <v>0</v>
      </c>
      <c r="I277" s="28">
        <v>-259289.21</v>
      </c>
      <c r="J277" s="28">
        <v>1326451.71</v>
      </c>
      <c r="K277" s="28">
        <v>0</v>
      </c>
      <c r="L277" s="28">
        <v>42269.47</v>
      </c>
      <c r="M277" s="28">
        <v>-40169.56</v>
      </c>
      <c r="N277" s="28">
        <v>579840.75</v>
      </c>
      <c r="O277" s="114">
        <f t="shared" si="4"/>
        <v>77750595.11</v>
      </c>
      <c r="V277" s="47"/>
      <c r="W277" s="47"/>
      <c r="X277" s="47"/>
      <c r="Y277" s="47"/>
      <c r="Z277" s="47"/>
      <c r="AA277" s="47"/>
      <c r="AB277" s="47"/>
      <c r="AC277" s="47"/>
      <c r="AD277" s="47"/>
    </row>
    <row r="278" spans="1:30" s="25" customFormat="1" ht="11.25">
      <c r="A278" s="50" t="s">
        <v>556</v>
      </c>
      <c r="B278" s="29" t="s">
        <v>557</v>
      </c>
      <c r="C278" s="27" t="s">
        <v>14</v>
      </c>
      <c r="D278" s="27" t="s">
        <v>15</v>
      </c>
      <c r="E278" s="28">
        <v>33520033.72</v>
      </c>
      <c r="F278" s="28">
        <v>0</v>
      </c>
      <c r="G278" s="28">
        <v>1432905.43</v>
      </c>
      <c r="H278" s="28">
        <v>0</v>
      </c>
      <c r="I278" s="28">
        <v>-116238.7</v>
      </c>
      <c r="J278" s="28">
        <v>628347.86</v>
      </c>
      <c r="K278" s="28">
        <v>0</v>
      </c>
      <c r="L278" s="28">
        <v>0</v>
      </c>
      <c r="M278" s="28">
        <v>0</v>
      </c>
      <c r="N278" s="28">
        <v>216409.56</v>
      </c>
      <c r="O278" s="114">
        <f t="shared" si="4"/>
        <v>32815647.009999998</v>
      </c>
      <c r="V278" s="47"/>
      <c r="W278" s="47"/>
      <c r="X278" s="47"/>
      <c r="Y278" s="47"/>
      <c r="Z278" s="47"/>
      <c r="AA278" s="47"/>
      <c r="AB278" s="47"/>
      <c r="AC278" s="47"/>
      <c r="AD278" s="47"/>
    </row>
    <row r="279" spans="1:30" s="25" customFormat="1" ht="11.25">
      <c r="A279" s="50" t="s">
        <v>558</v>
      </c>
      <c r="B279" s="29" t="s">
        <v>559</v>
      </c>
      <c r="C279" s="27" t="s">
        <v>35</v>
      </c>
      <c r="D279" s="27" t="s">
        <v>36</v>
      </c>
      <c r="E279" s="28">
        <v>48885357.21</v>
      </c>
      <c r="F279" s="28">
        <v>0</v>
      </c>
      <c r="G279" s="28">
        <v>11124.04</v>
      </c>
      <c r="H279" s="28">
        <v>0</v>
      </c>
      <c r="I279" s="28">
        <v>-529904.77</v>
      </c>
      <c r="J279" s="28">
        <v>905397.57</v>
      </c>
      <c r="K279" s="28">
        <v>0</v>
      </c>
      <c r="L279" s="28">
        <v>0</v>
      </c>
      <c r="M279" s="28">
        <v>0</v>
      </c>
      <c r="N279" s="28">
        <v>321955.05</v>
      </c>
      <c r="O279" s="114">
        <f t="shared" si="4"/>
        <v>49571681.019999996</v>
      </c>
      <c r="V279" s="47"/>
      <c r="W279" s="47"/>
      <c r="X279" s="47"/>
      <c r="Y279" s="47"/>
      <c r="Z279" s="47"/>
      <c r="AA279" s="47"/>
      <c r="AB279" s="47"/>
      <c r="AC279" s="47"/>
      <c r="AD279" s="47"/>
    </row>
    <row r="280" spans="1:30" s="25" customFormat="1" ht="11.25">
      <c r="A280" s="50" t="s">
        <v>560</v>
      </c>
      <c r="B280" s="29" t="s">
        <v>561</v>
      </c>
      <c r="C280" s="27" t="s">
        <v>14</v>
      </c>
      <c r="D280" s="27" t="s">
        <v>15</v>
      </c>
      <c r="E280" s="28">
        <v>30332796.62</v>
      </c>
      <c r="F280" s="28">
        <v>0</v>
      </c>
      <c r="G280" s="28">
        <v>-177866.81</v>
      </c>
      <c r="H280" s="28">
        <v>0</v>
      </c>
      <c r="I280" s="28">
        <v>-33510.66</v>
      </c>
      <c r="J280" s="28">
        <v>458380.34</v>
      </c>
      <c r="K280" s="28">
        <v>0</v>
      </c>
      <c r="L280" s="28">
        <v>4947786.44</v>
      </c>
      <c r="M280" s="28">
        <v>-746959.23</v>
      </c>
      <c r="N280" s="28">
        <v>209831.13</v>
      </c>
      <c r="O280" s="114">
        <f t="shared" si="4"/>
        <v>35346191.45</v>
      </c>
      <c r="V280" s="47"/>
      <c r="W280" s="47"/>
      <c r="X280" s="47"/>
      <c r="Y280" s="47"/>
      <c r="Z280" s="47"/>
      <c r="AA280" s="47"/>
      <c r="AB280" s="47"/>
      <c r="AC280" s="47"/>
      <c r="AD280" s="47"/>
    </row>
    <row r="281" spans="1:30" s="25" customFormat="1" ht="11.25">
      <c r="A281" s="50" t="s">
        <v>562</v>
      </c>
      <c r="B281" s="29" t="s">
        <v>563</v>
      </c>
      <c r="C281" s="27" t="s">
        <v>53</v>
      </c>
      <c r="D281" s="27" t="s">
        <v>54</v>
      </c>
      <c r="E281" s="28">
        <v>98137424.05</v>
      </c>
      <c r="F281" s="28">
        <v>0</v>
      </c>
      <c r="G281" s="28">
        <v>-103464.45</v>
      </c>
      <c r="H281" s="28">
        <v>0</v>
      </c>
      <c r="I281" s="28">
        <v>-128206.82</v>
      </c>
      <c r="J281" s="28">
        <v>1328549.48</v>
      </c>
      <c r="K281" s="28">
        <v>0</v>
      </c>
      <c r="L281" s="28">
        <v>0</v>
      </c>
      <c r="M281" s="28">
        <v>0</v>
      </c>
      <c r="N281" s="28">
        <v>528526.54</v>
      </c>
      <c r="O281" s="114">
        <f t="shared" si="4"/>
        <v>99969757.70000002</v>
      </c>
      <c r="V281" s="47"/>
      <c r="W281" s="47"/>
      <c r="X281" s="47"/>
      <c r="Y281" s="47"/>
      <c r="Z281" s="47"/>
      <c r="AA281" s="47"/>
      <c r="AB281" s="47"/>
      <c r="AC281" s="47"/>
      <c r="AD281" s="47"/>
    </row>
    <row r="282" spans="1:30" s="25" customFormat="1" ht="11.25">
      <c r="A282" s="50" t="s">
        <v>564</v>
      </c>
      <c r="B282" s="29" t="s">
        <v>705</v>
      </c>
      <c r="C282" s="27" t="s">
        <v>18</v>
      </c>
      <c r="D282" s="27" t="s">
        <v>42</v>
      </c>
      <c r="E282" s="28">
        <v>52592990.27</v>
      </c>
      <c r="F282" s="28">
        <v>0</v>
      </c>
      <c r="G282" s="28">
        <v>-2135.16</v>
      </c>
      <c r="H282" s="28">
        <v>0</v>
      </c>
      <c r="I282" s="28">
        <v>-93476.07</v>
      </c>
      <c r="J282" s="28">
        <v>256207.5</v>
      </c>
      <c r="K282" s="28">
        <v>0</v>
      </c>
      <c r="L282" s="28">
        <v>874227.84</v>
      </c>
      <c r="M282" s="28">
        <v>-77769.93</v>
      </c>
      <c r="N282" s="28">
        <v>338494.73</v>
      </c>
      <c r="O282" s="114">
        <f t="shared" si="4"/>
        <v>53892809.5</v>
      </c>
      <c r="V282" s="47"/>
      <c r="W282" s="47"/>
      <c r="X282" s="47"/>
      <c r="Y282" s="47"/>
      <c r="Z282" s="47"/>
      <c r="AA282" s="47"/>
      <c r="AB282" s="47"/>
      <c r="AC282" s="47"/>
      <c r="AD282" s="47"/>
    </row>
    <row r="283" spans="1:30" s="25" customFormat="1" ht="11.25">
      <c r="A283" s="50" t="s">
        <v>565</v>
      </c>
      <c r="B283" s="29" t="s">
        <v>566</v>
      </c>
      <c r="C283" s="27" t="s">
        <v>61</v>
      </c>
      <c r="D283" s="27" t="s">
        <v>15</v>
      </c>
      <c r="E283" s="28">
        <v>29027854.12</v>
      </c>
      <c r="F283" s="28">
        <v>0</v>
      </c>
      <c r="G283" s="28">
        <v>39104.27</v>
      </c>
      <c r="H283" s="28">
        <v>0</v>
      </c>
      <c r="I283" s="28">
        <v>-191972.76</v>
      </c>
      <c r="J283" s="28">
        <v>213031.74</v>
      </c>
      <c r="K283" s="28">
        <v>0</v>
      </c>
      <c r="L283" s="28">
        <v>0</v>
      </c>
      <c r="M283" s="28">
        <v>0</v>
      </c>
      <c r="N283" s="28">
        <v>270757.37</v>
      </c>
      <c r="O283" s="114">
        <f t="shared" si="4"/>
        <v>29280566.2</v>
      </c>
      <c r="V283" s="47"/>
      <c r="W283" s="47"/>
      <c r="X283" s="47"/>
      <c r="Y283" s="47"/>
      <c r="Z283" s="47"/>
      <c r="AA283" s="47"/>
      <c r="AB283" s="47"/>
      <c r="AC283" s="47"/>
      <c r="AD283" s="47"/>
    </row>
    <row r="284" spans="1:30" s="25" customFormat="1" ht="11.25">
      <c r="A284" s="50" t="s">
        <v>567</v>
      </c>
      <c r="B284" s="29" t="s">
        <v>568</v>
      </c>
      <c r="C284" s="27" t="s">
        <v>14</v>
      </c>
      <c r="D284" s="27" t="s">
        <v>15</v>
      </c>
      <c r="E284" s="28">
        <v>19054425.48</v>
      </c>
      <c r="F284" s="28">
        <v>0</v>
      </c>
      <c r="G284" s="28">
        <v>33325.78</v>
      </c>
      <c r="H284" s="28">
        <v>0</v>
      </c>
      <c r="I284" s="28">
        <v>-77491.37</v>
      </c>
      <c r="J284" s="28">
        <v>296389.4</v>
      </c>
      <c r="K284" s="28">
        <v>0</v>
      </c>
      <c r="L284" s="28">
        <v>0</v>
      </c>
      <c r="M284" s="28">
        <v>0</v>
      </c>
      <c r="N284" s="28">
        <v>106817</v>
      </c>
      <c r="O284" s="114">
        <f t="shared" si="4"/>
        <v>19346814.729999997</v>
      </c>
      <c r="V284" s="47"/>
      <c r="W284" s="47"/>
      <c r="X284" s="47"/>
      <c r="Y284" s="47"/>
      <c r="Z284" s="47"/>
      <c r="AA284" s="47"/>
      <c r="AB284" s="47"/>
      <c r="AC284" s="47"/>
      <c r="AD284" s="47"/>
    </row>
    <row r="285" spans="1:30" s="25" customFormat="1" ht="11.25">
      <c r="A285" s="50" t="s">
        <v>569</v>
      </c>
      <c r="B285" s="29" t="s">
        <v>570</v>
      </c>
      <c r="C285" s="27" t="s">
        <v>53</v>
      </c>
      <c r="D285" s="27" t="s">
        <v>15</v>
      </c>
      <c r="E285" s="28">
        <v>32596045.61</v>
      </c>
      <c r="F285" s="28">
        <v>0</v>
      </c>
      <c r="G285" s="28">
        <v>2007.21</v>
      </c>
      <c r="H285" s="28">
        <v>0</v>
      </c>
      <c r="I285" s="28">
        <v>-60074.43</v>
      </c>
      <c r="J285" s="28">
        <v>81211.85</v>
      </c>
      <c r="K285" s="28">
        <v>0</v>
      </c>
      <c r="L285" s="28">
        <v>0</v>
      </c>
      <c r="M285" s="28">
        <v>0</v>
      </c>
      <c r="N285" s="28">
        <v>250358.4</v>
      </c>
      <c r="O285" s="114">
        <f t="shared" si="4"/>
        <v>32865534.22</v>
      </c>
      <c r="V285" s="47"/>
      <c r="W285" s="47"/>
      <c r="X285" s="47"/>
      <c r="Y285" s="47"/>
      <c r="Z285" s="47"/>
      <c r="AA285" s="47"/>
      <c r="AB285" s="47"/>
      <c r="AC285" s="47"/>
      <c r="AD285" s="47"/>
    </row>
    <row r="286" spans="1:30" s="25" customFormat="1" ht="11.25">
      <c r="A286" s="50" t="s">
        <v>571</v>
      </c>
      <c r="B286" s="29" t="s">
        <v>572</v>
      </c>
      <c r="C286" s="27" t="s">
        <v>53</v>
      </c>
      <c r="D286" s="27" t="s">
        <v>15</v>
      </c>
      <c r="E286" s="28">
        <v>24942377.11</v>
      </c>
      <c r="F286" s="28">
        <v>0</v>
      </c>
      <c r="G286" s="28">
        <v>3811.31</v>
      </c>
      <c r="H286" s="28">
        <v>0</v>
      </c>
      <c r="I286" s="28">
        <v>-77213.09</v>
      </c>
      <c r="J286" s="28">
        <v>228099.32</v>
      </c>
      <c r="K286" s="28">
        <v>0</v>
      </c>
      <c r="L286" s="28">
        <v>0</v>
      </c>
      <c r="M286" s="28">
        <v>-7626.5</v>
      </c>
      <c r="N286" s="28">
        <v>110218.66</v>
      </c>
      <c r="O286" s="114">
        <f t="shared" si="4"/>
        <v>25192044.19</v>
      </c>
      <c r="V286" s="47"/>
      <c r="W286" s="47"/>
      <c r="X286" s="47"/>
      <c r="Y286" s="47"/>
      <c r="Z286" s="47"/>
      <c r="AA286" s="47"/>
      <c r="AB286" s="47"/>
      <c r="AC286" s="47"/>
      <c r="AD286" s="47"/>
    </row>
    <row r="287" spans="1:30" s="25" customFormat="1" ht="11.25">
      <c r="A287" s="50" t="s">
        <v>573</v>
      </c>
      <c r="B287" s="29" t="s">
        <v>574</v>
      </c>
      <c r="C287" s="27" t="s">
        <v>61</v>
      </c>
      <c r="D287" s="27" t="s">
        <v>54</v>
      </c>
      <c r="E287" s="28">
        <v>59541688.13</v>
      </c>
      <c r="F287" s="28">
        <v>0</v>
      </c>
      <c r="G287" s="28">
        <v>-1584670.16</v>
      </c>
      <c r="H287" s="28">
        <v>0</v>
      </c>
      <c r="I287" s="28">
        <v>-16128.17</v>
      </c>
      <c r="J287" s="28">
        <v>576789.03</v>
      </c>
      <c r="K287" s="28">
        <v>0</v>
      </c>
      <c r="L287" s="28">
        <v>0</v>
      </c>
      <c r="M287" s="28">
        <v>0</v>
      </c>
      <c r="N287" s="28">
        <v>331111.42</v>
      </c>
      <c r="O287" s="114">
        <f t="shared" si="4"/>
        <v>62018130.57</v>
      </c>
      <c r="V287" s="47"/>
      <c r="W287" s="47"/>
      <c r="X287" s="47"/>
      <c r="Y287" s="47"/>
      <c r="Z287" s="47"/>
      <c r="AA287" s="47"/>
      <c r="AB287" s="47"/>
      <c r="AC287" s="47"/>
      <c r="AD287" s="47"/>
    </row>
    <row r="288" spans="1:30" s="25" customFormat="1" ht="11.25">
      <c r="A288" s="50" t="s">
        <v>575</v>
      </c>
      <c r="B288" s="29" t="s">
        <v>576</v>
      </c>
      <c r="C288" s="27" t="s">
        <v>32</v>
      </c>
      <c r="D288" s="27" t="s">
        <v>15</v>
      </c>
      <c r="E288" s="28">
        <v>22593308.05</v>
      </c>
      <c r="F288" s="28">
        <v>0</v>
      </c>
      <c r="G288" s="28">
        <v>6877.54</v>
      </c>
      <c r="H288" s="28">
        <v>0</v>
      </c>
      <c r="I288" s="28">
        <v>-248469.72</v>
      </c>
      <c r="J288" s="28">
        <v>528566.05</v>
      </c>
      <c r="K288" s="28">
        <v>0</v>
      </c>
      <c r="L288" s="28">
        <v>261586.41</v>
      </c>
      <c r="M288" s="28">
        <v>-38908.41</v>
      </c>
      <c r="N288" s="28">
        <v>137139.07</v>
      </c>
      <c r="O288" s="114">
        <f t="shared" si="4"/>
        <v>23226343.910000004</v>
      </c>
      <c r="V288" s="47"/>
      <c r="W288" s="47"/>
      <c r="X288" s="47"/>
      <c r="Y288" s="47"/>
      <c r="Z288" s="47"/>
      <c r="AA288" s="47"/>
      <c r="AB288" s="47"/>
      <c r="AC288" s="47"/>
      <c r="AD288" s="47"/>
    </row>
    <row r="289" spans="1:30" s="25" customFormat="1" ht="11.25">
      <c r="A289" s="50" t="s">
        <v>577</v>
      </c>
      <c r="B289" s="29" t="s">
        <v>578</v>
      </c>
      <c r="C289" s="27" t="s">
        <v>14</v>
      </c>
      <c r="D289" s="27" t="s">
        <v>15</v>
      </c>
      <c r="E289" s="28">
        <v>38477937.83</v>
      </c>
      <c r="F289" s="28">
        <v>0</v>
      </c>
      <c r="G289" s="28">
        <v>74046.43</v>
      </c>
      <c r="H289" s="28">
        <v>0</v>
      </c>
      <c r="I289" s="28">
        <v>-149260.42</v>
      </c>
      <c r="J289" s="28">
        <v>327009.18</v>
      </c>
      <c r="K289" s="28">
        <v>0</v>
      </c>
      <c r="L289" s="28">
        <v>0</v>
      </c>
      <c r="M289" s="28">
        <v>-3063.55</v>
      </c>
      <c r="N289" s="28">
        <v>211199.66</v>
      </c>
      <c r="O289" s="114">
        <f t="shared" si="4"/>
        <v>38789776.269999996</v>
      </c>
      <c r="V289" s="47"/>
      <c r="W289" s="47"/>
      <c r="X289" s="47"/>
      <c r="Y289" s="47"/>
      <c r="Z289" s="47"/>
      <c r="AA289" s="47"/>
      <c r="AB289" s="47"/>
      <c r="AC289" s="47"/>
      <c r="AD289" s="47"/>
    </row>
    <row r="290" spans="1:30" s="25" customFormat="1" ht="11.25">
      <c r="A290" s="50" t="s">
        <v>579</v>
      </c>
      <c r="B290" s="29" t="s">
        <v>580</v>
      </c>
      <c r="C290" s="27" t="s">
        <v>53</v>
      </c>
      <c r="D290" s="27" t="s">
        <v>15</v>
      </c>
      <c r="E290" s="28">
        <v>34402877.18</v>
      </c>
      <c r="F290" s="28">
        <v>0</v>
      </c>
      <c r="G290" s="28">
        <v>594069.37</v>
      </c>
      <c r="H290" s="28">
        <v>0</v>
      </c>
      <c r="I290" s="28">
        <v>-40347.87</v>
      </c>
      <c r="J290" s="28">
        <v>76275.56</v>
      </c>
      <c r="K290" s="28">
        <v>0</v>
      </c>
      <c r="L290" s="28">
        <v>0</v>
      </c>
      <c r="M290" s="28">
        <v>0</v>
      </c>
      <c r="N290" s="28">
        <v>51417.61</v>
      </c>
      <c r="O290" s="114">
        <f t="shared" si="4"/>
        <v>33896153.11000001</v>
      </c>
      <c r="V290" s="47"/>
      <c r="W290" s="47"/>
      <c r="X290" s="47"/>
      <c r="Y290" s="47"/>
      <c r="Z290" s="47"/>
      <c r="AA290" s="47"/>
      <c r="AB290" s="47"/>
      <c r="AC290" s="47"/>
      <c r="AD290" s="47"/>
    </row>
    <row r="291" spans="1:30" s="25" customFormat="1" ht="11.25">
      <c r="A291" s="50" t="s">
        <v>581</v>
      </c>
      <c r="B291" s="29" t="s">
        <v>582</v>
      </c>
      <c r="C291" s="27" t="s">
        <v>14</v>
      </c>
      <c r="D291" s="27" t="s">
        <v>15</v>
      </c>
      <c r="E291" s="28">
        <v>27270134.16</v>
      </c>
      <c r="F291" s="28">
        <v>0</v>
      </c>
      <c r="G291" s="28">
        <v>-142543.76</v>
      </c>
      <c r="H291" s="28">
        <v>0</v>
      </c>
      <c r="I291" s="28">
        <v>-41946.26</v>
      </c>
      <c r="J291" s="28">
        <v>497516.72</v>
      </c>
      <c r="K291" s="28">
        <v>0</v>
      </c>
      <c r="L291" s="28">
        <v>0</v>
      </c>
      <c r="M291" s="28">
        <v>0</v>
      </c>
      <c r="N291" s="28">
        <v>193609.22</v>
      </c>
      <c r="O291" s="114">
        <f t="shared" si="4"/>
        <v>28061857.599999998</v>
      </c>
      <c r="V291" s="47"/>
      <c r="W291" s="47"/>
      <c r="X291" s="47"/>
      <c r="Y291" s="47"/>
      <c r="Z291" s="47"/>
      <c r="AA291" s="47"/>
      <c r="AB291" s="47"/>
      <c r="AC291" s="47"/>
      <c r="AD291" s="47"/>
    </row>
    <row r="292" spans="1:30" s="25" customFormat="1" ht="11.25">
      <c r="A292" s="50" t="s">
        <v>583</v>
      </c>
      <c r="B292" s="29" t="s">
        <v>584</v>
      </c>
      <c r="C292" s="27" t="s">
        <v>32</v>
      </c>
      <c r="D292" s="27" t="s">
        <v>15</v>
      </c>
      <c r="E292" s="28">
        <v>23656566.12</v>
      </c>
      <c r="F292" s="28">
        <v>0</v>
      </c>
      <c r="G292" s="28">
        <v>86488.04</v>
      </c>
      <c r="H292" s="28">
        <v>0</v>
      </c>
      <c r="I292" s="28">
        <v>-61717.84</v>
      </c>
      <c r="J292" s="28">
        <v>453000</v>
      </c>
      <c r="K292" s="28">
        <v>0</v>
      </c>
      <c r="L292" s="28">
        <v>0</v>
      </c>
      <c r="M292" s="28">
        <v>0</v>
      </c>
      <c r="N292" s="28">
        <v>94930.9</v>
      </c>
      <c r="O292" s="114">
        <f t="shared" si="4"/>
        <v>24056291.14</v>
      </c>
      <c r="V292" s="47"/>
      <c r="W292" s="47"/>
      <c r="X292" s="47"/>
      <c r="Y292" s="47"/>
      <c r="Z292" s="47"/>
      <c r="AA292" s="47"/>
      <c r="AB292" s="47"/>
      <c r="AC292" s="47"/>
      <c r="AD292" s="47"/>
    </row>
    <row r="293" spans="1:30" s="25" customFormat="1" ht="11.25">
      <c r="A293" s="50" t="s">
        <v>585</v>
      </c>
      <c r="B293" s="29" t="s">
        <v>586</v>
      </c>
      <c r="C293" s="27" t="s">
        <v>32</v>
      </c>
      <c r="D293" s="27" t="s">
        <v>54</v>
      </c>
      <c r="E293" s="28">
        <v>88195783.8</v>
      </c>
      <c r="F293" s="28">
        <v>0</v>
      </c>
      <c r="G293" s="28">
        <v>2708218.51</v>
      </c>
      <c r="H293" s="28">
        <v>0</v>
      </c>
      <c r="I293" s="28">
        <v>-1359409.02</v>
      </c>
      <c r="J293" s="28">
        <v>1200936.96</v>
      </c>
      <c r="K293" s="28">
        <v>0</v>
      </c>
      <c r="L293" s="28">
        <v>347831.51</v>
      </c>
      <c r="M293" s="28">
        <v>-512902.2</v>
      </c>
      <c r="N293" s="28">
        <v>628624.95</v>
      </c>
      <c r="O293" s="114">
        <f t="shared" si="4"/>
        <v>85792647.49</v>
      </c>
      <c r="V293" s="47"/>
      <c r="W293" s="47"/>
      <c r="X293" s="47"/>
      <c r="Y293" s="47"/>
      <c r="Z293" s="47"/>
      <c r="AA293" s="47"/>
      <c r="AB293" s="47"/>
      <c r="AC293" s="47"/>
      <c r="AD293" s="47"/>
    </row>
    <row r="294" spans="1:30" s="25" customFormat="1" ht="11.25">
      <c r="A294" s="50" t="s">
        <v>587</v>
      </c>
      <c r="B294" s="29" t="s">
        <v>588</v>
      </c>
      <c r="C294" s="27" t="s">
        <v>14</v>
      </c>
      <c r="D294" s="27" t="s">
        <v>15</v>
      </c>
      <c r="E294" s="28">
        <v>48853617.33</v>
      </c>
      <c r="F294" s="28">
        <v>0</v>
      </c>
      <c r="G294" s="28">
        <v>-296627.75</v>
      </c>
      <c r="H294" s="28">
        <v>0</v>
      </c>
      <c r="I294" s="28">
        <v>-180609.87</v>
      </c>
      <c r="J294" s="28">
        <v>350000</v>
      </c>
      <c r="K294" s="28">
        <v>0</v>
      </c>
      <c r="L294" s="28">
        <v>0</v>
      </c>
      <c r="M294" s="28">
        <v>0</v>
      </c>
      <c r="N294" s="28">
        <v>279391.54</v>
      </c>
      <c r="O294" s="114">
        <f t="shared" si="4"/>
        <v>49599026.75</v>
      </c>
      <c r="V294" s="47"/>
      <c r="W294" s="47"/>
      <c r="X294" s="47"/>
      <c r="Y294" s="47"/>
      <c r="Z294" s="47"/>
      <c r="AA294" s="47"/>
      <c r="AB294" s="47"/>
      <c r="AC294" s="47"/>
      <c r="AD294" s="47"/>
    </row>
    <row r="295" spans="1:30" s="25" customFormat="1" ht="11.25">
      <c r="A295" s="50" t="s">
        <v>589</v>
      </c>
      <c r="B295" s="29" t="s">
        <v>590</v>
      </c>
      <c r="C295" s="27" t="s">
        <v>53</v>
      </c>
      <c r="D295" s="27" t="s">
        <v>54</v>
      </c>
      <c r="E295" s="28">
        <v>30390891.25</v>
      </c>
      <c r="F295" s="28">
        <v>0</v>
      </c>
      <c r="G295" s="28">
        <v>3062.7</v>
      </c>
      <c r="H295" s="28">
        <v>0</v>
      </c>
      <c r="I295" s="28">
        <v>-22875.81</v>
      </c>
      <c r="J295" s="28">
        <v>506903.66</v>
      </c>
      <c r="K295" s="28">
        <v>0</v>
      </c>
      <c r="L295" s="28">
        <v>0</v>
      </c>
      <c r="M295" s="28">
        <v>0</v>
      </c>
      <c r="N295" s="28">
        <v>155309.38</v>
      </c>
      <c r="O295" s="114">
        <f t="shared" si="4"/>
        <v>31027165.78</v>
      </c>
      <c r="V295" s="47"/>
      <c r="W295" s="47"/>
      <c r="X295" s="47"/>
      <c r="Y295" s="47"/>
      <c r="Z295" s="47"/>
      <c r="AA295" s="47"/>
      <c r="AB295" s="47"/>
      <c r="AC295" s="47"/>
      <c r="AD295" s="47"/>
    </row>
    <row r="296" spans="1:30" s="25" customFormat="1" ht="11.25">
      <c r="A296" s="50" t="s">
        <v>591</v>
      </c>
      <c r="B296" s="29" t="s">
        <v>592</v>
      </c>
      <c r="C296" s="27" t="s">
        <v>53</v>
      </c>
      <c r="D296" s="27" t="s">
        <v>15</v>
      </c>
      <c r="E296" s="28">
        <v>8779535.98</v>
      </c>
      <c r="F296" s="28">
        <v>0</v>
      </c>
      <c r="G296" s="28">
        <v>4836.38</v>
      </c>
      <c r="H296" s="28">
        <v>0</v>
      </c>
      <c r="I296" s="28">
        <v>-10110.43</v>
      </c>
      <c r="J296" s="28">
        <v>68101.68</v>
      </c>
      <c r="K296" s="28">
        <v>0</v>
      </c>
      <c r="L296" s="28">
        <v>0</v>
      </c>
      <c r="M296" s="28">
        <v>0</v>
      </c>
      <c r="N296" s="28">
        <v>30355.18</v>
      </c>
      <c r="O296" s="114">
        <f t="shared" si="4"/>
        <v>8863046.03</v>
      </c>
      <c r="V296" s="47"/>
      <c r="W296" s="47"/>
      <c r="X296" s="47"/>
      <c r="Y296" s="47"/>
      <c r="Z296" s="47"/>
      <c r="AA296" s="47"/>
      <c r="AB296" s="47"/>
      <c r="AC296" s="47"/>
      <c r="AD296" s="47"/>
    </row>
    <row r="297" spans="1:30" s="25" customFormat="1" ht="11.25">
      <c r="A297" s="50" t="s">
        <v>593</v>
      </c>
      <c r="B297" s="29" t="s">
        <v>594</v>
      </c>
      <c r="C297" s="27" t="s">
        <v>35</v>
      </c>
      <c r="D297" s="27" t="s">
        <v>36</v>
      </c>
      <c r="E297" s="28">
        <v>291760432.26</v>
      </c>
      <c r="F297" s="28">
        <v>0</v>
      </c>
      <c r="G297" s="28">
        <v>451919.8</v>
      </c>
      <c r="H297" s="28">
        <v>0</v>
      </c>
      <c r="I297" s="28">
        <v>-6695302.88</v>
      </c>
      <c r="J297" s="28">
        <v>4345920.95</v>
      </c>
      <c r="K297" s="28">
        <v>0</v>
      </c>
      <c r="L297" s="28">
        <v>0</v>
      </c>
      <c r="M297" s="28">
        <v>0</v>
      </c>
      <c r="N297" s="28">
        <v>467773.98</v>
      </c>
      <c r="O297" s="114">
        <f t="shared" si="4"/>
        <v>289426904.51</v>
      </c>
      <c r="V297" s="47"/>
      <c r="W297" s="47"/>
      <c r="X297" s="47"/>
      <c r="Y297" s="47"/>
      <c r="Z297" s="47"/>
      <c r="AA297" s="47"/>
      <c r="AB297" s="47"/>
      <c r="AC297" s="47"/>
      <c r="AD297" s="47"/>
    </row>
    <row r="298" spans="1:30" s="25" customFormat="1" ht="11.25">
      <c r="A298" s="50" t="s">
        <v>595</v>
      </c>
      <c r="B298" s="29" t="s">
        <v>596</v>
      </c>
      <c r="C298" s="27" t="s">
        <v>18</v>
      </c>
      <c r="D298" s="27" t="s">
        <v>42</v>
      </c>
      <c r="E298" s="28">
        <v>140289739.5</v>
      </c>
      <c r="F298" s="28">
        <v>0</v>
      </c>
      <c r="G298" s="28">
        <v>-22460.59</v>
      </c>
      <c r="H298" s="28">
        <v>0</v>
      </c>
      <c r="I298" s="28">
        <v>384903.64</v>
      </c>
      <c r="J298" s="28">
        <v>1555414.34</v>
      </c>
      <c r="K298" s="28">
        <v>0</v>
      </c>
      <c r="L298" s="28">
        <v>0</v>
      </c>
      <c r="M298" s="28">
        <v>0</v>
      </c>
      <c r="N298" s="28">
        <v>860299.07</v>
      </c>
      <c r="O298" s="114">
        <f t="shared" si="4"/>
        <v>143112817.14</v>
      </c>
      <c r="V298" s="47"/>
      <c r="W298" s="47"/>
      <c r="X298" s="47"/>
      <c r="Y298" s="47"/>
      <c r="Z298" s="47"/>
      <c r="AA298" s="47"/>
      <c r="AB298" s="47"/>
      <c r="AC298" s="47"/>
      <c r="AD298" s="47"/>
    </row>
    <row r="299" spans="1:30" s="25" customFormat="1" ht="11.25">
      <c r="A299" s="50" t="s">
        <v>597</v>
      </c>
      <c r="B299" s="29" t="s">
        <v>598</v>
      </c>
      <c r="C299" s="27" t="s">
        <v>14</v>
      </c>
      <c r="D299" s="27" t="s">
        <v>15</v>
      </c>
      <c r="E299" s="28">
        <v>41382637.79</v>
      </c>
      <c r="F299" s="28">
        <v>0</v>
      </c>
      <c r="G299" s="28">
        <v>-170197.51</v>
      </c>
      <c r="H299" s="28">
        <v>0</v>
      </c>
      <c r="I299" s="28">
        <v>-174820.14</v>
      </c>
      <c r="J299" s="28">
        <v>985373.24</v>
      </c>
      <c r="K299" s="28">
        <v>0</v>
      </c>
      <c r="L299" s="28">
        <v>0</v>
      </c>
      <c r="M299" s="28">
        <v>0</v>
      </c>
      <c r="N299" s="28">
        <v>284368.16</v>
      </c>
      <c r="O299" s="114">
        <f t="shared" si="4"/>
        <v>42647756.559999995</v>
      </c>
      <c r="V299" s="47"/>
      <c r="W299" s="47"/>
      <c r="X299" s="47"/>
      <c r="Y299" s="47"/>
      <c r="Z299" s="47"/>
      <c r="AA299" s="47"/>
      <c r="AB299" s="47"/>
      <c r="AC299" s="47"/>
      <c r="AD299" s="47"/>
    </row>
    <row r="300" spans="1:30" s="25" customFormat="1" ht="11.25">
      <c r="A300" s="50" t="s">
        <v>599</v>
      </c>
      <c r="B300" s="29" t="s">
        <v>600</v>
      </c>
      <c r="C300" s="27" t="s">
        <v>32</v>
      </c>
      <c r="D300" s="27" t="s">
        <v>15</v>
      </c>
      <c r="E300" s="28">
        <v>34439751.06</v>
      </c>
      <c r="F300" s="28">
        <v>0</v>
      </c>
      <c r="G300" s="28">
        <v>6598.73</v>
      </c>
      <c r="H300" s="28">
        <v>0</v>
      </c>
      <c r="I300" s="28">
        <v>-74083</v>
      </c>
      <c r="J300" s="28">
        <v>161165</v>
      </c>
      <c r="K300" s="28">
        <v>0</v>
      </c>
      <c r="L300" s="28">
        <v>0</v>
      </c>
      <c r="M300" s="28">
        <v>0</v>
      </c>
      <c r="N300" s="28">
        <v>44441.53</v>
      </c>
      <c r="O300" s="114">
        <f t="shared" si="4"/>
        <v>34564675.86000001</v>
      </c>
      <c r="V300" s="47"/>
      <c r="W300" s="47"/>
      <c r="X300" s="47"/>
      <c r="Y300" s="47"/>
      <c r="Z300" s="47"/>
      <c r="AA300" s="47"/>
      <c r="AB300" s="47"/>
      <c r="AC300" s="47"/>
      <c r="AD300" s="47"/>
    </row>
    <row r="301" spans="1:30" s="25" customFormat="1" ht="11.25">
      <c r="A301" s="50" t="s">
        <v>601</v>
      </c>
      <c r="B301" s="29" t="s">
        <v>602</v>
      </c>
      <c r="C301" s="27" t="s">
        <v>14</v>
      </c>
      <c r="D301" s="27" t="s">
        <v>15</v>
      </c>
      <c r="E301" s="28">
        <v>53278060.77</v>
      </c>
      <c r="F301" s="28">
        <v>0</v>
      </c>
      <c r="G301" s="28">
        <v>4669671.49</v>
      </c>
      <c r="H301" s="28">
        <v>0</v>
      </c>
      <c r="I301" s="28">
        <v>-83684.68</v>
      </c>
      <c r="J301" s="28">
        <v>407102.58</v>
      </c>
      <c r="K301" s="28">
        <v>0</v>
      </c>
      <c r="L301" s="28">
        <v>0</v>
      </c>
      <c r="M301" s="28">
        <v>0</v>
      </c>
      <c r="N301" s="28">
        <v>189023.65</v>
      </c>
      <c r="O301" s="114">
        <f t="shared" si="4"/>
        <v>49120830.83</v>
      </c>
      <c r="V301" s="47"/>
      <c r="W301" s="47"/>
      <c r="X301" s="47"/>
      <c r="Y301" s="47"/>
      <c r="Z301" s="47"/>
      <c r="AA301" s="47"/>
      <c r="AB301" s="47"/>
      <c r="AC301" s="47"/>
      <c r="AD301" s="47"/>
    </row>
    <row r="302" spans="1:30" s="25" customFormat="1" ht="11.25">
      <c r="A302" s="50" t="s">
        <v>603</v>
      </c>
      <c r="B302" s="29" t="s">
        <v>604</v>
      </c>
      <c r="C302" s="27" t="s">
        <v>41</v>
      </c>
      <c r="D302" s="27" t="s">
        <v>42</v>
      </c>
      <c r="E302" s="28">
        <v>105019145.84</v>
      </c>
      <c r="F302" s="28">
        <v>0</v>
      </c>
      <c r="G302" s="28">
        <v>2436445.01</v>
      </c>
      <c r="H302" s="28">
        <v>0</v>
      </c>
      <c r="I302" s="28">
        <v>-211427.53</v>
      </c>
      <c r="J302" s="28">
        <v>689236.49</v>
      </c>
      <c r="K302" s="28">
        <v>0</v>
      </c>
      <c r="L302" s="28">
        <v>0</v>
      </c>
      <c r="M302" s="28">
        <v>0</v>
      </c>
      <c r="N302" s="28">
        <v>563460.5</v>
      </c>
      <c r="O302" s="114">
        <f t="shared" si="4"/>
        <v>103623970.28999999</v>
      </c>
      <c r="V302" s="47"/>
      <c r="W302" s="47"/>
      <c r="X302" s="47"/>
      <c r="Y302" s="47"/>
      <c r="Z302" s="47"/>
      <c r="AA302" s="47"/>
      <c r="AB302" s="47"/>
      <c r="AC302" s="47"/>
      <c r="AD302" s="47"/>
    </row>
    <row r="303" spans="1:30" s="25" customFormat="1" ht="11.25">
      <c r="A303" s="50" t="s">
        <v>605</v>
      </c>
      <c r="B303" s="29" t="s">
        <v>606</v>
      </c>
      <c r="C303" s="27" t="s">
        <v>61</v>
      </c>
      <c r="D303" s="27" t="s">
        <v>42</v>
      </c>
      <c r="E303" s="28">
        <v>62790657.27</v>
      </c>
      <c r="F303" s="28">
        <v>0</v>
      </c>
      <c r="G303" s="28">
        <v>63035.63</v>
      </c>
      <c r="H303" s="28">
        <v>0</v>
      </c>
      <c r="I303" s="28">
        <v>-162955.44</v>
      </c>
      <c r="J303" s="28">
        <v>1530491.93</v>
      </c>
      <c r="K303" s="28">
        <v>0</v>
      </c>
      <c r="L303" s="28">
        <v>0</v>
      </c>
      <c r="M303" s="28">
        <v>0</v>
      </c>
      <c r="N303" s="28">
        <v>296173.94</v>
      </c>
      <c r="O303" s="114">
        <f t="shared" si="4"/>
        <v>64391332.07</v>
      </c>
      <c r="V303" s="47"/>
      <c r="W303" s="47"/>
      <c r="X303" s="47"/>
      <c r="Y303" s="47"/>
      <c r="Z303" s="47"/>
      <c r="AA303" s="47"/>
      <c r="AB303" s="47"/>
      <c r="AC303" s="47"/>
      <c r="AD303" s="47"/>
    </row>
    <row r="304" spans="1:30" s="25" customFormat="1" ht="11.25">
      <c r="A304" s="50" t="s">
        <v>607</v>
      </c>
      <c r="B304" s="29" t="s">
        <v>608</v>
      </c>
      <c r="C304" s="27" t="s">
        <v>35</v>
      </c>
      <c r="D304" s="27" t="s">
        <v>36</v>
      </c>
      <c r="E304" s="28">
        <v>48958828.35</v>
      </c>
      <c r="F304" s="28">
        <v>0</v>
      </c>
      <c r="G304" s="28">
        <v>932.61</v>
      </c>
      <c r="H304" s="28">
        <v>0</v>
      </c>
      <c r="I304" s="28">
        <v>-50009.58</v>
      </c>
      <c r="J304" s="28">
        <v>-48106.59</v>
      </c>
      <c r="K304" s="28">
        <v>0</v>
      </c>
      <c r="L304" s="28">
        <v>0</v>
      </c>
      <c r="M304" s="28">
        <v>0</v>
      </c>
      <c r="N304" s="28">
        <v>256254.38</v>
      </c>
      <c r="O304" s="114">
        <f t="shared" si="4"/>
        <v>49116033.95</v>
      </c>
      <c r="V304" s="47"/>
      <c r="W304" s="47"/>
      <c r="X304" s="47"/>
      <c r="Y304" s="47"/>
      <c r="Z304" s="47"/>
      <c r="AA304" s="47"/>
      <c r="AB304" s="47"/>
      <c r="AC304" s="47"/>
      <c r="AD304" s="47"/>
    </row>
    <row r="305" spans="1:30" s="25" customFormat="1" ht="11.25">
      <c r="A305" s="50" t="s">
        <v>609</v>
      </c>
      <c r="B305" s="29" t="s">
        <v>610</v>
      </c>
      <c r="C305" s="27" t="s">
        <v>35</v>
      </c>
      <c r="D305" s="27" t="s">
        <v>36</v>
      </c>
      <c r="E305" s="28">
        <v>88222747.57</v>
      </c>
      <c r="F305" s="28">
        <v>0</v>
      </c>
      <c r="G305" s="28">
        <v>-274837.28</v>
      </c>
      <c r="H305" s="28">
        <v>0</v>
      </c>
      <c r="I305" s="28">
        <v>-477924.08</v>
      </c>
      <c r="J305" s="28">
        <v>1470058.17</v>
      </c>
      <c r="K305" s="28">
        <v>0</v>
      </c>
      <c r="L305" s="28">
        <v>0</v>
      </c>
      <c r="M305" s="28">
        <v>0</v>
      </c>
      <c r="N305" s="28">
        <v>358627.58</v>
      </c>
      <c r="O305" s="114">
        <f t="shared" si="4"/>
        <v>89848346.52</v>
      </c>
      <c r="V305" s="47"/>
      <c r="W305" s="47"/>
      <c r="X305" s="47"/>
      <c r="Y305" s="47"/>
      <c r="Z305" s="47"/>
      <c r="AA305" s="47"/>
      <c r="AB305" s="47"/>
      <c r="AC305" s="47"/>
      <c r="AD305" s="47"/>
    </row>
    <row r="306" spans="1:30" s="25" customFormat="1" ht="11.25">
      <c r="A306" s="50" t="s">
        <v>611</v>
      </c>
      <c r="B306" s="29" t="s">
        <v>612</v>
      </c>
      <c r="C306" s="27" t="s">
        <v>18</v>
      </c>
      <c r="D306" s="27" t="s">
        <v>54</v>
      </c>
      <c r="E306" s="28">
        <v>93531038.54</v>
      </c>
      <c r="F306" s="28">
        <v>0</v>
      </c>
      <c r="G306" s="28">
        <v>3397993.09</v>
      </c>
      <c r="H306" s="28">
        <v>0</v>
      </c>
      <c r="I306" s="28">
        <v>-919781.99</v>
      </c>
      <c r="J306" s="28">
        <v>699507.21</v>
      </c>
      <c r="K306" s="28">
        <v>0</v>
      </c>
      <c r="L306" s="28">
        <v>0</v>
      </c>
      <c r="M306" s="28">
        <v>0</v>
      </c>
      <c r="N306" s="28">
        <v>396054.98</v>
      </c>
      <c r="O306" s="114">
        <f t="shared" si="4"/>
        <v>90308825.65</v>
      </c>
      <c r="V306" s="47"/>
      <c r="W306" s="47"/>
      <c r="X306" s="47"/>
      <c r="Y306" s="47"/>
      <c r="Z306" s="47"/>
      <c r="AA306" s="47"/>
      <c r="AB306" s="47"/>
      <c r="AC306" s="47"/>
      <c r="AD306" s="47"/>
    </row>
    <row r="307" spans="1:30" s="25" customFormat="1" ht="11.25">
      <c r="A307" s="50" t="s">
        <v>613</v>
      </c>
      <c r="B307" s="29" t="s">
        <v>614</v>
      </c>
      <c r="C307" s="27" t="s">
        <v>61</v>
      </c>
      <c r="D307" s="27" t="s">
        <v>15</v>
      </c>
      <c r="E307" s="28">
        <v>59687946.05</v>
      </c>
      <c r="F307" s="28">
        <v>0</v>
      </c>
      <c r="G307" s="28">
        <v>15671.74</v>
      </c>
      <c r="H307" s="28">
        <v>0</v>
      </c>
      <c r="I307" s="28">
        <v>-310230.01</v>
      </c>
      <c r="J307" s="28">
        <v>467615.21</v>
      </c>
      <c r="K307" s="28">
        <v>0</v>
      </c>
      <c r="L307" s="28">
        <v>0</v>
      </c>
      <c r="M307" s="28">
        <v>0</v>
      </c>
      <c r="N307" s="28">
        <v>256482.76</v>
      </c>
      <c r="O307" s="114">
        <f t="shared" si="4"/>
        <v>60086142.269999996</v>
      </c>
      <c r="V307" s="47"/>
      <c r="W307" s="47"/>
      <c r="X307" s="47"/>
      <c r="Y307" s="47"/>
      <c r="Z307" s="47"/>
      <c r="AA307" s="47"/>
      <c r="AB307" s="47"/>
      <c r="AC307" s="47"/>
      <c r="AD307" s="47"/>
    </row>
    <row r="308" spans="1:30" s="25" customFormat="1" ht="11.25">
      <c r="A308" s="50" t="s">
        <v>615</v>
      </c>
      <c r="B308" s="29" t="s">
        <v>616</v>
      </c>
      <c r="C308" s="27" t="s">
        <v>32</v>
      </c>
      <c r="D308" s="27" t="s">
        <v>15</v>
      </c>
      <c r="E308" s="28">
        <v>59435163.55</v>
      </c>
      <c r="F308" s="28">
        <v>0</v>
      </c>
      <c r="G308" s="28">
        <v>89850.77</v>
      </c>
      <c r="H308" s="28">
        <v>0</v>
      </c>
      <c r="I308" s="28">
        <v>-1595358.33</v>
      </c>
      <c r="J308" s="28">
        <v>1508471.88</v>
      </c>
      <c r="K308" s="28">
        <v>0</v>
      </c>
      <c r="L308" s="28">
        <v>0</v>
      </c>
      <c r="M308" s="28">
        <v>0</v>
      </c>
      <c r="N308" s="28">
        <v>467423.63</v>
      </c>
      <c r="O308" s="114">
        <f t="shared" si="4"/>
        <v>59725849.96</v>
      </c>
      <c r="V308" s="47"/>
      <c r="W308" s="47"/>
      <c r="X308" s="47"/>
      <c r="Y308" s="47"/>
      <c r="Z308" s="47"/>
      <c r="AA308" s="47"/>
      <c r="AB308" s="47"/>
      <c r="AC308" s="47"/>
      <c r="AD308" s="47"/>
    </row>
    <row r="309" spans="1:30" s="25" customFormat="1" ht="11.25">
      <c r="A309" s="50" t="s">
        <v>617</v>
      </c>
      <c r="B309" s="29" t="s">
        <v>618</v>
      </c>
      <c r="C309" s="27" t="s">
        <v>32</v>
      </c>
      <c r="D309" s="27" t="s">
        <v>15</v>
      </c>
      <c r="E309" s="28">
        <v>23833712.54</v>
      </c>
      <c r="F309" s="28">
        <v>0</v>
      </c>
      <c r="G309" s="28">
        <v>7249.69</v>
      </c>
      <c r="H309" s="28">
        <v>0</v>
      </c>
      <c r="I309" s="28">
        <v>-14406.5</v>
      </c>
      <c r="J309" s="28">
        <v>136248.46</v>
      </c>
      <c r="K309" s="28">
        <v>0</v>
      </c>
      <c r="L309" s="28">
        <v>0</v>
      </c>
      <c r="M309" s="28">
        <v>-61759.5</v>
      </c>
      <c r="N309" s="28">
        <v>161169.4</v>
      </c>
      <c r="O309" s="114">
        <f t="shared" si="4"/>
        <v>24047714.709999997</v>
      </c>
      <c r="V309" s="47"/>
      <c r="W309" s="47"/>
      <c r="X309" s="47"/>
      <c r="Y309" s="47"/>
      <c r="Z309" s="47"/>
      <c r="AA309" s="47"/>
      <c r="AB309" s="47"/>
      <c r="AC309" s="47"/>
      <c r="AD309" s="47"/>
    </row>
    <row r="310" spans="1:30" s="25" customFormat="1" ht="11.25">
      <c r="A310" s="50" t="s">
        <v>619</v>
      </c>
      <c r="B310" s="29" t="s">
        <v>620</v>
      </c>
      <c r="C310" s="27" t="s">
        <v>14</v>
      </c>
      <c r="D310" s="27" t="s">
        <v>15</v>
      </c>
      <c r="E310" s="28">
        <v>32545370.19</v>
      </c>
      <c r="F310" s="28">
        <v>0</v>
      </c>
      <c r="G310" s="28">
        <v>44593.23</v>
      </c>
      <c r="H310" s="28">
        <v>0</v>
      </c>
      <c r="I310" s="28">
        <v>-94696.81</v>
      </c>
      <c r="J310" s="28">
        <v>86297.33</v>
      </c>
      <c r="K310" s="28">
        <v>0</v>
      </c>
      <c r="L310" s="28">
        <v>0</v>
      </c>
      <c r="M310" s="28">
        <v>0</v>
      </c>
      <c r="N310" s="28">
        <v>187488.24</v>
      </c>
      <c r="O310" s="114">
        <f t="shared" si="4"/>
        <v>32679865.72</v>
      </c>
      <c r="V310" s="47"/>
      <c r="W310" s="47"/>
      <c r="X310" s="47"/>
      <c r="Y310" s="47"/>
      <c r="Z310" s="47"/>
      <c r="AA310" s="47"/>
      <c r="AB310" s="47"/>
      <c r="AC310" s="47"/>
      <c r="AD310" s="47"/>
    </row>
    <row r="311" spans="1:30" s="25" customFormat="1" ht="11.25">
      <c r="A311" s="50" t="s">
        <v>621</v>
      </c>
      <c r="B311" s="29" t="s">
        <v>622</v>
      </c>
      <c r="C311" s="27" t="s">
        <v>14</v>
      </c>
      <c r="D311" s="27" t="s">
        <v>15</v>
      </c>
      <c r="E311" s="28">
        <v>25752266.58</v>
      </c>
      <c r="F311" s="28">
        <v>0</v>
      </c>
      <c r="G311" s="28">
        <v>23903.01</v>
      </c>
      <c r="H311" s="28">
        <v>0</v>
      </c>
      <c r="I311" s="28">
        <v>-77001.97</v>
      </c>
      <c r="J311" s="28">
        <v>206011.77</v>
      </c>
      <c r="K311" s="28">
        <v>0</v>
      </c>
      <c r="L311" s="28">
        <v>0</v>
      </c>
      <c r="M311" s="28">
        <v>0</v>
      </c>
      <c r="N311" s="28">
        <v>111951.11</v>
      </c>
      <c r="O311" s="114">
        <f t="shared" si="4"/>
        <v>25969324.479999997</v>
      </c>
      <c r="V311" s="47"/>
      <c r="W311" s="47"/>
      <c r="X311" s="47"/>
      <c r="Y311" s="47"/>
      <c r="Z311" s="47"/>
      <c r="AA311" s="47"/>
      <c r="AB311" s="47"/>
      <c r="AC311" s="47"/>
      <c r="AD311" s="47"/>
    </row>
    <row r="312" spans="1:30" s="25" customFormat="1" ht="11.25">
      <c r="A312" s="50" t="s">
        <v>623</v>
      </c>
      <c r="B312" s="29" t="s">
        <v>624</v>
      </c>
      <c r="C312" s="27" t="s">
        <v>21</v>
      </c>
      <c r="D312" s="27" t="s">
        <v>15</v>
      </c>
      <c r="E312" s="28">
        <v>28642237.77</v>
      </c>
      <c r="F312" s="28">
        <v>0</v>
      </c>
      <c r="G312" s="28">
        <v>51041.73</v>
      </c>
      <c r="H312" s="28">
        <v>0</v>
      </c>
      <c r="I312" s="28">
        <v>-106131.36</v>
      </c>
      <c r="J312" s="28">
        <v>142953.81</v>
      </c>
      <c r="K312" s="28">
        <v>0</v>
      </c>
      <c r="L312" s="28">
        <v>0</v>
      </c>
      <c r="M312" s="28">
        <v>0</v>
      </c>
      <c r="N312" s="28">
        <v>193620.56</v>
      </c>
      <c r="O312" s="114">
        <f t="shared" si="4"/>
        <v>28821639.049999997</v>
      </c>
      <c r="V312" s="47"/>
      <c r="W312" s="47"/>
      <c r="X312" s="47"/>
      <c r="Y312" s="47"/>
      <c r="Z312" s="47"/>
      <c r="AA312" s="47"/>
      <c r="AB312" s="47"/>
      <c r="AC312" s="47"/>
      <c r="AD312" s="47"/>
    </row>
    <row r="313" spans="1:30" s="25" customFormat="1" ht="11.25">
      <c r="A313" s="50" t="s">
        <v>625</v>
      </c>
      <c r="B313" s="29" t="s">
        <v>626</v>
      </c>
      <c r="C313" s="27" t="s">
        <v>32</v>
      </c>
      <c r="D313" s="27" t="s">
        <v>15</v>
      </c>
      <c r="E313" s="28">
        <v>54474843</v>
      </c>
      <c r="F313" s="28">
        <v>0</v>
      </c>
      <c r="G313" s="28">
        <v>20765.65</v>
      </c>
      <c r="H313" s="28">
        <v>0</v>
      </c>
      <c r="I313" s="28">
        <v>-72897.76</v>
      </c>
      <c r="J313" s="28">
        <v>317543.81</v>
      </c>
      <c r="K313" s="28">
        <v>0</v>
      </c>
      <c r="L313" s="28">
        <v>0</v>
      </c>
      <c r="M313" s="28">
        <v>0</v>
      </c>
      <c r="N313" s="28">
        <v>369295.91</v>
      </c>
      <c r="O313" s="114">
        <f t="shared" si="4"/>
        <v>55068019.31</v>
      </c>
      <c r="V313" s="47"/>
      <c r="W313" s="47"/>
      <c r="X313" s="47"/>
      <c r="Y313" s="47"/>
      <c r="Z313" s="47"/>
      <c r="AA313" s="47"/>
      <c r="AB313" s="47"/>
      <c r="AC313" s="47"/>
      <c r="AD313" s="47"/>
    </row>
    <row r="314" spans="1:30" s="25" customFormat="1" ht="11.25">
      <c r="A314" s="50" t="s">
        <v>627</v>
      </c>
      <c r="B314" s="29" t="s">
        <v>628</v>
      </c>
      <c r="C314" s="27" t="s">
        <v>14</v>
      </c>
      <c r="D314" s="27" t="s">
        <v>54</v>
      </c>
      <c r="E314" s="28">
        <v>67978029.7</v>
      </c>
      <c r="F314" s="28">
        <v>0</v>
      </c>
      <c r="G314" s="28">
        <v>106928.58</v>
      </c>
      <c r="H314" s="28">
        <v>0</v>
      </c>
      <c r="I314" s="28">
        <v>-286184.89</v>
      </c>
      <c r="J314" s="28">
        <v>307990.99</v>
      </c>
      <c r="K314" s="28">
        <v>0</v>
      </c>
      <c r="L314" s="28">
        <v>0</v>
      </c>
      <c r="M314" s="28">
        <v>0</v>
      </c>
      <c r="N314" s="28">
        <v>334608.21</v>
      </c>
      <c r="O314" s="114">
        <f t="shared" si="4"/>
        <v>68227515.42999999</v>
      </c>
      <c r="V314" s="47"/>
      <c r="W314" s="47"/>
      <c r="X314" s="47"/>
      <c r="Y314" s="47"/>
      <c r="Z314" s="47"/>
      <c r="AA314" s="47"/>
      <c r="AB314" s="47"/>
      <c r="AC314" s="47"/>
      <c r="AD314" s="47"/>
    </row>
    <row r="315" spans="1:30" s="25" customFormat="1" ht="11.25">
      <c r="A315" s="50" t="s">
        <v>629</v>
      </c>
      <c r="B315" s="29" t="s">
        <v>630</v>
      </c>
      <c r="C315" s="27" t="s">
        <v>53</v>
      </c>
      <c r="D315" s="27" t="s">
        <v>15</v>
      </c>
      <c r="E315" s="28">
        <v>8479257.31</v>
      </c>
      <c r="F315" s="28">
        <v>0</v>
      </c>
      <c r="G315" s="28">
        <v>-3885.59</v>
      </c>
      <c r="H315" s="28">
        <v>0</v>
      </c>
      <c r="I315" s="28">
        <v>-12716.81</v>
      </c>
      <c r="J315" s="28">
        <v>42733.45</v>
      </c>
      <c r="K315" s="28">
        <v>0</v>
      </c>
      <c r="L315" s="28">
        <v>0</v>
      </c>
      <c r="M315" s="28">
        <v>0</v>
      </c>
      <c r="N315" s="28">
        <v>33348.21</v>
      </c>
      <c r="O315" s="114">
        <f t="shared" si="4"/>
        <v>8546507.75</v>
      </c>
      <c r="V315" s="47"/>
      <c r="W315" s="47"/>
      <c r="X315" s="47"/>
      <c r="Y315" s="47"/>
      <c r="Z315" s="47"/>
      <c r="AA315" s="47"/>
      <c r="AB315" s="47"/>
      <c r="AC315" s="47"/>
      <c r="AD315" s="47"/>
    </row>
    <row r="316" spans="1:30" s="25" customFormat="1" ht="11.25">
      <c r="A316" s="50" t="s">
        <v>631</v>
      </c>
      <c r="B316" s="29" t="s">
        <v>632</v>
      </c>
      <c r="C316" s="27" t="s">
        <v>53</v>
      </c>
      <c r="D316" s="27" t="s">
        <v>15</v>
      </c>
      <c r="E316" s="28">
        <v>25867795.14</v>
      </c>
      <c r="F316" s="28">
        <v>0</v>
      </c>
      <c r="G316" s="28">
        <v>-15548.56</v>
      </c>
      <c r="H316" s="28">
        <v>0</v>
      </c>
      <c r="I316" s="28">
        <v>-145079.51</v>
      </c>
      <c r="J316" s="28">
        <v>340094.34</v>
      </c>
      <c r="K316" s="28">
        <v>0</v>
      </c>
      <c r="L316" s="28">
        <v>0</v>
      </c>
      <c r="M316" s="28">
        <v>0</v>
      </c>
      <c r="N316" s="28">
        <v>140968.35</v>
      </c>
      <c r="O316" s="114">
        <f t="shared" si="4"/>
        <v>26219326.88</v>
      </c>
      <c r="V316" s="47"/>
      <c r="W316" s="47"/>
      <c r="X316" s="47"/>
      <c r="Y316" s="47"/>
      <c r="Z316" s="47"/>
      <c r="AA316" s="47"/>
      <c r="AB316" s="47"/>
      <c r="AC316" s="47"/>
      <c r="AD316" s="47"/>
    </row>
    <row r="317" spans="1:30" s="25" customFormat="1" ht="11.25">
      <c r="A317" s="50" t="s">
        <v>633</v>
      </c>
      <c r="B317" s="29" t="s">
        <v>634</v>
      </c>
      <c r="C317" s="27" t="s">
        <v>18</v>
      </c>
      <c r="D317" s="27" t="s">
        <v>15</v>
      </c>
      <c r="E317" s="28">
        <v>27077293.16</v>
      </c>
      <c r="F317" s="28">
        <v>0</v>
      </c>
      <c r="G317" s="28">
        <v>15136.78</v>
      </c>
      <c r="H317" s="28">
        <v>0</v>
      </c>
      <c r="I317" s="28">
        <v>-377677.87</v>
      </c>
      <c r="J317" s="28">
        <v>323331.41</v>
      </c>
      <c r="K317" s="28">
        <v>0</v>
      </c>
      <c r="L317" s="28">
        <v>0</v>
      </c>
      <c r="M317" s="28">
        <v>0</v>
      </c>
      <c r="N317" s="28">
        <v>113811.41</v>
      </c>
      <c r="O317" s="114">
        <f t="shared" si="4"/>
        <v>27121621.33</v>
      </c>
      <c r="V317" s="47"/>
      <c r="W317" s="47"/>
      <c r="X317" s="47"/>
      <c r="Y317" s="47"/>
      <c r="Z317" s="47"/>
      <c r="AA317" s="47"/>
      <c r="AB317" s="47"/>
      <c r="AC317" s="47"/>
      <c r="AD317" s="47"/>
    </row>
    <row r="318" spans="1:30" s="25" customFormat="1" ht="11.25">
      <c r="A318" s="50" t="s">
        <v>635</v>
      </c>
      <c r="B318" s="29" t="s">
        <v>636</v>
      </c>
      <c r="C318" s="27" t="s">
        <v>21</v>
      </c>
      <c r="D318" s="27" t="s">
        <v>15</v>
      </c>
      <c r="E318" s="28">
        <v>13892559</v>
      </c>
      <c r="F318" s="28">
        <v>0</v>
      </c>
      <c r="G318" s="28">
        <v>-630.21</v>
      </c>
      <c r="H318" s="28">
        <v>0</v>
      </c>
      <c r="I318" s="28">
        <v>-34040.37</v>
      </c>
      <c r="J318" s="28">
        <v>176657.78</v>
      </c>
      <c r="K318" s="28">
        <v>0</v>
      </c>
      <c r="L318" s="28">
        <v>0</v>
      </c>
      <c r="M318" s="28">
        <v>0</v>
      </c>
      <c r="N318" s="28">
        <v>75276.59</v>
      </c>
      <c r="O318" s="114">
        <f t="shared" si="4"/>
        <v>14111083.21</v>
      </c>
      <c r="V318" s="47"/>
      <c r="W318" s="47"/>
      <c r="X318" s="47"/>
      <c r="Y318" s="47"/>
      <c r="Z318" s="47"/>
      <c r="AA318" s="47"/>
      <c r="AB318" s="47"/>
      <c r="AC318" s="47"/>
      <c r="AD318" s="47"/>
    </row>
    <row r="319" spans="1:30" s="25" customFormat="1" ht="11.25">
      <c r="A319" s="50" t="s">
        <v>637</v>
      </c>
      <c r="B319" s="29" t="s">
        <v>638</v>
      </c>
      <c r="C319" s="27" t="s">
        <v>14</v>
      </c>
      <c r="D319" s="27" t="s">
        <v>15</v>
      </c>
      <c r="E319" s="28">
        <v>28775005.96</v>
      </c>
      <c r="F319" s="28">
        <v>0</v>
      </c>
      <c r="G319" s="28">
        <v>4655.77</v>
      </c>
      <c r="H319" s="28">
        <v>0</v>
      </c>
      <c r="I319" s="28">
        <v>-60338.76</v>
      </c>
      <c r="J319" s="28">
        <v>210846.07</v>
      </c>
      <c r="K319" s="28">
        <v>0</v>
      </c>
      <c r="L319" s="28">
        <v>0</v>
      </c>
      <c r="M319" s="28">
        <v>0</v>
      </c>
      <c r="N319" s="28">
        <v>153301</v>
      </c>
      <c r="O319" s="114">
        <f t="shared" si="4"/>
        <v>29074158.5</v>
      </c>
      <c r="V319" s="47"/>
      <c r="W319" s="47"/>
      <c r="X319" s="47"/>
      <c r="Y319" s="47"/>
      <c r="Z319" s="47"/>
      <c r="AA319" s="47"/>
      <c r="AB319" s="47"/>
      <c r="AC319" s="47"/>
      <c r="AD319" s="47"/>
    </row>
    <row r="320" spans="1:30" s="25" customFormat="1" ht="11.25">
      <c r="A320" s="50" t="s">
        <v>639</v>
      </c>
      <c r="B320" s="29" t="s">
        <v>640</v>
      </c>
      <c r="C320" s="27" t="s">
        <v>53</v>
      </c>
      <c r="D320" s="27" t="s">
        <v>15</v>
      </c>
      <c r="E320" s="28">
        <v>3084272.83</v>
      </c>
      <c r="F320" s="28">
        <v>0</v>
      </c>
      <c r="G320" s="28">
        <v>-1970401.39</v>
      </c>
      <c r="H320" s="28">
        <v>0</v>
      </c>
      <c r="I320" s="28">
        <v>-21292.62</v>
      </c>
      <c r="J320" s="28">
        <v>108491.52</v>
      </c>
      <c r="K320" s="28">
        <v>0</v>
      </c>
      <c r="L320" s="28">
        <v>0</v>
      </c>
      <c r="M320" s="28">
        <v>0</v>
      </c>
      <c r="N320" s="28">
        <v>98482.28</v>
      </c>
      <c r="O320" s="114">
        <f t="shared" si="4"/>
        <v>5240355.399999999</v>
      </c>
      <c r="V320" s="47"/>
      <c r="W320" s="47"/>
      <c r="X320" s="47"/>
      <c r="Y320" s="47"/>
      <c r="Z320" s="47"/>
      <c r="AA320" s="47"/>
      <c r="AB320" s="47"/>
      <c r="AC320" s="47"/>
      <c r="AD320" s="47"/>
    </row>
    <row r="321" spans="1:30" s="25" customFormat="1" ht="11.25">
      <c r="A321" s="50" t="s">
        <v>641</v>
      </c>
      <c r="B321" s="29" t="s">
        <v>642</v>
      </c>
      <c r="C321" s="27" t="s">
        <v>35</v>
      </c>
      <c r="D321" s="27" t="s">
        <v>36</v>
      </c>
      <c r="E321" s="28">
        <v>1095664938.67</v>
      </c>
      <c r="F321" s="28">
        <v>0</v>
      </c>
      <c r="G321" s="28">
        <v>391988.87</v>
      </c>
      <c r="H321" s="28">
        <v>0</v>
      </c>
      <c r="I321" s="28">
        <v>-2480508.2</v>
      </c>
      <c r="J321" s="28">
        <v>17960617.08</v>
      </c>
      <c r="K321" s="28">
        <v>0</v>
      </c>
      <c r="L321" s="28">
        <v>0</v>
      </c>
      <c r="M321" s="28">
        <v>0</v>
      </c>
      <c r="N321" s="28">
        <v>3057195.77</v>
      </c>
      <c r="O321" s="114">
        <f t="shared" si="4"/>
        <v>1113810254.45</v>
      </c>
      <c r="V321" s="47"/>
      <c r="W321" s="47"/>
      <c r="X321" s="47"/>
      <c r="Y321" s="47"/>
      <c r="Z321" s="47"/>
      <c r="AA321" s="47"/>
      <c r="AB321" s="47"/>
      <c r="AC321" s="47"/>
      <c r="AD321" s="47"/>
    </row>
    <row r="322" spans="1:30" s="25" customFormat="1" ht="11.25">
      <c r="A322" s="50" t="s">
        <v>643</v>
      </c>
      <c r="B322" s="29" t="s">
        <v>644</v>
      </c>
      <c r="C322" s="27" t="s">
        <v>53</v>
      </c>
      <c r="D322" s="27" t="s">
        <v>15</v>
      </c>
      <c r="E322" s="28">
        <v>13262828.57</v>
      </c>
      <c r="F322" s="28">
        <v>0</v>
      </c>
      <c r="G322" s="28">
        <v>34379.64</v>
      </c>
      <c r="H322" s="28">
        <v>0</v>
      </c>
      <c r="I322" s="28">
        <v>-171344.24</v>
      </c>
      <c r="J322" s="28">
        <v>264553.85</v>
      </c>
      <c r="K322" s="28">
        <v>0</v>
      </c>
      <c r="L322" s="28">
        <v>0</v>
      </c>
      <c r="M322" s="28">
        <v>0</v>
      </c>
      <c r="N322" s="28">
        <v>81436.34</v>
      </c>
      <c r="O322" s="114">
        <f t="shared" si="4"/>
        <v>13403094.879999999</v>
      </c>
      <c r="V322" s="47"/>
      <c r="W322" s="47"/>
      <c r="X322" s="47"/>
      <c r="Y322" s="47"/>
      <c r="Z322" s="47"/>
      <c r="AA322" s="47"/>
      <c r="AB322" s="47"/>
      <c r="AC322" s="47"/>
      <c r="AD322" s="47"/>
    </row>
    <row r="323" spans="1:30" s="25" customFormat="1" ht="11.25">
      <c r="A323" s="50" t="s">
        <v>645</v>
      </c>
      <c r="B323" s="29" t="s">
        <v>646</v>
      </c>
      <c r="C323" s="27" t="s">
        <v>18</v>
      </c>
      <c r="D323" s="27" t="s">
        <v>42</v>
      </c>
      <c r="E323" s="28">
        <v>71493833.55</v>
      </c>
      <c r="F323" s="28">
        <v>0</v>
      </c>
      <c r="G323" s="28">
        <v>99061.27</v>
      </c>
      <c r="H323" s="28">
        <v>0</v>
      </c>
      <c r="I323" s="28">
        <v>-370984.46</v>
      </c>
      <c r="J323" s="28">
        <v>770650.57</v>
      </c>
      <c r="K323" s="28">
        <v>0</v>
      </c>
      <c r="L323" s="28">
        <v>0</v>
      </c>
      <c r="M323" s="28">
        <v>0</v>
      </c>
      <c r="N323" s="28">
        <v>424418.71</v>
      </c>
      <c r="O323" s="114">
        <f t="shared" si="4"/>
        <v>72218857.1</v>
      </c>
      <c r="V323" s="47"/>
      <c r="W323" s="47"/>
      <c r="X323" s="47"/>
      <c r="Y323" s="47"/>
      <c r="Z323" s="47"/>
      <c r="AA323" s="47"/>
      <c r="AB323" s="47"/>
      <c r="AC323" s="47"/>
      <c r="AD323" s="47"/>
    </row>
    <row r="324" spans="1:30" s="25" customFormat="1" ht="11.25">
      <c r="A324" s="50" t="s">
        <v>647</v>
      </c>
      <c r="B324" s="29" t="s">
        <v>648</v>
      </c>
      <c r="C324" s="27" t="s">
        <v>53</v>
      </c>
      <c r="D324" s="27" t="s">
        <v>54</v>
      </c>
      <c r="E324" s="28">
        <v>116988157.65</v>
      </c>
      <c r="F324" s="28">
        <v>0</v>
      </c>
      <c r="G324" s="28">
        <v>-182600.41</v>
      </c>
      <c r="H324" s="28">
        <v>0</v>
      </c>
      <c r="I324" s="28">
        <v>-53310.6</v>
      </c>
      <c r="J324" s="28">
        <v>572192.57</v>
      </c>
      <c r="K324" s="28">
        <v>0</v>
      </c>
      <c r="L324" s="28">
        <v>0</v>
      </c>
      <c r="M324" s="28">
        <v>0</v>
      </c>
      <c r="N324" s="28">
        <v>541037.59</v>
      </c>
      <c r="O324" s="114">
        <f t="shared" si="4"/>
        <v>118230677.62</v>
      </c>
      <c r="V324" s="47"/>
      <c r="W324" s="47"/>
      <c r="X324" s="47"/>
      <c r="Y324" s="47"/>
      <c r="Z324" s="47"/>
      <c r="AA324" s="47"/>
      <c r="AB324" s="47"/>
      <c r="AC324" s="47"/>
      <c r="AD324" s="47"/>
    </row>
    <row r="325" spans="1:30" s="25" customFormat="1" ht="11.25">
      <c r="A325" s="50" t="s">
        <v>649</v>
      </c>
      <c r="B325" s="29" t="s">
        <v>650</v>
      </c>
      <c r="C325" s="27" t="s">
        <v>14</v>
      </c>
      <c r="D325" s="27" t="s">
        <v>15</v>
      </c>
      <c r="E325" s="28">
        <v>44514589.16</v>
      </c>
      <c r="F325" s="28">
        <v>0</v>
      </c>
      <c r="G325" s="28">
        <v>50973.26</v>
      </c>
      <c r="H325" s="28">
        <v>0</v>
      </c>
      <c r="I325" s="28">
        <v>-147552.79</v>
      </c>
      <c r="J325" s="28">
        <v>460631.71</v>
      </c>
      <c r="K325" s="28">
        <v>0</v>
      </c>
      <c r="L325" s="28">
        <v>0</v>
      </c>
      <c r="M325" s="28">
        <v>0</v>
      </c>
      <c r="N325" s="28">
        <v>243371.67</v>
      </c>
      <c r="O325" s="114">
        <f t="shared" si="4"/>
        <v>45020066.49</v>
      </c>
      <c r="V325" s="47"/>
      <c r="W325" s="47"/>
      <c r="X325" s="47"/>
      <c r="Y325" s="47"/>
      <c r="Z325" s="47"/>
      <c r="AA325" s="47"/>
      <c r="AB325" s="47"/>
      <c r="AC325" s="47"/>
      <c r="AD325" s="47"/>
    </row>
    <row r="326" spans="1:30" s="25" customFormat="1" ht="11.25">
      <c r="A326" s="50" t="s">
        <v>651</v>
      </c>
      <c r="B326" s="29" t="s">
        <v>652</v>
      </c>
      <c r="C326" s="27" t="s">
        <v>14</v>
      </c>
      <c r="D326" s="27" t="s">
        <v>54</v>
      </c>
      <c r="E326" s="28">
        <v>70178488.49</v>
      </c>
      <c r="F326" s="28">
        <v>0</v>
      </c>
      <c r="G326" s="28">
        <v>-198954.67</v>
      </c>
      <c r="H326" s="28">
        <v>0</v>
      </c>
      <c r="I326" s="28">
        <v>-182200.87</v>
      </c>
      <c r="J326" s="28">
        <v>551876.46</v>
      </c>
      <c r="K326" s="28">
        <v>0</v>
      </c>
      <c r="L326" s="28">
        <v>0</v>
      </c>
      <c r="M326" s="28">
        <v>0</v>
      </c>
      <c r="N326" s="28">
        <v>266764.91</v>
      </c>
      <c r="O326" s="114">
        <f t="shared" si="4"/>
        <v>71013883.65999998</v>
      </c>
      <c r="V326" s="47"/>
      <c r="W326" s="47"/>
      <c r="X326" s="47"/>
      <c r="Y326" s="47"/>
      <c r="Z326" s="47"/>
      <c r="AA326" s="47"/>
      <c r="AB326" s="47"/>
      <c r="AC326" s="47"/>
      <c r="AD326" s="47"/>
    </row>
    <row r="327" spans="1:30" s="25" customFormat="1" ht="11.25">
      <c r="A327" s="50" t="s">
        <v>653</v>
      </c>
      <c r="B327" s="29" t="s">
        <v>654</v>
      </c>
      <c r="C327" s="27" t="s">
        <v>18</v>
      </c>
      <c r="D327" s="27" t="s">
        <v>42</v>
      </c>
      <c r="E327" s="28">
        <v>59467311.55</v>
      </c>
      <c r="F327" s="28">
        <v>0</v>
      </c>
      <c r="G327" s="28">
        <v>47230.76</v>
      </c>
      <c r="H327" s="28">
        <v>0</v>
      </c>
      <c r="I327" s="28">
        <v>-515727.82</v>
      </c>
      <c r="J327" s="28">
        <v>2294274.86</v>
      </c>
      <c r="K327" s="28">
        <v>0</v>
      </c>
      <c r="L327" s="28">
        <v>-1268746.54</v>
      </c>
      <c r="M327" s="28">
        <v>-26983.44</v>
      </c>
      <c r="N327" s="28">
        <v>677286.31</v>
      </c>
      <c r="O327" s="114">
        <f t="shared" si="4"/>
        <v>60580184.160000004</v>
      </c>
      <c r="V327" s="47"/>
      <c r="W327" s="47"/>
      <c r="X327" s="47"/>
      <c r="Y327" s="47"/>
      <c r="Z327" s="47"/>
      <c r="AA327" s="47"/>
      <c r="AB327" s="47"/>
      <c r="AC327" s="47"/>
      <c r="AD327" s="47"/>
    </row>
    <row r="328" spans="1:30" s="25" customFormat="1" ht="11.25">
      <c r="A328" s="50" t="s">
        <v>655</v>
      </c>
      <c r="B328" s="29" t="s">
        <v>656</v>
      </c>
      <c r="C328" s="27" t="s">
        <v>14</v>
      </c>
      <c r="D328" s="27" t="s">
        <v>15</v>
      </c>
      <c r="E328" s="28">
        <v>41785902.07</v>
      </c>
      <c r="F328" s="28">
        <v>0</v>
      </c>
      <c r="G328" s="28">
        <v>36073.83</v>
      </c>
      <c r="H328" s="28">
        <v>0</v>
      </c>
      <c r="I328" s="28">
        <v>-100796.59</v>
      </c>
      <c r="J328" s="28">
        <v>400211.99</v>
      </c>
      <c r="K328" s="28">
        <v>0</v>
      </c>
      <c r="L328" s="28">
        <v>0</v>
      </c>
      <c r="M328" s="28">
        <v>0</v>
      </c>
      <c r="N328" s="28">
        <v>294123.79</v>
      </c>
      <c r="O328" s="114">
        <f t="shared" si="4"/>
        <v>42343367.43</v>
      </c>
      <c r="V328" s="47"/>
      <c r="W328" s="47"/>
      <c r="X328" s="47"/>
      <c r="Y328" s="47"/>
      <c r="Z328" s="47"/>
      <c r="AA328" s="47"/>
      <c r="AB328" s="47"/>
      <c r="AC328" s="47"/>
      <c r="AD328" s="47"/>
    </row>
    <row r="329" spans="1:30" s="25" customFormat="1" ht="11.25">
      <c r="A329" s="50" t="s">
        <v>657</v>
      </c>
      <c r="B329" s="29" t="s">
        <v>658</v>
      </c>
      <c r="C329" s="27" t="s">
        <v>14</v>
      </c>
      <c r="D329" s="27" t="s">
        <v>54</v>
      </c>
      <c r="E329" s="28">
        <v>51683138.74</v>
      </c>
      <c r="F329" s="28">
        <v>0</v>
      </c>
      <c r="G329" s="28">
        <v>-54098.36</v>
      </c>
      <c r="H329" s="28">
        <v>0</v>
      </c>
      <c r="I329" s="28">
        <v>-90859.12</v>
      </c>
      <c r="J329" s="28">
        <v>-18137.85</v>
      </c>
      <c r="K329" s="28">
        <v>0</v>
      </c>
      <c r="L329" s="28">
        <v>0</v>
      </c>
      <c r="M329" s="28">
        <v>0</v>
      </c>
      <c r="N329" s="28">
        <v>122154.31</v>
      </c>
      <c r="O329" s="114">
        <f t="shared" si="4"/>
        <v>51750394.440000005</v>
      </c>
      <c r="V329" s="47"/>
      <c r="W329" s="47"/>
      <c r="X329" s="47"/>
      <c r="Y329" s="47"/>
      <c r="Z329" s="47"/>
      <c r="AA329" s="47"/>
      <c r="AB329" s="47"/>
      <c r="AC329" s="47"/>
      <c r="AD329" s="47"/>
    </row>
    <row r="330" spans="1:30" s="25" customFormat="1" ht="11.25">
      <c r="A330" s="50" t="s">
        <v>659</v>
      </c>
      <c r="B330" s="29" t="s">
        <v>660</v>
      </c>
      <c r="C330" s="27" t="s">
        <v>61</v>
      </c>
      <c r="D330" s="27" t="s">
        <v>42</v>
      </c>
      <c r="E330" s="28">
        <v>68942322.44</v>
      </c>
      <c r="F330" s="28">
        <v>0</v>
      </c>
      <c r="G330" s="28">
        <v>-36501.61</v>
      </c>
      <c r="H330" s="28">
        <v>0</v>
      </c>
      <c r="I330" s="28">
        <v>-480885.47</v>
      </c>
      <c r="J330" s="28">
        <v>2000429.19</v>
      </c>
      <c r="K330" s="28">
        <v>0</v>
      </c>
      <c r="L330" s="28">
        <v>0</v>
      </c>
      <c r="M330" s="28">
        <v>0</v>
      </c>
      <c r="N330" s="28">
        <v>500376.98</v>
      </c>
      <c r="O330" s="114">
        <f t="shared" si="4"/>
        <v>70998744.75</v>
      </c>
      <c r="V330" s="47"/>
      <c r="W330" s="47"/>
      <c r="X330" s="47"/>
      <c r="Y330" s="47"/>
      <c r="Z330" s="47"/>
      <c r="AA330" s="47"/>
      <c r="AB330" s="47"/>
      <c r="AC330" s="47"/>
      <c r="AD330" s="47"/>
    </row>
    <row r="331" spans="1:30" s="25" customFormat="1" ht="11.25">
      <c r="A331" s="50" t="s">
        <v>661</v>
      </c>
      <c r="B331" s="29" t="s">
        <v>662</v>
      </c>
      <c r="C331" s="27" t="s">
        <v>61</v>
      </c>
      <c r="D331" s="27" t="s">
        <v>15</v>
      </c>
      <c r="E331" s="28">
        <v>34747236.64</v>
      </c>
      <c r="F331" s="28">
        <v>0</v>
      </c>
      <c r="G331" s="28">
        <v>8841.2</v>
      </c>
      <c r="H331" s="28">
        <v>0</v>
      </c>
      <c r="I331" s="28">
        <v>-189857.62</v>
      </c>
      <c r="J331" s="28">
        <v>4085.47</v>
      </c>
      <c r="K331" s="28">
        <v>0</v>
      </c>
      <c r="L331" s="28">
        <v>0</v>
      </c>
      <c r="M331" s="28">
        <v>0</v>
      </c>
      <c r="N331" s="28">
        <v>276211.43</v>
      </c>
      <c r="O331" s="114">
        <f t="shared" si="4"/>
        <v>34828834.72</v>
      </c>
      <c r="V331" s="47"/>
      <c r="W331" s="47"/>
      <c r="X331" s="47"/>
      <c r="Y331" s="47"/>
      <c r="Z331" s="47"/>
      <c r="AA331" s="47"/>
      <c r="AB331" s="47"/>
      <c r="AC331" s="47"/>
      <c r="AD331" s="47"/>
    </row>
    <row r="332" spans="1:30" s="25" customFormat="1" ht="11.25">
      <c r="A332" s="50" t="s">
        <v>663</v>
      </c>
      <c r="B332" s="29" t="s">
        <v>664</v>
      </c>
      <c r="C332" s="27" t="s">
        <v>14</v>
      </c>
      <c r="D332" s="27" t="s">
        <v>15</v>
      </c>
      <c r="E332" s="28">
        <v>28228371.43</v>
      </c>
      <c r="F332" s="28">
        <v>0</v>
      </c>
      <c r="G332" s="28">
        <v>49094.59</v>
      </c>
      <c r="H332" s="28">
        <v>0</v>
      </c>
      <c r="I332" s="28">
        <v>-24802.56</v>
      </c>
      <c r="J332" s="28">
        <v>204237.43</v>
      </c>
      <c r="K332" s="28">
        <v>0</v>
      </c>
      <c r="L332" s="28">
        <v>0</v>
      </c>
      <c r="M332" s="28">
        <v>0</v>
      </c>
      <c r="N332" s="28">
        <v>171573.69</v>
      </c>
      <c r="O332" s="114">
        <f t="shared" si="4"/>
        <v>28530285.400000002</v>
      </c>
      <c r="V332" s="47"/>
      <c r="W332" s="47"/>
      <c r="X332" s="47"/>
      <c r="Y332" s="47"/>
      <c r="Z332" s="47"/>
      <c r="AA332" s="47"/>
      <c r="AB332" s="47"/>
      <c r="AC332" s="47"/>
      <c r="AD332" s="47"/>
    </row>
    <row r="333" spans="1:30" s="25" customFormat="1" ht="11.25">
      <c r="A333" s="50" t="s">
        <v>665</v>
      </c>
      <c r="B333" s="29" t="s">
        <v>666</v>
      </c>
      <c r="C333" s="27" t="s">
        <v>61</v>
      </c>
      <c r="D333" s="27" t="s">
        <v>15</v>
      </c>
      <c r="E333" s="28">
        <v>31660031.89</v>
      </c>
      <c r="F333" s="28">
        <v>0</v>
      </c>
      <c r="G333" s="28">
        <v>15460.05</v>
      </c>
      <c r="H333" s="28">
        <v>0</v>
      </c>
      <c r="I333" s="28">
        <v>-125282.69</v>
      </c>
      <c r="J333" s="28">
        <v>111969</v>
      </c>
      <c r="K333" s="28">
        <v>0</v>
      </c>
      <c r="L333" s="28">
        <v>0</v>
      </c>
      <c r="M333" s="28">
        <v>0</v>
      </c>
      <c r="N333" s="28">
        <v>120805.19</v>
      </c>
      <c r="O333" s="114">
        <f>E333-F333-G333+H333+I333+J333+K333+L333+M333+N333</f>
        <v>31752063.34</v>
      </c>
      <c r="V333" s="47"/>
      <c r="W333" s="47"/>
      <c r="X333" s="47"/>
      <c r="Y333" s="47"/>
      <c r="Z333" s="47"/>
      <c r="AA333" s="47"/>
      <c r="AB333" s="47"/>
      <c r="AC333" s="47"/>
      <c r="AD333" s="47"/>
    </row>
    <row r="334" spans="1:30" s="25" customFormat="1" ht="11.25">
      <c r="A334" s="50" t="s">
        <v>667</v>
      </c>
      <c r="B334" s="29" t="s">
        <v>668</v>
      </c>
      <c r="C334" s="27" t="s">
        <v>14</v>
      </c>
      <c r="D334" s="27" t="s">
        <v>15</v>
      </c>
      <c r="E334" s="28">
        <v>69595111.24</v>
      </c>
      <c r="F334" s="28">
        <v>0</v>
      </c>
      <c r="G334" s="28">
        <v>96874.26</v>
      </c>
      <c r="H334" s="28">
        <v>0</v>
      </c>
      <c r="I334" s="28">
        <v>-906642.86</v>
      </c>
      <c r="J334" s="28">
        <v>554625</v>
      </c>
      <c r="K334" s="28">
        <v>0</v>
      </c>
      <c r="L334" s="28">
        <v>0</v>
      </c>
      <c r="M334" s="28">
        <v>0</v>
      </c>
      <c r="N334" s="28">
        <v>343425.14</v>
      </c>
      <c r="O334" s="114">
        <f>E334-F334-G334+H334+I334+J334+K334+L334+M334+N334</f>
        <v>69489644.25999999</v>
      </c>
      <c r="V334" s="47"/>
      <c r="W334" s="47"/>
      <c r="X334" s="47"/>
      <c r="Y334" s="47"/>
      <c r="Z334" s="47"/>
      <c r="AA334" s="47"/>
      <c r="AB334" s="47"/>
      <c r="AC334" s="47"/>
      <c r="AD334" s="47"/>
    </row>
    <row r="335" spans="1:30" s="25" customFormat="1" ht="11.25">
      <c r="A335" s="50" t="s">
        <v>669</v>
      </c>
      <c r="B335" s="29" t="s">
        <v>670</v>
      </c>
      <c r="C335" s="27" t="s">
        <v>18</v>
      </c>
      <c r="D335" s="27" t="s">
        <v>15</v>
      </c>
      <c r="E335" s="28">
        <v>19913399.3</v>
      </c>
      <c r="F335" s="28">
        <v>0</v>
      </c>
      <c r="G335" s="28">
        <v>22926.73</v>
      </c>
      <c r="H335" s="28">
        <v>0</v>
      </c>
      <c r="I335" s="28">
        <v>-72539.77</v>
      </c>
      <c r="J335" s="28">
        <v>369455.18</v>
      </c>
      <c r="K335" s="28">
        <v>0</v>
      </c>
      <c r="L335" s="28">
        <v>0</v>
      </c>
      <c r="M335" s="28">
        <v>0</v>
      </c>
      <c r="N335" s="28">
        <v>63320.7</v>
      </c>
      <c r="O335" s="114">
        <f>E335-F335-G335+H335+I335+J335+K335+L335+M335+N335</f>
        <v>20250708.68</v>
      </c>
      <c r="V335" s="47"/>
      <c r="W335" s="47"/>
      <c r="X335" s="47"/>
      <c r="Y335" s="47"/>
      <c r="Z335" s="47"/>
      <c r="AA335" s="47"/>
      <c r="AB335" s="47"/>
      <c r="AC335" s="47"/>
      <c r="AD335" s="47"/>
    </row>
    <row r="336" spans="1:30" s="25" customFormat="1" ht="11.25">
      <c r="A336" s="50" t="s">
        <v>671</v>
      </c>
      <c r="B336" s="29" t="s">
        <v>672</v>
      </c>
      <c r="C336" s="27" t="s">
        <v>61</v>
      </c>
      <c r="D336" s="27" t="s">
        <v>15</v>
      </c>
      <c r="E336" s="28">
        <v>24794011.98</v>
      </c>
      <c r="F336" s="28">
        <v>0</v>
      </c>
      <c r="G336" s="28">
        <v>29603.91</v>
      </c>
      <c r="H336" s="28">
        <v>0</v>
      </c>
      <c r="I336" s="28">
        <v>-94753.61</v>
      </c>
      <c r="J336" s="28">
        <v>230242.39</v>
      </c>
      <c r="K336" s="28">
        <v>0</v>
      </c>
      <c r="L336" s="28">
        <v>0</v>
      </c>
      <c r="M336" s="28">
        <v>0</v>
      </c>
      <c r="N336" s="28">
        <v>238455.09</v>
      </c>
      <c r="O336" s="114">
        <f>E336-F336-G336+H336+I336+J336+K336+L336+M336+N336</f>
        <v>25138351.94</v>
      </c>
      <c r="V336" s="47"/>
      <c r="W336" s="47"/>
      <c r="X336" s="47"/>
      <c r="Y336" s="47"/>
      <c r="Z336" s="47"/>
      <c r="AA336" s="47"/>
      <c r="AB336" s="47"/>
      <c r="AC336" s="47"/>
      <c r="AD336" s="47"/>
    </row>
    <row r="337" spans="1:30" s="25" customFormat="1" ht="11.25">
      <c r="A337" s="50" t="s">
        <v>673</v>
      </c>
      <c r="B337" s="29" t="s">
        <v>674</v>
      </c>
      <c r="C337" s="27" t="s">
        <v>41</v>
      </c>
      <c r="D337" s="27" t="s">
        <v>54</v>
      </c>
      <c r="E337" s="28">
        <v>82193902.58</v>
      </c>
      <c r="F337" s="28">
        <v>0</v>
      </c>
      <c r="G337" s="28">
        <v>59578.28</v>
      </c>
      <c r="H337" s="28">
        <v>0</v>
      </c>
      <c r="I337" s="28">
        <v>-240809.22</v>
      </c>
      <c r="J337" s="28">
        <v>395170.68</v>
      </c>
      <c r="K337" s="28">
        <v>0</v>
      </c>
      <c r="L337" s="28">
        <v>0</v>
      </c>
      <c r="M337" s="28">
        <v>0</v>
      </c>
      <c r="N337" s="28">
        <v>465959.5</v>
      </c>
      <c r="O337" s="114">
        <f>E337-F337-G337+H337+I337+J337+K337+L337+M337+N337</f>
        <v>82754645.26</v>
      </c>
      <c r="V337" s="47"/>
      <c r="W337" s="47"/>
      <c r="X337" s="47"/>
      <c r="Y337" s="47"/>
      <c r="Z337" s="47"/>
      <c r="AA337" s="47"/>
      <c r="AB337" s="47"/>
      <c r="AC337" s="47"/>
      <c r="AD337" s="47"/>
    </row>
    <row r="338" spans="1:30" s="25" customFormat="1" ht="11.25">
      <c r="A338" s="50"/>
      <c r="B338" s="29"/>
      <c r="C338" s="27"/>
      <c r="D338" s="27"/>
      <c r="E338" s="28"/>
      <c r="F338" s="28"/>
      <c r="G338" s="28"/>
      <c r="H338" s="28"/>
      <c r="I338" s="28"/>
      <c r="J338" s="28"/>
      <c r="K338" s="28"/>
      <c r="L338" s="28"/>
      <c r="M338" s="28"/>
      <c r="N338" s="28"/>
      <c r="O338" s="112"/>
      <c r="V338" s="47"/>
      <c r="W338" s="47"/>
      <c r="X338" s="47"/>
      <c r="Y338" s="47"/>
      <c r="Z338" s="47"/>
      <c r="AA338" s="47"/>
      <c r="AB338" s="47"/>
      <c r="AC338" s="47"/>
      <c r="AD338" s="47"/>
    </row>
    <row r="339" spans="1:15" s="25" customFormat="1" ht="11.25">
      <c r="A339" s="50"/>
      <c r="B339" s="29"/>
      <c r="C339" s="27"/>
      <c r="D339" s="27"/>
      <c r="E339" s="28"/>
      <c r="F339" s="28"/>
      <c r="G339" s="28"/>
      <c r="H339" s="28"/>
      <c r="I339" s="28"/>
      <c r="J339" s="28"/>
      <c r="K339" s="28"/>
      <c r="L339" s="28"/>
      <c r="M339" s="28"/>
      <c r="N339" s="28"/>
      <c r="O339" s="112"/>
    </row>
    <row r="340" spans="1:30" s="25" customFormat="1" ht="11.25">
      <c r="A340" s="50" t="s">
        <v>675</v>
      </c>
      <c r="B340" s="26" t="s">
        <v>11</v>
      </c>
      <c r="C340" s="30" t="s">
        <v>676</v>
      </c>
      <c r="D340" s="30" t="s">
        <v>676</v>
      </c>
      <c r="E340" s="28">
        <v>19038812661.5</v>
      </c>
      <c r="F340" s="28">
        <v>0</v>
      </c>
      <c r="G340" s="28">
        <v>75195464.62000002</v>
      </c>
      <c r="H340" s="28">
        <v>66.53</v>
      </c>
      <c r="I340" s="28">
        <v>-72598523.03999999</v>
      </c>
      <c r="J340" s="28">
        <v>238318611.43000022</v>
      </c>
      <c r="K340" s="28">
        <v>9800000</v>
      </c>
      <c r="L340" s="28">
        <v>15323351.959999997</v>
      </c>
      <c r="M340" s="28">
        <v>-7276719.180000001</v>
      </c>
      <c r="N340" s="28">
        <v>97787640.88</v>
      </c>
      <c r="O340" s="114">
        <f>SUM(O12:O337)</f>
        <v>19244971625.460007</v>
      </c>
      <c r="V340" s="47"/>
      <c r="W340" s="47"/>
      <c r="X340" s="47"/>
      <c r="Y340" s="47"/>
      <c r="Z340" s="47"/>
      <c r="AA340" s="47"/>
      <c r="AB340" s="47"/>
      <c r="AC340" s="47"/>
      <c r="AD340" s="47"/>
    </row>
    <row r="341" spans="1:15" s="25" customFormat="1" ht="11.25">
      <c r="A341" s="50"/>
      <c r="B341" s="26"/>
      <c r="C341" s="27"/>
      <c r="D341" s="27"/>
      <c r="E341" s="28"/>
      <c r="F341" s="28"/>
      <c r="G341" s="28"/>
      <c r="H341" s="28"/>
      <c r="I341" s="28"/>
      <c r="J341" s="28"/>
      <c r="K341" s="28"/>
      <c r="L341" s="28"/>
      <c r="M341" s="28"/>
      <c r="N341" s="28"/>
      <c r="O341" s="112"/>
    </row>
    <row r="342" spans="1:15" s="25" customFormat="1" ht="11.25">
      <c r="A342" s="21"/>
      <c r="B342" s="22" t="s">
        <v>677</v>
      </c>
      <c r="C342" s="23"/>
      <c r="D342" s="23"/>
      <c r="E342" s="31"/>
      <c r="F342" s="31"/>
      <c r="G342" s="31"/>
      <c r="H342" s="31"/>
      <c r="I342" s="31"/>
      <c r="J342" s="31"/>
      <c r="K342" s="31"/>
      <c r="L342" s="31"/>
      <c r="M342" s="31"/>
      <c r="N342" s="31"/>
      <c r="O342" s="116"/>
    </row>
    <row r="343" spans="1:15" s="25" customFormat="1" ht="11.25">
      <c r="A343" s="21" t="s">
        <v>167</v>
      </c>
      <c r="B343" s="26" t="s">
        <v>678</v>
      </c>
      <c r="C343" s="28" t="s">
        <v>167</v>
      </c>
      <c r="D343" s="30" t="s">
        <v>676</v>
      </c>
      <c r="E343" s="28">
        <v>709362289.6399999</v>
      </c>
      <c r="F343" s="28">
        <v>0</v>
      </c>
      <c r="G343" s="28">
        <v>3875920.44</v>
      </c>
      <c r="H343" s="28">
        <v>0</v>
      </c>
      <c r="I343" s="28">
        <v>-1184294.97</v>
      </c>
      <c r="J343" s="28">
        <v>8749200.629999999</v>
      </c>
      <c r="K343" s="28">
        <v>0</v>
      </c>
      <c r="L343" s="28">
        <v>84922.17</v>
      </c>
      <c r="M343" s="28">
        <v>-81199.76</v>
      </c>
      <c r="N343" s="28">
        <v>4482534.41</v>
      </c>
      <c r="O343" s="112"/>
    </row>
    <row r="344" spans="1:15" s="25" customFormat="1" ht="11.25">
      <c r="A344" s="21" t="s">
        <v>18</v>
      </c>
      <c r="B344" s="26" t="s">
        <v>679</v>
      </c>
      <c r="C344" s="28" t="s">
        <v>18</v>
      </c>
      <c r="D344" s="30" t="s">
        <v>676</v>
      </c>
      <c r="E344" s="28">
        <v>2199121956.36</v>
      </c>
      <c r="F344" s="28">
        <v>0</v>
      </c>
      <c r="G344" s="28">
        <v>3517207.71</v>
      </c>
      <c r="H344" s="28">
        <v>0</v>
      </c>
      <c r="I344" s="28">
        <v>-8924542.61</v>
      </c>
      <c r="J344" s="28">
        <v>25727452.889999997</v>
      </c>
      <c r="K344" s="28">
        <v>0</v>
      </c>
      <c r="L344" s="28">
        <v>-244142.77</v>
      </c>
      <c r="M344" s="28">
        <v>-169839.83</v>
      </c>
      <c r="N344" s="28">
        <v>11855129.910000004</v>
      </c>
      <c r="O344" s="112"/>
    </row>
    <row r="345" spans="1:15" s="25" customFormat="1" ht="11.25">
      <c r="A345" s="21" t="s">
        <v>41</v>
      </c>
      <c r="B345" s="26" t="s">
        <v>680</v>
      </c>
      <c r="C345" s="28" t="s">
        <v>41</v>
      </c>
      <c r="D345" s="30" t="s">
        <v>676</v>
      </c>
      <c r="E345" s="28">
        <v>1582083803.24</v>
      </c>
      <c r="F345" s="28">
        <v>0</v>
      </c>
      <c r="G345" s="28">
        <v>19041175.740000002</v>
      </c>
      <c r="H345" s="28">
        <v>0</v>
      </c>
      <c r="I345" s="28">
        <v>-413616.82</v>
      </c>
      <c r="J345" s="28">
        <v>21314847.21</v>
      </c>
      <c r="K345" s="28">
        <v>0</v>
      </c>
      <c r="L345" s="28">
        <v>6027838.16</v>
      </c>
      <c r="M345" s="28">
        <v>-4682239.02</v>
      </c>
      <c r="N345" s="28">
        <v>8924106.82</v>
      </c>
      <c r="O345" s="112"/>
    </row>
    <row r="346" spans="1:15" s="25" customFormat="1" ht="11.25">
      <c r="A346" s="21" t="s">
        <v>21</v>
      </c>
      <c r="B346" s="26" t="s">
        <v>681</v>
      </c>
      <c r="C346" s="28" t="s">
        <v>21</v>
      </c>
      <c r="D346" s="30" t="s">
        <v>676</v>
      </c>
      <c r="E346" s="28">
        <v>1327293480.9</v>
      </c>
      <c r="F346" s="28">
        <v>0</v>
      </c>
      <c r="G346" s="28">
        <v>17068006.739999995</v>
      </c>
      <c r="H346" s="28">
        <v>0.01</v>
      </c>
      <c r="I346" s="28">
        <v>-5014572.76</v>
      </c>
      <c r="J346" s="28">
        <v>16422480.330000002</v>
      </c>
      <c r="K346" s="28">
        <v>0</v>
      </c>
      <c r="L346" s="28">
        <v>90028.89</v>
      </c>
      <c r="M346" s="28">
        <v>-67561.78</v>
      </c>
      <c r="N346" s="28">
        <v>7988862.95</v>
      </c>
      <c r="O346" s="112"/>
    </row>
    <row r="347" spans="1:15" s="25" customFormat="1" ht="11.25">
      <c r="A347" s="21" t="s">
        <v>61</v>
      </c>
      <c r="B347" s="26" t="s">
        <v>682</v>
      </c>
      <c r="C347" s="28" t="s">
        <v>61</v>
      </c>
      <c r="D347" s="30" t="s">
        <v>676</v>
      </c>
      <c r="E347" s="28">
        <v>1738899263.17</v>
      </c>
      <c r="F347" s="28">
        <v>0</v>
      </c>
      <c r="G347" s="28">
        <v>10598936.160000002</v>
      </c>
      <c r="H347" s="28">
        <v>0</v>
      </c>
      <c r="I347" s="28">
        <v>228126.97</v>
      </c>
      <c r="J347" s="28">
        <v>24232698.200000003</v>
      </c>
      <c r="K347" s="28">
        <v>0</v>
      </c>
      <c r="L347" s="28">
        <v>0</v>
      </c>
      <c r="M347" s="28">
        <v>0</v>
      </c>
      <c r="N347" s="28">
        <v>9698342.2</v>
      </c>
      <c r="O347" s="112"/>
    </row>
    <row r="348" spans="1:15" s="25" customFormat="1" ht="11.25">
      <c r="A348" s="21" t="s">
        <v>32</v>
      </c>
      <c r="B348" s="26" t="s">
        <v>683</v>
      </c>
      <c r="C348" s="28" t="s">
        <v>32</v>
      </c>
      <c r="D348" s="30" t="s">
        <v>676</v>
      </c>
      <c r="E348" s="28">
        <v>1920928922.4199996</v>
      </c>
      <c r="F348" s="28">
        <v>0</v>
      </c>
      <c r="G348" s="28">
        <v>6191341.9</v>
      </c>
      <c r="H348" s="28">
        <v>0</v>
      </c>
      <c r="I348" s="28">
        <v>-14327148.87</v>
      </c>
      <c r="J348" s="28">
        <v>19117221.289999995</v>
      </c>
      <c r="K348" s="28">
        <v>0</v>
      </c>
      <c r="L348" s="28">
        <v>642203.54</v>
      </c>
      <c r="M348" s="28">
        <v>-671182.91</v>
      </c>
      <c r="N348" s="28">
        <v>10902396.720000003</v>
      </c>
      <c r="O348" s="112"/>
    </row>
    <row r="349" spans="1:15" s="25" customFormat="1" ht="11.25">
      <c r="A349" s="21" t="s">
        <v>35</v>
      </c>
      <c r="B349" s="26" t="s">
        <v>684</v>
      </c>
      <c r="C349" s="28" t="s">
        <v>35</v>
      </c>
      <c r="D349" s="30" t="s">
        <v>676</v>
      </c>
      <c r="E349" s="28">
        <v>5011135093.240001</v>
      </c>
      <c r="F349" s="28">
        <v>0</v>
      </c>
      <c r="G349" s="28">
        <v>2435894.18</v>
      </c>
      <c r="H349" s="28">
        <v>0.01</v>
      </c>
      <c r="I349" s="28">
        <v>-23122796.80999999</v>
      </c>
      <c r="J349" s="28">
        <v>80716622.85999998</v>
      </c>
      <c r="K349" s="28">
        <v>9800000</v>
      </c>
      <c r="L349" s="28">
        <v>0</v>
      </c>
      <c r="M349" s="28">
        <v>-63384.8</v>
      </c>
      <c r="N349" s="28">
        <v>19626198.080000002</v>
      </c>
      <c r="O349" s="112"/>
    </row>
    <row r="350" spans="1:15" s="25" customFormat="1" ht="11.25">
      <c r="A350" s="21" t="s">
        <v>14</v>
      </c>
      <c r="B350" s="26" t="s">
        <v>685</v>
      </c>
      <c r="C350" s="28" t="s">
        <v>14</v>
      </c>
      <c r="D350" s="30" t="s">
        <v>676</v>
      </c>
      <c r="E350" s="28">
        <v>3025625448.499998</v>
      </c>
      <c r="F350" s="28">
        <v>0</v>
      </c>
      <c r="G350" s="28">
        <v>13757560.799999995</v>
      </c>
      <c r="H350" s="28">
        <v>0</v>
      </c>
      <c r="I350" s="28">
        <v>-15973216.399999997</v>
      </c>
      <c r="J350" s="28">
        <v>29602282.339999985</v>
      </c>
      <c r="K350" s="28">
        <v>0</v>
      </c>
      <c r="L350" s="28">
        <v>8701605.65</v>
      </c>
      <c r="M350" s="28">
        <v>-1334904.47</v>
      </c>
      <c r="N350" s="28">
        <v>15492549.800000003</v>
      </c>
      <c r="O350" s="112"/>
    </row>
    <row r="351" spans="1:15" s="25" customFormat="1" ht="11.25">
      <c r="A351" s="21" t="s">
        <v>53</v>
      </c>
      <c r="B351" s="26" t="s">
        <v>686</v>
      </c>
      <c r="C351" s="28" t="s">
        <v>53</v>
      </c>
      <c r="D351" s="30" t="s">
        <v>676</v>
      </c>
      <c r="E351" s="28">
        <v>1524362404.0299997</v>
      </c>
      <c r="F351" s="28">
        <v>0</v>
      </c>
      <c r="G351" s="28">
        <v>-1290579.05</v>
      </c>
      <c r="H351" s="28">
        <v>66.51</v>
      </c>
      <c r="I351" s="28">
        <v>-3866460.77</v>
      </c>
      <c r="J351" s="28">
        <v>12435805.68</v>
      </c>
      <c r="K351" s="28">
        <v>0</v>
      </c>
      <c r="L351" s="28">
        <v>20896.32</v>
      </c>
      <c r="M351" s="28">
        <v>-206406.61</v>
      </c>
      <c r="N351" s="28">
        <v>8817519.990000002</v>
      </c>
      <c r="O351" s="112"/>
    </row>
    <row r="352" spans="1:15" s="25" customFormat="1" ht="11.25">
      <c r="A352" s="51"/>
      <c r="B352" s="33" t="s">
        <v>676</v>
      </c>
      <c r="C352" s="28" t="s">
        <v>676</v>
      </c>
      <c r="D352" s="28" t="s">
        <v>676</v>
      </c>
      <c r="E352" s="28"/>
      <c r="F352" s="28"/>
      <c r="G352" s="28"/>
      <c r="H352" s="28"/>
      <c r="I352" s="28"/>
      <c r="J352" s="28"/>
      <c r="K352" s="28"/>
      <c r="L352" s="28"/>
      <c r="M352" s="28"/>
      <c r="N352" s="28"/>
      <c r="O352" s="112"/>
    </row>
    <row r="353" spans="1:15" s="25" customFormat="1" ht="11.25">
      <c r="A353" s="21"/>
      <c r="B353" s="22" t="s">
        <v>687</v>
      </c>
      <c r="C353" s="23"/>
      <c r="D353" s="23"/>
      <c r="E353" s="31"/>
      <c r="F353" s="31"/>
      <c r="G353" s="31"/>
      <c r="H353" s="31"/>
      <c r="I353" s="31"/>
      <c r="J353" s="31"/>
      <c r="K353" s="31"/>
      <c r="L353" s="31"/>
      <c r="M353" s="31"/>
      <c r="N353" s="31"/>
      <c r="O353" s="116"/>
    </row>
    <row r="354" spans="1:15" s="25" customFormat="1" ht="11.25">
      <c r="A354" s="21" t="s">
        <v>36</v>
      </c>
      <c r="B354" s="26" t="s">
        <v>688</v>
      </c>
      <c r="C354" s="30" t="s">
        <v>676</v>
      </c>
      <c r="D354" s="28" t="s">
        <v>36</v>
      </c>
      <c r="E354" s="28">
        <v>5011135093.240001</v>
      </c>
      <c r="F354" s="28">
        <v>0</v>
      </c>
      <c r="G354" s="28">
        <v>2435894.18</v>
      </c>
      <c r="H354" s="28">
        <v>0.01</v>
      </c>
      <c r="I354" s="28">
        <v>-23122796.80999999</v>
      </c>
      <c r="J354" s="28">
        <v>80716622.85999998</v>
      </c>
      <c r="K354" s="28">
        <v>9800000</v>
      </c>
      <c r="L354" s="28">
        <v>0</v>
      </c>
      <c r="M354" s="28">
        <v>-63384.8</v>
      </c>
      <c r="N354" s="28">
        <v>19626198.080000002</v>
      </c>
      <c r="O354" s="112"/>
    </row>
    <row r="355" spans="1:15" s="25" customFormat="1" ht="11.25">
      <c r="A355" s="21" t="s">
        <v>42</v>
      </c>
      <c r="B355" s="26" t="s">
        <v>689</v>
      </c>
      <c r="C355" s="30" t="s">
        <v>676</v>
      </c>
      <c r="D355" s="28" t="s">
        <v>42</v>
      </c>
      <c r="E355" s="28">
        <v>3573066551.52</v>
      </c>
      <c r="F355" s="28">
        <v>0</v>
      </c>
      <c r="G355" s="28">
        <v>1271740.81</v>
      </c>
      <c r="H355" s="28">
        <v>0</v>
      </c>
      <c r="I355" s="28">
        <v>-12886412.980000004</v>
      </c>
      <c r="J355" s="28">
        <v>52334919.44</v>
      </c>
      <c r="K355" s="28">
        <v>0</v>
      </c>
      <c r="L355" s="28">
        <v>-318105.95</v>
      </c>
      <c r="M355" s="28">
        <v>-209862.83</v>
      </c>
      <c r="N355" s="28">
        <v>21079335.540000003</v>
      </c>
      <c r="O355" s="112"/>
    </row>
    <row r="356" spans="1:15" s="25" customFormat="1" ht="11.25">
      <c r="A356" s="21" t="s">
        <v>15</v>
      </c>
      <c r="B356" s="26" t="s">
        <v>690</v>
      </c>
      <c r="C356" s="30" t="s">
        <v>676</v>
      </c>
      <c r="D356" s="28" t="s">
        <v>15</v>
      </c>
      <c r="E356" s="28">
        <v>6469079823.719998</v>
      </c>
      <c r="F356" s="28">
        <v>0</v>
      </c>
      <c r="G356" s="28">
        <v>46006767.370000005</v>
      </c>
      <c r="H356" s="28">
        <v>0.01</v>
      </c>
      <c r="I356" s="28">
        <v>-30674475.080000006</v>
      </c>
      <c r="J356" s="28">
        <v>58483561.90000002</v>
      </c>
      <c r="K356" s="28">
        <v>0</v>
      </c>
      <c r="L356" s="28">
        <v>9059901</v>
      </c>
      <c r="M356" s="28">
        <v>-984855.03</v>
      </c>
      <c r="N356" s="28">
        <v>35772915.279999994</v>
      </c>
      <c r="O356" s="112"/>
    </row>
    <row r="357" spans="1:15" s="25" customFormat="1" ht="11.25">
      <c r="A357" s="21" t="s">
        <v>54</v>
      </c>
      <c r="B357" s="26" t="s">
        <v>691</v>
      </c>
      <c r="C357" s="30" t="s">
        <v>676</v>
      </c>
      <c r="D357" s="28" t="s">
        <v>54</v>
      </c>
      <c r="E357" s="28">
        <v>3985531193.02</v>
      </c>
      <c r="F357" s="28">
        <v>0</v>
      </c>
      <c r="G357" s="28">
        <v>25481062.26</v>
      </c>
      <c r="H357" s="28">
        <v>66.51</v>
      </c>
      <c r="I357" s="28">
        <v>-5914838.169999999</v>
      </c>
      <c r="J357" s="28">
        <v>46783507.23</v>
      </c>
      <c r="K357" s="28">
        <v>0</v>
      </c>
      <c r="L357" s="28">
        <v>6581556.91</v>
      </c>
      <c r="M357" s="28">
        <v>-6018616.5200000005</v>
      </c>
      <c r="N357" s="28">
        <v>21309191.98</v>
      </c>
      <c r="O357" s="112"/>
    </row>
    <row r="358" spans="1:15" s="25" customFormat="1" ht="11.25">
      <c r="A358" s="21"/>
      <c r="B358" s="27"/>
      <c r="C358" s="27"/>
      <c r="D358" s="27"/>
      <c r="E358" s="27"/>
      <c r="F358" s="27"/>
      <c r="G358" s="27"/>
      <c r="H358" s="27"/>
      <c r="I358" s="27"/>
      <c r="J358" s="27"/>
      <c r="K358" s="27"/>
      <c r="L358" s="27"/>
      <c r="M358" s="27"/>
      <c r="N358" s="27"/>
      <c r="O358" s="112"/>
    </row>
    <row r="359" spans="1:15" s="25" customFormat="1" ht="11.25">
      <c r="A359" s="21"/>
      <c r="B359" s="34" t="s">
        <v>692</v>
      </c>
      <c r="C359" s="27"/>
      <c r="D359" s="27"/>
      <c r="E359" s="27"/>
      <c r="F359" s="27"/>
      <c r="G359" s="27"/>
      <c r="H359" s="27"/>
      <c r="I359" s="27"/>
      <c r="J359" s="27"/>
      <c r="K359" s="28"/>
      <c r="L359" s="27"/>
      <c r="M359" s="27"/>
      <c r="N359" s="27"/>
      <c r="O359" s="112"/>
    </row>
    <row r="360" spans="1:15" s="25" customFormat="1" ht="11.25">
      <c r="A360" s="21"/>
      <c r="B360" s="36" t="s">
        <v>697</v>
      </c>
      <c r="C360" s="27"/>
      <c r="D360" s="27"/>
      <c r="E360" s="27"/>
      <c r="F360" s="27"/>
      <c r="G360" s="27"/>
      <c r="H360" s="27"/>
      <c r="I360" s="27"/>
      <c r="J360" s="27"/>
      <c r="K360" s="28"/>
      <c r="L360" s="27"/>
      <c r="M360" s="27"/>
      <c r="N360" s="27"/>
      <c r="O360" s="112"/>
    </row>
    <row r="361" spans="1:29" s="25" customFormat="1" ht="13.5" thickBot="1">
      <c r="A361" s="37"/>
      <c r="B361" s="38"/>
      <c r="C361" s="39"/>
      <c r="D361" s="39"/>
      <c r="E361" s="39"/>
      <c r="F361" s="39"/>
      <c r="G361" s="39"/>
      <c r="H361" s="39"/>
      <c r="I361" s="39"/>
      <c r="J361" s="39"/>
      <c r="K361" s="40"/>
      <c r="L361" s="39"/>
      <c r="M361" s="39"/>
      <c r="N361" s="39"/>
      <c r="O361" s="115"/>
      <c r="P361" s="7"/>
      <c r="Q361" s="7"/>
      <c r="R361" s="7"/>
      <c r="S361" s="7"/>
      <c r="T361" s="7"/>
      <c r="U361" s="7"/>
      <c r="V361" s="7"/>
      <c r="W361" s="7"/>
      <c r="X361" s="7"/>
      <c r="Y361" s="7"/>
      <c r="Z361" s="7"/>
      <c r="AA361" s="7"/>
      <c r="AB361" s="7"/>
      <c r="AC361" s="7"/>
    </row>
    <row r="362" spans="1:29" s="25" customFormat="1" ht="12.75">
      <c r="A362" s="7"/>
      <c r="B362" s="42"/>
      <c r="C362" s="7"/>
      <c r="D362" s="7"/>
      <c r="E362" s="7"/>
      <c r="F362" s="7"/>
      <c r="G362" s="7"/>
      <c r="H362" s="7"/>
      <c r="I362" s="7"/>
      <c r="J362" s="7"/>
      <c r="K362" s="43"/>
      <c r="L362" s="7"/>
      <c r="M362" s="7"/>
      <c r="N362" s="7"/>
      <c r="O362" s="7"/>
      <c r="P362" s="7"/>
      <c r="Q362" s="7"/>
      <c r="R362" s="7"/>
      <c r="S362" s="7"/>
      <c r="T362" s="7"/>
      <c r="U362" s="7"/>
      <c r="V362" s="7"/>
      <c r="W362" s="7"/>
      <c r="X362" s="7"/>
      <c r="Y362" s="7"/>
      <c r="Z362" s="7"/>
      <c r="AA362" s="7"/>
      <c r="AB362" s="7"/>
      <c r="AC362" s="7"/>
    </row>
    <row r="363" spans="1:29" s="25" customFormat="1" ht="12.75">
      <c r="A363" s="7"/>
      <c r="B363" s="7"/>
      <c r="C363" s="7"/>
      <c r="D363" s="7"/>
      <c r="E363" s="7"/>
      <c r="F363" s="7"/>
      <c r="G363" s="7"/>
      <c r="H363" s="7"/>
      <c r="I363" s="7"/>
      <c r="J363" s="7"/>
      <c r="K363" s="43"/>
      <c r="L363" s="7"/>
      <c r="M363" s="7"/>
      <c r="N363" s="7"/>
      <c r="O363" s="7"/>
      <c r="P363" s="7"/>
      <c r="Q363" s="7"/>
      <c r="R363" s="7"/>
      <c r="S363" s="7"/>
      <c r="T363" s="7"/>
      <c r="U363" s="7"/>
      <c r="V363" s="7"/>
      <c r="W363" s="7"/>
      <c r="X363" s="7"/>
      <c r="Y363" s="7"/>
      <c r="Z363" s="7"/>
      <c r="AA363" s="7"/>
      <c r="AB363" s="7"/>
      <c r="AC363" s="7"/>
    </row>
    <row r="364" spans="1:29" s="25" customFormat="1" ht="12.75">
      <c r="A364" s="7"/>
      <c r="B364" s="7"/>
      <c r="C364" s="7"/>
      <c r="D364" s="7"/>
      <c r="E364" s="7"/>
      <c r="F364" s="7"/>
      <c r="G364" s="7"/>
      <c r="H364" s="7"/>
      <c r="I364" s="7"/>
      <c r="J364" s="7"/>
      <c r="K364" s="43"/>
      <c r="L364" s="7"/>
      <c r="M364" s="7"/>
      <c r="N364" s="7"/>
      <c r="O364" s="7"/>
      <c r="P364" s="7"/>
      <c r="Q364" s="7"/>
      <c r="R364" s="7"/>
      <c r="S364" s="7"/>
      <c r="T364" s="7"/>
      <c r="U364" s="7"/>
      <c r="V364" s="7"/>
      <c r="W364" s="7"/>
      <c r="X364" s="7"/>
      <c r="Y364" s="7"/>
      <c r="Z364" s="7"/>
      <c r="AA364" s="7"/>
      <c r="AB364" s="7"/>
      <c r="AC364" s="7"/>
    </row>
    <row r="365" spans="1:29" s="25" customFormat="1" ht="12.75">
      <c r="A365" s="7"/>
      <c r="B365" s="7"/>
      <c r="C365" s="7"/>
      <c r="D365" s="7"/>
      <c r="E365" s="7"/>
      <c r="F365" s="7"/>
      <c r="G365" s="7"/>
      <c r="H365" s="7"/>
      <c r="I365" s="7"/>
      <c r="J365" s="7"/>
      <c r="K365" s="43"/>
      <c r="L365" s="7"/>
      <c r="M365" s="7"/>
      <c r="N365" s="7"/>
      <c r="O365" s="7"/>
      <c r="P365" s="7"/>
      <c r="Q365" s="7"/>
      <c r="R365" s="7"/>
      <c r="S365" s="7"/>
      <c r="T365" s="7"/>
      <c r="U365" s="7"/>
      <c r="V365" s="7"/>
      <c r="W365" s="7"/>
      <c r="X365" s="7"/>
      <c r="Y365" s="7"/>
      <c r="Z365" s="7"/>
      <c r="AA365" s="7"/>
      <c r="AB365" s="7"/>
      <c r="AC365" s="7"/>
    </row>
    <row r="366" spans="1:29" s="25" customFormat="1" ht="12.75">
      <c r="A366" s="7"/>
      <c r="B366" s="42"/>
      <c r="C366" s="7"/>
      <c r="D366" s="7"/>
      <c r="E366" s="7"/>
      <c r="F366" s="7"/>
      <c r="G366" s="7"/>
      <c r="H366" s="7"/>
      <c r="I366" s="7"/>
      <c r="J366" s="7"/>
      <c r="K366" s="44"/>
      <c r="L366" s="7"/>
      <c r="M366" s="7"/>
      <c r="N366" s="7"/>
      <c r="O366" s="7"/>
      <c r="P366" s="7"/>
      <c r="Q366" s="7"/>
      <c r="R366" s="7"/>
      <c r="S366" s="7"/>
      <c r="T366" s="7"/>
      <c r="U366" s="7"/>
      <c r="V366" s="7"/>
      <c r="W366" s="7"/>
      <c r="X366" s="7"/>
      <c r="Y366" s="7"/>
      <c r="Z366" s="7"/>
      <c r="AA366" s="7"/>
      <c r="AB366" s="7"/>
      <c r="AC366" s="7"/>
    </row>
    <row r="367" spans="1:29" s="25" customFormat="1" ht="12.75">
      <c r="A367" s="7"/>
      <c r="B367" s="42"/>
      <c r="C367" s="7"/>
      <c r="D367" s="7"/>
      <c r="E367" s="7"/>
      <c r="F367" s="7"/>
      <c r="G367" s="7"/>
      <c r="H367" s="7"/>
      <c r="I367" s="7"/>
      <c r="J367" s="7"/>
      <c r="K367" s="44"/>
      <c r="L367" s="7"/>
      <c r="M367" s="7"/>
      <c r="N367" s="7"/>
      <c r="O367" s="7"/>
      <c r="P367" s="7"/>
      <c r="Q367" s="7"/>
      <c r="R367" s="7"/>
      <c r="S367" s="7"/>
      <c r="T367" s="7"/>
      <c r="U367" s="7"/>
      <c r="V367" s="7"/>
      <c r="W367" s="7"/>
      <c r="X367" s="7"/>
      <c r="Y367" s="7"/>
      <c r="Z367" s="7"/>
      <c r="AA367" s="7"/>
      <c r="AB367" s="7"/>
      <c r="AC367" s="7"/>
    </row>
    <row r="368" spans="1:29" s="25" customFormat="1" ht="12.75">
      <c r="A368" s="7"/>
      <c r="B368" s="42"/>
      <c r="C368" s="7"/>
      <c r="D368" s="7"/>
      <c r="E368" s="7"/>
      <c r="F368" s="7"/>
      <c r="G368" s="7"/>
      <c r="H368" s="7"/>
      <c r="I368" s="7"/>
      <c r="J368" s="7"/>
      <c r="K368" s="44"/>
      <c r="L368" s="7"/>
      <c r="M368" s="7"/>
      <c r="N368" s="7"/>
      <c r="O368" s="7"/>
      <c r="P368" s="7"/>
      <c r="Q368" s="7"/>
      <c r="R368" s="7"/>
      <c r="S368" s="7"/>
      <c r="T368" s="7"/>
      <c r="U368" s="7"/>
      <c r="V368" s="7"/>
      <c r="W368" s="7"/>
      <c r="X368" s="7"/>
      <c r="Y368" s="7"/>
      <c r="Z368" s="7"/>
      <c r="AA368" s="7"/>
      <c r="AB368" s="7"/>
      <c r="AC368" s="7"/>
    </row>
    <row r="369" spans="1:29" s="25" customFormat="1" ht="12.75">
      <c r="A369" s="7"/>
      <c r="B369" s="42"/>
      <c r="C369" s="7"/>
      <c r="D369" s="7"/>
      <c r="E369" s="7"/>
      <c r="F369" s="7"/>
      <c r="G369" s="7"/>
      <c r="H369" s="7"/>
      <c r="I369" s="7"/>
      <c r="J369" s="7"/>
      <c r="K369" s="44"/>
      <c r="L369" s="7"/>
      <c r="M369" s="7"/>
      <c r="N369" s="7"/>
      <c r="O369" s="7"/>
      <c r="P369" s="7"/>
      <c r="Q369" s="7"/>
      <c r="R369" s="7"/>
      <c r="S369" s="7"/>
      <c r="T369" s="7"/>
      <c r="U369" s="7"/>
      <c r="V369" s="7"/>
      <c r="W369" s="7"/>
      <c r="X369" s="7"/>
      <c r="Y369" s="7"/>
      <c r="Z369" s="7"/>
      <c r="AA369" s="7"/>
      <c r="AB369" s="7"/>
      <c r="AC369" s="7"/>
    </row>
    <row r="370" spans="1:29" s="25" customFormat="1" ht="12.75">
      <c r="A370" s="7"/>
      <c r="B370" s="42"/>
      <c r="C370" s="7"/>
      <c r="D370" s="7"/>
      <c r="E370" s="7"/>
      <c r="F370" s="7"/>
      <c r="G370" s="7"/>
      <c r="H370" s="7"/>
      <c r="I370" s="7"/>
      <c r="J370" s="7"/>
      <c r="K370" s="44"/>
      <c r="L370" s="7"/>
      <c r="M370" s="7"/>
      <c r="N370" s="7"/>
      <c r="O370" s="7"/>
      <c r="P370" s="7"/>
      <c r="Q370" s="7"/>
      <c r="R370" s="7"/>
      <c r="S370" s="7"/>
      <c r="T370" s="7"/>
      <c r="U370" s="7"/>
      <c r="V370" s="7"/>
      <c r="W370" s="7"/>
      <c r="X370" s="7"/>
      <c r="Y370" s="7"/>
      <c r="Z370" s="7"/>
      <c r="AA370" s="7"/>
      <c r="AB370" s="7"/>
      <c r="AC370" s="7"/>
    </row>
    <row r="371" spans="1:29" s="25" customFormat="1" ht="12.75">
      <c r="A371" s="7"/>
      <c r="B371" s="42"/>
      <c r="C371" s="7"/>
      <c r="D371" s="7"/>
      <c r="E371" s="7"/>
      <c r="F371" s="7"/>
      <c r="G371" s="7"/>
      <c r="H371" s="7"/>
      <c r="I371" s="7"/>
      <c r="J371" s="7"/>
      <c r="K371" s="44"/>
      <c r="L371" s="7"/>
      <c r="M371" s="7"/>
      <c r="N371" s="7"/>
      <c r="O371" s="7"/>
      <c r="P371" s="7"/>
      <c r="Q371" s="7"/>
      <c r="R371" s="7"/>
      <c r="S371" s="7"/>
      <c r="T371" s="7"/>
      <c r="U371" s="7"/>
      <c r="V371" s="7"/>
      <c r="W371" s="7"/>
      <c r="X371" s="7"/>
      <c r="Y371" s="7"/>
      <c r="Z371" s="7"/>
      <c r="AA371" s="7"/>
      <c r="AB371" s="7"/>
      <c r="AC371" s="7"/>
    </row>
    <row r="372" spans="1:29" s="25" customFormat="1" ht="12.75">
      <c r="A372" s="7"/>
      <c r="B372" s="42"/>
      <c r="C372" s="7"/>
      <c r="D372" s="7"/>
      <c r="E372" s="7"/>
      <c r="F372" s="7"/>
      <c r="G372" s="7"/>
      <c r="H372" s="7"/>
      <c r="I372" s="7"/>
      <c r="J372" s="7"/>
      <c r="K372" s="44"/>
      <c r="L372" s="7"/>
      <c r="M372" s="7"/>
      <c r="N372" s="7"/>
      <c r="O372" s="7"/>
      <c r="P372" s="7"/>
      <c r="Q372" s="7"/>
      <c r="R372" s="7"/>
      <c r="S372" s="7"/>
      <c r="T372" s="7"/>
      <c r="U372" s="7"/>
      <c r="V372" s="7"/>
      <c r="W372" s="7"/>
      <c r="X372" s="7"/>
      <c r="Y372" s="7"/>
      <c r="Z372" s="7"/>
      <c r="AA372" s="7"/>
      <c r="AB372" s="7"/>
      <c r="AC372" s="7"/>
    </row>
    <row r="373" spans="1:29" s="25" customFormat="1" ht="12.75">
      <c r="A373" s="7"/>
      <c r="B373" s="42"/>
      <c r="C373" s="7"/>
      <c r="D373" s="7"/>
      <c r="E373" s="7"/>
      <c r="F373" s="7"/>
      <c r="G373" s="7"/>
      <c r="H373" s="7"/>
      <c r="I373" s="7"/>
      <c r="J373" s="7"/>
      <c r="K373" s="44"/>
      <c r="L373" s="7"/>
      <c r="M373" s="7"/>
      <c r="N373" s="7"/>
      <c r="O373" s="7"/>
      <c r="P373" s="7"/>
      <c r="Q373" s="7"/>
      <c r="R373" s="7"/>
      <c r="S373" s="7"/>
      <c r="T373" s="7"/>
      <c r="U373" s="7"/>
      <c r="V373" s="7"/>
      <c r="W373" s="7"/>
      <c r="X373" s="7"/>
      <c r="Y373" s="7"/>
      <c r="Z373" s="7"/>
      <c r="AA373" s="7"/>
      <c r="AB373" s="7"/>
      <c r="AC373" s="7"/>
    </row>
    <row r="374" spans="1:29" s="25" customFormat="1" ht="12.75">
      <c r="A374" s="7"/>
      <c r="B374" s="42"/>
      <c r="C374" s="7"/>
      <c r="D374" s="7"/>
      <c r="E374" s="7"/>
      <c r="F374" s="7"/>
      <c r="G374" s="7"/>
      <c r="H374" s="7"/>
      <c r="I374" s="7"/>
      <c r="J374" s="7"/>
      <c r="K374" s="44"/>
      <c r="L374" s="7"/>
      <c r="M374" s="7"/>
      <c r="N374" s="7"/>
      <c r="O374" s="7"/>
      <c r="P374" s="7"/>
      <c r="Q374" s="7"/>
      <c r="R374" s="7"/>
      <c r="S374" s="7"/>
      <c r="T374" s="7"/>
      <c r="U374" s="7"/>
      <c r="V374" s="7"/>
      <c r="W374" s="7"/>
      <c r="X374" s="7"/>
      <c r="Y374" s="7"/>
      <c r="Z374" s="7"/>
      <c r="AA374" s="7"/>
      <c r="AB374" s="7"/>
      <c r="AC374" s="7"/>
    </row>
    <row r="375" spans="1:29" s="25" customFormat="1" ht="12.75">
      <c r="A375" s="7"/>
      <c r="B375" s="7"/>
      <c r="C375" s="7"/>
      <c r="D375" s="7"/>
      <c r="E375" s="7"/>
      <c r="F375" s="7"/>
      <c r="G375" s="7"/>
      <c r="H375" s="7"/>
      <c r="I375" s="7"/>
      <c r="J375" s="7"/>
      <c r="K375" s="44"/>
      <c r="L375" s="7"/>
      <c r="M375" s="7"/>
      <c r="N375" s="7"/>
      <c r="O375" s="7"/>
      <c r="P375" s="7"/>
      <c r="Q375" s="7"/>
      <c r="R375" s="7"/>
      <c r="S375" s="7"/>
      <c r="T375" s="7"/>
      <c r="U375" s="7"/>
      <c r="V375" s="7"/>
      <c r="W375" s="7"/>
      <c r="X375" s="7"/>
      <c r="Y375" s="7"/>
      <c r="Z375" s="7"/>
      <c r="AA375" s="7"/>
      <c r="AB375" s="7"/>
      <c r="AC375" s="7"/>
    </row>
    <row r="376" spans="1:29" s="25" customFormat="1" ht="12.75">
      <c r="A376" s="7"/>
      <c r="B376" s="7"/>
      <c r="C376" s="7"/>
      <c r="D376" s="7"/>
      <c r="E376" s="7"/>
      <c r="F376" s="7"/>
      <c r="G376" s="7"/>
      <c r="H376" s="7"/>
      <c r="I376" s="7"/>
      <c r="J376" s="7"/>
      <c r="K376" s="44"/>
      <c r="L376" s="7"/>
      <c r="M376" s="7"/>
      <c r="N376" s="7"/>
      <c r="O376" s="7"/>
      <c r="P376" s="7"/>
      <c r="Q376" s="7"/>
      <c r="R376" s="7"/>
      <c r="S376" s="7"/>
      <c r="T376" s="7"/>
      <c r="U376" s="7"/>
      <c r="V376" s="7"/>
      <c r="W376" s="7"/>
      <c r="X376" s="7"/>
      <c r="Y376" s="7"/>
      <c r="Z376" s="7"/>
      <c r="AA376" s="7"/>
      <c r="AB376" s="7"/>
      <c r="AC376" s="7"/>
    </row>
    <row r="377" spans="1:29" s="25" customFormat="1" ht="12.75">
      <c r="A377" s="7"/>
      <c r="B377" s="7"/>
      <c r="C377" s="7"/>
      <c r="D377" s="7"/>
      <c r="E377" s="7"/>
      <c r="F377" s="7"/>
      <c r="G377" s="7"/>
      <c r="H377" s="7"/>
      <c r="I377" s="7"/>
      <c r="J377" s="7"/>
      <c r="K377" s="44"/>
      <c r="L377" s="7"/>
      <c r="M377" s="7"/>
      <c r="N377" s="7"/>
      <c r="O377" s="7"/>
      <c r="P377" s="7"/>
      <c r="Q377" s="7"/>
      <c r="R377" s="7"/>
      <c r="S377" s="7"/>
      <c r="T377" s="7"/>
      <c r="U377" s="7"/>
      <c r="V377" s="7"/>
      <c r="W377" s="7"/>
      <c r="X377" s="7"/>
      <c r="Y377" s="7"/>
      <c r="Z377" s="7"/>
      <c r="AA377" s="7"/>
      <c r="AB377" s="7"/>
      <c r="AC377" s="7"/>
    </row>
    <row r="378" spans="1:29" s="25" customFormat="1" ht="12.75">
      <c r="A378" s="7"/>
      <c r="B378" s="7"/>
      <c r="C378" s="7"/>
      <c r="D378" s="7"/>
      <c r="E378" s="7"/>
      <c r="F378" s="7"/>
      <c r="G378" s="7"/>
      <c r="H378" s="7"/>
      <c r="I378" s="7"/>
      <c r="J378" s="7"/>
      <c r="K378" s="44"/>
      <c r="L378" s="7"/>
      <c r="M378" s="7"/>
      <c r="N378" s="7"/>
      <c r="O378" s="7"/>
      <c r="P378" s="7"/>
      <c r="Q378" s="7"/>
      <c r="R378" s="7"/>
      <c r="S378" s="7"/>
      <c r="T378" s="7"/>
      <c r="U378" s="7"/>
      <c r="V378" s="7"/>
      <c r="W378" s="7"/>
      <c r="X378" s="7"/>
      <c r="Y378" s="7"/>
      <c r="Z378" s="7"/>
      <c r="AA378" s="7"/>
      <c r="AB378" s="7"/>
      <c r="AC378" s="7"/>
    </row>
    <row r="379" spans="1:29" s="25" customFormat="1" ht="12.75">
      <c r="A379" s="7"/>
      <c r="B379" s="7"/>
      <c r="C379" s="7"/>
      <c r="D379" s="7"/>
      <c r="E379" s="7"/>
      <c r="F379" s="7"/>
      <c r="G379" s="7"/>
      <c r="H379" s="7"/>
      <c r="I379" s="7"/>
      <c r="J379" s="7"/>
      <c r="K379" s="44"/>
      <c r="L379" s="7"/>
      <c r="M379" s="7"/>
      <c r="N379" s="7"/>
      <c r="O379" s="7"/>
      <c r="P379" s="7"/>
      <c r="Q379" s="7"/>
      <c r="R379" s="7"/>
      <c r="S379" s="7"/>
      <c r="T379" s="7"/>
      <c r="U379" s="7"/>
      <c r="V379" s="7"/>
      <c r="W379" s="7"/>
      <c r="X379" s="7"/>
      <c r="Y379" s="7"/>
      <c r="Z379" s="7"/>
      <c r="AA379" s="7"/>
      <c r="AB379" s="7"/>
      <c r="AC379" s="7"/>
    </row>
    <row r="380" spans="1:29" s="25" customFormat="1" ht="12.75">
      <c r="A380" s="7"/>
      <c r="B380" s="7"/>
      <c r="C380" s="7"/>
      <c r="D380" s="7"/>
      <c r="E380" s="7"/>
      <c r="F380" s="7"/>
      <c r="G380" s="7"/>
      <c r="H380" s="7"/>
      <c r="I380" s="7"/>
      <c r="J380" s="7"/>
      <c r="K380" s="44"/>
      <c r="L380" s="7"/>
      <c r="M380" s="7"/>
      <c r="N380" s="7"/>
      <c r="O380" s="7"/>
      <c r="P380" s="7"/>
      <c r="Q380" s="7"/>
      <c r="R380" s="7"/>
      <c r="S380" s="7"/>
      <c r="T380" s="7"/>
      <c r="U380" s="7"/>
      <c r="V380" s="7"/>
      <c r="W380" s="7"/>
      <c r="X380" s="7"/>
      <c r="Y380" s="7"/>
      <c r="Z380" s="7"/>
      <c r="AA380" s="7"/>
      <c r="AB380" s="7"/>
      <c r="AC380" s="7"/>
    </row>
    <row r="381" spans="1:29" s="25" customFormat="1" ht="12.75">
      <c r="A381" s="7"/>
      <c r="B381" s="7"/>
      <c r="C381" s="7"/>
      <c r="D381" s="7"/>
      <c r="E381" s="7"/>
      <c r="F381" s="7"/>
      <c r="G381" s="7"/>
      <c r="H381" s="7"/>
      <c r="I381" s="7"/>
      <c r="J381" s="7"/>
      <c r="K381" s="44"/>
      <c r="L381" s="7"/>
      <c r="M381" s="7"/>
      <c r="N381" s="7"/>
      <c r="O381" s="7"/>
      <c r="P381" s="7"/>
      <c r="Q381" s="7"/>
      <c r="R381" s="7"/>
      <c r="S381" s="7"/>
      <c r="T381" s="7"/>
      <c r="U381" s="7"/>
      <c r="V381" s="7"/>
      <c r="W381" s="7"/>
      <c r="X381" s="7"/>
      <c r="Y381" s="7"/>
      <c r="Z381" s="7"/>
      <c r="AA381" s="7"/>
      <c r="AB381" s="7"/>
      <c r="AC381" s="7"/>
    </row>
    <row r="382" spans="1:29" s="25" customFormat="1" ht="12.75">
      <c r="A382" s="7"/>
      <c r="B382" s="7"/>
      <c r="C382" s="7"/>
      <c r="D382" s="7"/>
      <c r="E382" s="7"/>
      <c r="F382" s="7"/>
      <c r="G382" s="7"/>
      <c r="H382" s="7"/>
      <c r="I382" s="7"/>
      <c r="J382" s="7"/>
      <c r="K382" s="44"/>
      <c r="L382" s="7"/>
      <c r="M382" s="7"/>
      <c r="N382" s="7"/>
      <c r="O382" s="7"/>
      <c r="P382" s="7"/>
      <c r="Q382" s="7"/>
      <c r="R382" s="7"/>
      <c r="S382" s="7"/>
      <c r="T382" s="7"/>
      <c r="U382" s="7"/>
      <c r="V382" s="7"/>
      <c r="W382" s="7"/>
      <c r="X382" s="7"/>
      <c r="Y382" s="7"/>
      <c r="Z382" s="7"/>
      <c r="AA382" s="7"/>
      <c r="AB382" s="7"/>
      <c r="AC382" s="7"/>
    </row>
    <row r="383" spans="1:29" s="25" customFormat="1" ht="12.75">
      <c r="A383" s="7"/>
      <c r="B383" s="7"/>
      <c r="C383" s="7"/>
      <c r="D383" s="7"/>
      <c r="E383" s="7"/>
      <c r="F383" s="7"/>
      <c r="G383" s="7"/>
      <c r="H383" s="7"/>
      <c r="I383" s="7"/>
      <c r="J383" s="7"/>
      <c r="K383" s="44"/>
      <c r="L383" s="7"/>
      <c r="M383" s="7"/>
      <c r="N383" s="7"/>
      <c r="O383" s="7"/>
      <c r="P383" s="7"/>
      <c r="Q383" s="7"/>
      <c r="R383" s="7"/>
      <c r="S383" s="7"/>
      <c r="T383" s="7"/>
      <c r="U383" s="7"/>
      <c r="V383" s="7"/>
      <c r="W383" s="7"/>
      <c r="X383" s="7"/>
      <c r="Y383" s="7"/>
      <c r="Z383" s="7"/>
      <c r="AA383" s="7"/>
      <c r="AB383" s="7"/>
      <c r="AC383" s="7"/>
    </row>
    <row r="384" spans="1:29" s="25" customFormat="1" ht="12.75">
      <c r="A384" s="7"/>
      <c r="B384" s="7"/>
      <c r="C384" s="7"/>
      <c r="D384" s="7"/>
      <c r="E384" s="7"/>
      <c r="F384" s="7"/>
      <c r="G384" s="7"/>
      <c r="H384" s="7"/>
      <c r="I384" s="7"/>
      <c r="J384" s="7"/>
      <c r="K384" s="44"/>
      <c r="L384" s="7"/>
      <c r="M384" s="7"/>
      <c r="N384" s="7"/>
      <c r="O384" s="7"/>
      <c r="P384" s="7"/>
      <c r="Q384" s="7"/>
      <c r="R384" s="7"/>
      <c r="S384" s="7"/>
      <c r="T384" s="7"/>
      <c r="U384" s="7"/>
      <c r="V384" s="7"/>
      <c r="W384" s="7"/>
      <c r="X384" s="7"/>
      <c r="Y384" s="7"/>
      <c r="Z384" s="7"/>
      <c r="AA384" s="7"/>
      <c r="AB384" s="7"/>
      <c r="AC384" s="7"/>
    </row>
    <row r="385" spans="1:29" s="25" customFormat="1" ht="12.75">
      <c r="A385" s="7"/>
      <c r="B385" s="7"/>
      <c r="C385" s="7"/>
      <c r="D385" s="7"/>
      <c r="E385" s="7"/>
      <c r="F385" s="7"/>
      <c r="G385" s="7"/>
      <c r="H385" s="7"/>
      <c r="I385" s="7"/>
      <c r="J385" s="7"/>
      <c r="K385" s="44"/>
      <c r="L385" s="7"/>
      <c r="M385" s="7"/>
      <c r="N385" s="7"/>
      <c r="O385" s="7"/>
      <c r="P385" s="7"/>
      <c r="Q385" s="7"/>
      <c r="R385" s="7"/>
      <c r="S385" s="7"/>
      <c r="T385" s="7"/>
      <c r="U385" s="7"/>
      <c r="V385" s="7"/>
      <c r="W385" s="7"/>
      <c r="X385" s="7"/>
      <c r="Y385" s="7"/>
      <c r="Z385" s="7"/>
      <c r="AA385" s="7"/>
      <c r="AB385" s="7"/>
      <c r="AC385" s="7"/>
    </row>
    <row r="386" spans="1:29" s="25" customFormat="1" ht="25.5" customHeight="1">
      <c r="A386" s="7"/>
      <c r="B386" s="7"/>
      <c r="C386" s="7"/>
      <c r="D386" s="7"/>
      <c r="E386" s="7"/>
      <c r="F386" s="7"/>
      <c r="G386" s="7"/>
      <c r="H386" s="7"/>
      <c r="I386" s="7"/>
      <c r="J386" s="7"/>
      <c r="K386" s="44"/>
      <c r="L386" s="7"/>
      <c r="M386" s="7"/>
      <c r="N386" s="7"/>
      <c r="O386" s="7"/>
      <c r="P386" s="7"/>
      <c r="Q386" s="7"/>
      <c r="R386" s="7"/>
      <c r="S386" s="7"/>
      <c r="T386" s="7"/>
      <c r="U386" s="7"/>
      <c r="V386" s="7"/>
      <c r="W386" s="7"/>
      <c r="X386" s="7"/>
      <c r="Y386" s="7"/>
      <c r="Z386" s="7"/>
      <c r="AA386" s="7"/>
      <c r="AB386" s="7"/>
      <c r="AC386" s="7"/>
    </row>
    <row r="387" spans="1:29" s="25" customFormat="1" ht="12.75">
      <c r="A387" s="7"/>
      <c r="B387" s="7"/>
      <c r="C387" s="7"/>
      <c r="D387" s="7"/>
      <c r="E387" s="7"/>
      <c r="F387" s="7"/>
      <c r="G387" s="7"/>
      <c r="H387" s="7"/>
      <c r="I387" s="7"/>
      <c r="J387" s="7"/>
      <c r="K387" s="44"/>
      <c r="L387" s="7"/>
      <c r="M387" s="7"/>
      <c r="N387" s="7"/>
      <c r="O387" s="7"/>
      <c r="P387" s="7"/>
      <c r="Q387" s="7"/>
      <c r="R387" s="7"/>
      <c r="S387" s="7"/>
      <c r="T387" s="7"/>
      <c r="U387" s="7"/>
      <c r="V387" s="7"/>
      <c r="W387" s="7"/>
      <c r="X387" s="7"/>
      <c r="Y387" s="7"/>
      <c r="Z387" s="7"/>
      <c r="AA387" s="7"/>
      <c r="AB387" s="7"/>
      <c r="AC387" s="7"/>
    </row>
  </sheetData>
  <sheetProtection/>
  <mergeCells count="1">
    <mergeCell ref="O5:O6"/>
  </mergeCells>
  <conditionalFormatting sqref="H91:H100 H12:H58 H72:H85 E12:F100 J12:K100">
    <cfRule type="cellIs" priority="1" dxfId="0" operator="equal" stopIfTrue="1">
      <formula>"#"</formula>
    </cfRule>
  </conditionalFormatting>
  <conditionalFormatting sqref="G91:G100 G12:G58 G72:G85 I91:I100 I12:I58 I72:I85">
    <cfRule type="cellIs" priority="2" dxfId="0" operator="equal" stopIfTrue="1">
      <formula>"#"</formula>
    </cfRule>
    <cfRule type="cellIs" priority="3" dxfId="0" operator="equal" stopIfTrue="1">
      <formula>0</formula>
    </cfRule>
  </conditionalFormatting>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T388"/>
  <sheetViews>
    <sheetView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28125" style="7" bestFit="1" customWidth="1"/>
    <col min="2" max="2" width="27.28125" style="7" customWidth="1"/>
    <col min="3" max="3" width="10.00390625" style="7" customWidth="1"/>
    <col min="4" max="4" width="10.28125" style="7" customWidth="1"/>
    <col min="5" max="10" width="15.7109375" style="7" customWidth="1"/>
    <col min="11" max="11" width="15.7109375" style="44" customWidth="1"/>
    <col min="12" max="12" width="17.57421875" style="7" customWidth="1"/>
    <col min="13" max="14" width="16.57421875" style="7" customWidth="1"/>
    <col min="15" max="15" width="13.57421875" style="7" customWidth="1"/>
    <col min="16" max="16384" width="12.7109375" style="7" customWidth="1"/>
  </cols>
  <sheetData>
    <row r="1" spans="1:14" ht="15.75" customHeight="1">
      <c r="A1" s="1"/>
      <c r="B1" s="2" t="s">
        <v>698</v>
      </c>
      <c r="C1" s="3"/>
      <c r="D1" s="3"/>
      <c r="E1" s="4"/>
      <c r="F1" s="4"/>
      <c r="G1" s="4"/>
      <c r="H1" s="4"/>
      <c r="I1" s="4"/>
      <c r="J1" s="4"/>
      <c r="K1" s="5"/>
      <c r="L1" s="4"/>
      <c r="M1" s="4"/>
      <c r="N1" s="6"/>
    </row>
    <row r="2" spans="1:14" ht="15.75">
      <c r="A2" s="8"/>
      <c r="B2" s="9"/>
      <c r="C2" s="9"/>
      <c r="D2" s="9"/>
      <c r="E2" s="6"/>
      <c r="F2" s="6"/>
      <c r="G2" s="6"/>
      <c r="H2" s="6"/>
      <c r="I2" s="6"/>
      <c r="J2" s="6"/>
      <c r="K2" s="10"/>
      <c r="L2" s="6"/>
      <c r="M2" s="6"/>
      <c r="N2" s="6"/>
    </row>
    <row r="3" spans="1:14" ht="12.75" customHeight="1">
      <c r="A3" s="11"/>
      <c r="B3" s="6" t="s">
        <v>699</v>
      </c>
      <c r="C3" s="6"/>
      <c r="D3" s="6"/>
      <c r="E3" s="6"/>
      <c r="F3" s="6"/>
      <c r="G3" s="6"/>
      <c r="H3" s="6"/>
      <c r="I3" s="6"/>
      <c r="J3" s="6"/>
      <c r="K3" s="10"/>
      <c r="L3" s="6"/>
      <c r="M3" s="6"/>
      <c r="N3" s="6"/>
    </row>
    <row r="4" spans="1:14" ht="13.5" thickBot="1">
      <c r="A4" s="11"/>
      <c r="B4" s="6"/>
      <c r="C4" s="6"/>
      <c r="D4" s="6"/>
      <c r="E4" s="6"/>
      <c r="F4" s="6"/>
      <c r="G4" s="6"/>
      <c r="H4" s="6"/>
      <c r="I4" s="6"/>
      <c r="J4" s="6"/>
      <c r="K4" s="10"/>
      <c r="L4" s="6"/>
      <c r="M4" s="6"/>
      <c r="N4" s="6"/>
    </row>
    <row r="5" spans="1:15" ht="12.75">
      <c r="A5" s="48"/>
      <c r="B5" s="12"/>
      <c r="C5" s="12"/>
      <c r="D5" s="12"/>
      <c r="E5" s="12"/>
      <c r="F5" s="12"/>
      <c r="G5" s="12"/>
      <c r="H5" s="12"/>
      <c r="I5" s="12"/>
      <c r="J5" s="12"/>
      <c r="K5" s="12"/>
      <c r="L5" s="12"/>
      <c r="M5" s="12"/>
      <c r="N5" s="12"/>
      <c r="O5" s="120" t="s">
        <v>742</v>
      </c>
    </row>
    <row r="6" spans="1:15" s="16" customFormat="1" ht="44.25" customHeight="1">
      <c r="A6" s="49"/>
      <c r="B6" s="13"/>
      <c r="C6" s="13" t="s">
        <v>2</v>
      </c>
      <c r="D6" s="13" t="s">
        <v>3</v>
      </c>
      <c r="E6" s="45" t="s">
        <v>6</v>
      </c>
      <c r="F6" s="46" t="s">
        <v>7</v>
      </c>
      <c r="G6" s="45" t="s">
        <v>693</v>
      </c>
      <c r="H6" s="45" t="s">
        <v>8</v>
      </c>
      <c r="I6" s="45" t="s">
        <v>694</v>
      </c>
      <c r="J6" s="45" t="s">
        <v>4</v>
      </c>
      <c r="K6" s="45" t="s">
        <v>5</v>
      </c>
      <c r="L6" s="45" t="s">
        <v>9</v>
      </c>
      <c r="M6" s="45" t="s">
        <v>10</v>
      </c>
      <c r="N6" s="45" t="s">
        <v>703</v>
      </c>
      <c r="O6" s="121"/>
    </row>
    <row r="7" spans="1:15" s="20" customFormat="1" ht="11.25">
      <c r="A7" s="17"/>
      <c r="B7" s="18"/>
      <c r="C7" s="18"/>
      <c r="D7" s="19"/>
      <c r="E7" s="19"/>
      <c r="F7" s="19"/>
      <c r="G7" s="19"/>
      <c r="H7" s="19"/>
      <c r="I7" s="19"/>
      <c r="J7" s="19"/>
      <c r="K7" s="19"/>
      <c r="L7" s="19"/>
      <c r="M7" s="19"/>
      <c r="N7" s="19"/>
      <c r="O7" s="111"/>
    </row>
    <row r="8" spans="1:15" s="25" customFormat="1" ht="11.25">
      <c r="A8" s="21"/>
      <c r="B8" s="22"/>
      <c r="C8" s="22"/>
      <c r="D8" s="23"/>
      <c r="E8" s="23"/>
      <c r="F8" s="23"/>
      <c r="G8" s="23"/>
      <c r="H8" s="23"/>
      <c r="I8" s="23"/>
      <c r="J8" s="23"/>
      <c r="K8" s="23"/>
      <c r="L8" s="23"/>
      <c r="M8" s="23"/>
      <c r="N8" s="23"/>
      <c r="O8" s="112"/>
    </row>
    <row r="9" spans="1:15" s="25" customFormat="1" ht="11.25">
      <c r="A9" s="21"/>
      <c r="B9" s="26"/>
      <c r="C9" s="26"/>
      <c r="D9" s="27"/>
      <c r="E9" s="27"/>
      <c r="F9" s="27"/>
      <c r="G9" s="27"/>
      <c r="H9" s="27"/>
      <c r="I9" s="27"/>
      <c r="J9" s="27"/>
      <c r="K9" s="27"/>
      <c r="L9" s="27"/>
      <c r="M9" s="27"/>
      <c r="N9" s="27"/>
      <c r="O9" s="117"/>
    </row>
    <row r="10" spans="1:15" s="25" customFormat="1" ht="11.25">
      <c r="A10" s="71" t="s">
        <v>709</v>
      </c>
      <c r="B10" s="26" t="s">
        <v>11</v>
      </c>
      <c r="C10" s="26"/>
      <c r="D10" s="27"/>
      <c r="E10" s="28">
        <v>18927029678.800003</v>
      </c>
      <c r="F10" s="28">
        <v>708245494.7600001</v>
      </c>
      <c r="G10" s="28">
        <v>51156538.560000025</v>
      </c>
      <c r="H10" s="28">
        <v>1358841163.9299996</v>
      </c>
      <c r="I10" s="28">
        <v>-68609401.88</v>
      </c>
      <c r="J10" s="28">
        <v>214772428.64</v>
      </c>
      <c r="K10" s="28">
        <v>10000000</v>
      </c>
      <c r="L10" s="28">
        <v>3068455.6</v>
      </c>
      <c r="M10" s="28">
        <v>-3313579.47</v>
      </c>
      <c r="N10" s="110" t="s">
        <v>731</v>
      </c>
      <c r="O10" s="113">
        <f>O340</f>
        <v>19682386712.299988</v>
      </c>
    </row>
    <row r="11" spans="1:15" s="25" customFormat="1" ht="11.25">
      <c r="A11" s="21"/>
      <c r="B11" s="26"/>
      <c r="C11" s="26"/>
      <c r="D11" s="27"/>
      <c r="E11" s="28"/>
      <c r="F11" s="28"/>
      <c r="G11" s="28"/>
      <c r="H11" s="28"/>
      <c r="I11" s="28"/>
      <c r="J11" s="28"/>
      <c r="K11" s="28"/>
      <c r="L11" s="28"/>
      <c r="M11" s="28"/>
      <c r="N11" s="28"/>
      <c r="O11" s="112"/>
    </row>
    <row r="12" spans="1:15" s="25" customFormat="1" ht="11.25">
      <c r="A12" s="50" t="s">
        <v>12</v>
      </c>
      <c r="B12" s="29" t="s">
        <v>13</v>
      </c>
      <c r="C12" s="27" t="s">
        <v>14</v>
      </c>
      <c r="D12" s="27" t="s">
        <v>15</v>
      </c>
      <c r="E12" s="28">
        <v>13792664.71</v>
      </c>
      <c r="F12" s="28">
        <v>545497.74</v>
      </c>
      <c r="G12" s="28">
        <v>13444.43</v>
      </c>
      <c r="H12" s="28">
        <v>1251321.37</v>
      </c>
      <c r="I12" s="28">
        <v>-25689.04</v>
      </c>
      <c r="J12" s="28">
        <v>483081.95</v>
      </c>
      <c r="K12" s="28">
        <v>0</v>
      </c>
      <c r="L12" s="28">
        <v>0</v>
      </c>
      <c r="M12" s="28">
        <v>11703.1</v>
      </c>
      <c r="N12" s="28">
        <v>0</v>
      </c>
      <c r="O12" s="114">
        <f>E12-F12-G12+H12+I12+J12+K12+L12+M12</f>
        <v>14954139.92</v>
      </c>
    </row>
    <row r="13" spans="1:15" s="25" customFormat="1" ht="11.25">
      <c r="A13" s="50" t="s">
        <v>16</v>
      </c>
      <c r="B13" s="29" t="s">
        <v>17</v>
      </c>
      <c r="C13" s="27" t="s">
        <v>18</v>
      </c>
      <c r="D13" s="27" t="s">
        <v>15</v>
      </c>
      <c r="E13" s="28">
        <v>20628462.46</v>
      </c>
      <c r="F13" s="28">
        <v>448544.32</v>
      </c>
      <c r="G13" s="28">
        <v>51691.01</v>
      </c>
      <c r="H13" s="28">
        <v>1787990.2</v>
      </c>
      <c r="I13" s="28">
        <v>-19144.41</v>
      </c>
      <c r="J13" s="28">
        <v>372268.38</v>
      </c>
      <c r="K13" s="28">
        <v>0</v>
      </c>
      <c r="L13" s="28">
        <v>0</v>
      </c>
      <c r="M13" s="28">
        <v>0</v>
      </c>
      <c r="N13" s="28">
        <v>0</v>
      </c>
      <c r="O13" s="114">
        <f aca="true" t="shared" si="0" ref="O13:O76">E13-F13-G13+H13+I13+J13+K13+L13+M13</f>
        <v>22269341.299999997</v>
      </c>
    </row>
    <row r="14" spans="1:15" s="25" customFormat="1" ht="11.25">
      <c r="A14" s="50" t="s">
        <v>19</v>
      </c>
      <c r="B14" s="29" t="s">
        <v>20</v>
      </c>
      <c r="C14" s="27" t="s">
        <v>21</v>
      </c>
      <c r="D14" s="27" t="s">
        <v>15</v>
      </c>
      <c r="E14" s="28">
        <v>26760389.94</v>
      </c>
      <c r="F14" s="28">
        <v>1805859.05</v>
      </c>
      <c r="G14" s="28">
        <v>7459.14</v>
      </c>
      <c r="H14" s="28">
        <v>653971.31</v>
      </c>
      <c r="I14" s="28">
        <v>-50824.52</v>
      </c>
      <c r="J14" s="28">
        <v>211096.85</v>
      </c>
      <c r="K14" s="28">
        <v>0</v>
      </c>
      <c r="L14" s="28">
        <v>0</v>
      </c>
      <c r="M14" s="28">
        <v>0</v>
      </c>
      <c r="N14" s="28">
        <v>0</v>
      </c>
      <c r="O14" s="114">
        <f t="shared" si="0"/>
        <v>25761315.39</v>
      </c>
    </row>
    <row r="15" spans="1:15" s="25" customFormat="1" ht="11.25">
      <c r="A15" s="50" t="s">
        <v>22</v>
      </c>
      <c r="B15" s="29" t="s">
        <v>23</v>
      </c>
      <c r="C15" s="27" t="s">
        <v>14</v>
      </c>
      <c r="D15" s="27" t="s">
        <v>15</v>
      </c>
      <c r="E15" s="28">
        <v>26326489.7</v>
      </c>
      <c r="F15" s="28">
        <v>1040289.37</v>
      </c>
      <c r="G15" s="28">
        <v>859.79</v>
      </c>
      <c r="H15" s="28">
        <v>846174.99</v>
      </c>
      <c r="I15" s="28">
        <v>-79282.47</v>
      </c>
      <c r="J15" s="28">
        <v>372786.19</v>
      </c>
      <c r="K15" s="28">
        <v>0</v>
      </c>
      <c r="L15" s="28">
        <v>0</v>
      </c>
      <c r="M15" s="28">
        <v>0</v>
      </c>
      <c r="N15" s="28">
        <v>0</v>
      </c>
      <c r="O15" s="114">
        <f t="shared" si="0"/>
        <v>26425019.25</v>
      </c>
    </row>
    <row r="16" spans="1:15" s="25" customFormat="1" ht="11.25">
      <c r="A16" s="50" t="s">
        <v>24</v>
      </c>
      <c r="B16" s="29" t="s">
        <v>25</v>
      </c>
      <c r="C16" s="27" t="s">
        <v>21</v>
      </c>
      <c r="D16" s="27" t="s">
        <v>15</v>
      </c>
      <c r="E16" s="28">
        <v>29270426.38</v>
      </c>
      <c r="F16" s="28">
        <v>2173833.69</v>
      </c>
      <c r="G16" s="28">
        <v>6856.95</v>
      </c>
      <c r="H16" s="28">
        <v>1019396.63</v>
      </c>
      <c r="I16" s="28">
        <v>-45761.49</v>
      </c>
      <c r="J16" s="28">
        <v>497580.13</v>
      </c>
      <c r="K16" s="28">
        <v>0</v>
      </c>
      <c r="L16" s="28">
        <v>0</v>
      </c>
      <c r="M16" s="28">
        <v>0</v>
      </c>
      <c r="N16" s="28">
        <v>0</v>
      </c>
      <c r="O16" s="114">
        <f t="shared" si="0"/>
        <v>28560951.009999998</v>
      </c>
    </row>
    <row r="17" spans="1:15" s="25" customFormat="1" ht="11.25">
      <c r="A17" s="50" t="s">
        <v>26</v>
      </c>
      <c r="B17" s="29" t="s">
        <v>27</v>
      </c>
      <c r="C17" s="27" t="s">
        <v>14</v>
      </c>
      <c r="D17" s="27" t="s">
        <v>15</v>
      </c>
      <c r="E17" s="28">
        <v>38851040.15</v>
      </c>
      <c r="F17" s="28">
        <v>1153926.45</v>
      </c>
      <c r="G17" s="28">
        <v>-4174.94</v>
      </c>
      <c r="H17" s="28">
        <v>1324732.02</v>
      </c>
      <c r="I17" s="28">
        <v>-45030.27</v>
      </c>
      <c r="J17" s="28">
        <v>648796.94</v>
      </c>
      <c r="K17" s="28">
        <v>0</v>
      </c>
      <c r="L17" s="28">
        <v>0</v>
      </c>
      <c r="M17" s="28">
        <v>0</v>
      </c>
      <c r="N17" s="28">
        <v>0</v>
      </c>
      <c r="O17" s="114">
        <f t="shared" si="0"/>
        <v>39629787.32999999</v>
      </c>
    </row>
    <row r="18" spans="1:15" s="25" customFormat="1" ht="11.25">
      <c r="A18" s="50" t="s">
        <v>28</v>
      </c>
      <c r="B18" s="29" t="s">
        <v>29</v>
      </c>
      <c r="C18" s="27" t="s">
        <v>14</v>
      </c>
      <c r="D18" s="27" t="s">
        <v>15</v>
      </c>
      <c r="E18" s="28">
        <v>43994408.2</v>
      </c>
      <c r="F18" s="28">
        <v>2007621.3</v>
      </c>
      <c r="G18" s="28">
        <v>62594.13</v>
      </c>
      <c r="H18" s="28">
        <v>1408841.55</v>
      </c>
      <c r="I18" s="28">
        <v>-177470.53</v>
      </c>
      <c r="J18" s="28">
        <v>192784.53</v>
      </c>
      <c r="K18" s="28">
        <v>0</v>
      </c>
      <c r="L18" s="28">
        <v>0</v>
      </c>
      <c r="M18" s="28">
        <v>0</v>
      </c>
      <c r="N18" s="28">
        <v>0</v>
      </c>
      <c r="O18" s="114">
        <f t="shared" si="0"/>
        <v>43348348.32</v>
      </c>
    </row>
    <row r="19" spans="1:15" s="25" customFormat="1" ht="11.25">
      <c r="A19" s="50" t="s">
        <v>30</v>
      </c>
      <c r="B19" s="29" t="s">
        <v>31</v>
      </c>
      <c r="C19" s="27" t="s">
        <v>32</v>
      </c>
      <c r="D19" s="27" t="s">
        <v>15</v>
      </c>
      <c r="E19" s="28">
        <v>19650120.17</v>
      </c>
      <c r="F19" s="28">
        <v>429971.04</v>
      </c>
      <c r="G19" s="28">
        <v>8430.11</v>
      </c>
      <c r="H19" s="28">
        <v>748346.91</v>
      </c>
      <c r="I19" s="28">
        <v>-16655.57</v>
      </c>
      <c r="J19" s="28">
        <v>171152.19</v>
      </c>
      <c r="K19" s="28">
        <v>0</v>
      </c>
      <c r="L19" s="28">
        <v>0</v>
      </c>
      <c r="M19" s="28">
        <v>0</v>
      </c>
      <c r="N19" s="28">
        <v>0</v>
      </c>
      <c r="O19" s="114">
        <f t="shared" si="0"/>
        <v>20114562.550000004</v>
      </c>
    </row>
    <row r="20" spans="1:15" s="25" customFormat="1" ht="11.25">
      <c r="A20" s="50" t="s">
        <v>33</v>
      </c>
      <c r="B20" s="29" t="s">
        <v>34</v>
      </c>
      <c r="C20" s="27" t="s">
        <v>35</v>
      </c>
      <c r="D20" s="27" t="s">
        <v>36</v>
      </c>
      <c r="E20" s="28">
        <v>47602127.86</v>
      </c>
      <c r="F20" s="28">
        <v>1203065.29</v>
      </c>
      <c r="G20" s="28">
        <v>2174651.41</v>
      </c>
      <c r="H20" s="28">
        <v>5276295.36</v>
      </c>
      <c r="I20" s="28">
        <v>-48510.6</v>
      </c>
      <c r="J20" s="28">
        <v>289075.17</v>
      </c>
      <c r="K20" s="28">
        <v>0</v>
      </c>
      <c r="L20" s="28">
        <v>0</v>
      </c>
      <c r="M20" s="28">
        <v>0</v>
      </c>
      <c r="N20" s="28">
        <v>0</v>
      </c>
      <c r="O20" s="114">
        <f t="shared" si="0"/>
        <v>49741271.089999996</v>
      </c>
    </row>
    <row r="21" spans="1:15" s="25" customFormat="1" ht="11.25">
      <c r="A21" s="50" t="s">
        <v>37</v>
      </c>
      <c r="B21" s="29" t="s">
        <v>38</v>
      </c>
      <c r="C21" s="27" t="s">
        <v>35</v>
      </c>
      <c r="D21" s="27" t="s">
        <v>36</v>
      </c>
      <c r="E21" s="28">
        <v>95852238.81</v>
      </c>
      <c r="F21" s="28">
        <v>2043209.17</v>
      </c>
      <c r="G21" s="28">
        <v>13606.11</v>
      </c>
      <c r="H21" s="28">
        <v>7201100.05</v>
      </c>
      <c r="I21" s="28">
        <v>-5268.64</v>
      </c>
      <c r="J21" s="28">
        <v>3559662.08</v>
      </c>
      <c r="K21" s="28">
        <v>0</v>
      </c>
      <c r="L21" s="28">
        <v>0</v>
      </c>
      <c r="M21" s="28">
        <v>0</v>
      </c>
      <c r="N21" s="28">
        <v>0</v>
      </c>
      <c r="O21" s="114">
        <f t="shared" si="0"/>
        <v>104550917.02</v>
      </c>
    </row>
    <row r="22" spans="1:15" s="25" customFormat="1" ht="11.25">
      <c r="A22" s="50" t="s">
        <v>39</v>
      </c>
      <c r="B22" s="29" t="s">
        <v>40</v>
      </c>
      <c r="C22" s="27" t="s">
        <v>41</v>
      </c>
      <c r="D22" s="27" t="s">
        <v>42</v>
      </c>
      <c r="E22" s="28">
        <v>43834127.04</v>
      </c>
      <c r="F22" s="28">
        <v>1705735.76</v>
      </c>
      <c r="G22" s="28">
        <v>37092.93</v>
      </c>
      <c r="H22" s="28">
        <v>2299043.6</v>
      </c>
      <c r="I22" s="28">
        <v>-224468.32</v>
      </c>
      <c r="J22" s="28">
        <v>298404.38</v>
      </c>
      <c r="K22" s="28">
        <v>0</v>
      </c>
      <c r="L22" s="28">
        <v>0</v>
      </c>
      <c r="M22" s="28">
        <v>0</v>
      </c>
      <c r="N22" s="28">
        <v>0</v>
      </c>
      <c r="O22" s="114">
        <f t="shared" si="0"/>
        <v>44464278.010000005</v>
      </c>
    </row>
    <row r="23" spans="1:15" s="25" customFormat="1" ht="11.25">
      <c r="A23" s="50" t="s">
        <v>43</v>
      </c>
      <c r="B23" s="29" t="s">
        <v>44</v>
      </c>
      <c r="C23" s="27" t="s">
        <v>18</v>
      </c>
      <c r="D23" s="27" t="s">
        <v>15</v>
      </c>
      <c r="E23" s="28">
        <v>18717776.86</v>
      </c>
      <c r="F23" s="28">
        <v>365817.94</v>
      </c>
      <c r="G23" s="28">
        <v>611079.47</v>
      </c>
      <c r="H23" s="28">
        <v>1150538.72</v>
      </c>
      <c r="I23" s="28">
        <v>-335299.96</v>
      </c>
      <c r="J23" s="28">
        <v>460224.29</v>
      </c>
      <c r="K23" s="28">
        <v>0</v>
      </c>
      <c r="L23" s="28">
        <v>1377</v>
      </c>
      <c r="M23" s="28">
        <v>-561</v>
      </c>
      <c r="N23" s="28">
        <v>0</v>
      </c>
      <c r="O23" s="114">
        <f t="shared" si="0"/>
        <v>19017158.499999996</v>
      </c>
    </row>
    <row r="24" spans="1:15" s="25" customFormat="1" ht="11.25">
      <c r="A24" s="50" t="s">
        <v>45</v>
      </c>
      <c r="B24" s="29" t="s">
        <v>46</v>
      </c>
      <c r="C24" s="27" t="s">
        <v>32</v>
      </c>
      <c r="D24" s="27" t="s">
        <v>15</v>
      </c>
      <c r="E24" s="28">
        <v>70938635.29</v>
      </c>
      <c r="F24" s="28">
        <v>4775088.65</v>
      </c>
      <c r="G24" s="28">
        <v>17594.23</v>
      </c>
      <c r="H24" s="28">
        <v>1892502.49</v>
      </c>
      <c r="I24" s="28">
        <v>-268832.88</v>
      </c>
      <c r="J24" s="28">
        <v>290969.62</v>
      </c>
      <c r="K24" s="28">
        <v>0</v>
      </c>
      <c r="L24" s="28">
        <v>0</v>
      </c>
      <c r="M24" s="28">
        <v>0</v>
      </c>
      <c r="N24" s="28">
        <v>0</v>
      </c>
      <c r="O24" s="114">
        <f t="shared" si="0"/>
        <v>68060591.64000002</v>
      </c>
    </row>
    <row r="25" spans="1:15" s="25" customFormat="1" ht="11.25">
      <c r="A25" s="50" t="s">
        <v>47</v>
      </c>
      <c r="B25" s="29" t="s">
        <v>48</v>
      </c>
      <c r="C25" s="27" t="s">
        <v>14</v>
      </c>
      <c r="D25" s="27" t="s">
        <v>15</v>
      </c>
      <c r="E25" s="28">
        <v>65283857.77</v>
      </c>
      <c r="F25" s="28">
        <v>2960176.66</v>
      </c>
      <c r="G25" s="28">
        <v>-143910.19</v>
      </c>
      <c r="H25" s="28">
        <v>3662486.91</v>
      </c>
      <c r="I25" s="28">
        <v>-145433.49</v>
      </c>
      <c r="J25" s="28">
        <v>269087.29</v>
      </c>
      <c r="K25" s="28">
        <v>0</v>
      </c>
      <c r="L25" s="28">
        <v>0</v>
      </c>
      <c r="M25" s="28">
        <v>-475683.84</v>
      </c>
      <c r="N25" s="28">
        <v>0</v>
      </c>
      <c r="O25" s="114">
        <f t="shared" si="0"/>
        <v>65778048.16999999</v>
      </c>
    </row>
    <row r="26" spans="1:15" s="25" customFormat="1" ht="11.25">
      <c r="A26" s="50" t="s">
        <v>49</v>
      </c>
      <c r="B26" s="29" t="s">
        <v>50</v>
      </c>
      <c r="C26" s="27" t="s">
        <v>21</v>
      </c>
      <c r="D26" s="27" t="s">
        <v>15</v>
      </c>
      <c r="E26" s="28">
        <v>35229534.05</v>
      </c>
      <c r="F26" s="28">
        <v>2025868.62</v>
      </c>
      <c r="G26" s="28">
        <v>9922.99</v>
      </c>
      <c r="H26" s="28">
        <v>8921004.65</v>
      </c>
      <c r="I26" s="28">
        <v>-70286.27</v>
      </c>
      <c r="J26" s="28">
        <v>236622.59</v>
      </c>
      <c r="K26" s="28">
        <v>0</v>
      </c>
      <c r="L26" s="28">
        <v>0</v>
      </c>
      <c r="M26" s="28">
        <v>0</v>
      </c>
      <c r="N26" s="28">
        <v>0</v>
      </c>
      <c r="O26" s="114">
        <f t="shared" si="0"/>
        <v>42281083.41</v>
      </c>
    </row>
    <row r="27" spans="1:15" s="25" customFormat="1" ht="11.25">
      <c r="A27" s="50" t="s">
        <v>51</v>
      </c>
      <c r="B27" s="29" t="s">
        <v>52</v>
      </c>
      <c r="C27" s="27" t="s">
        <v>53</v>
      </c>
      <c r="D27" s="27" t="s">
        <v>54</v>
      </c>
      <c r="E27" s="28">
        <v>52912635.86</v>
      </c>
      <c r="F27" s="28">
        <v>660961.03</v>
      </c>
      <c r="G27" s="28">
        <v>16218.8</v>
      </c>
      <c r="H27" s="28">
        <v>3098188.45</v>
      </c>
      <c r="I27" s="28">
        <v>85941</v>
      </c>
      <c r="J27" s="28">
        <v>486243.7</v>
      </c>
      <c r="K27" s="28">
        <v>0</v>
      </c>
      <c r="L27" s="28">
        <v>0</v>
      </c>
      <c r="M27" s="28">
        <v>0</v>
      </c>
      <c r="N27" s="28">
        <v>0</v>
      </c>
      <c r="O27" s="114">
        <f t="shared" si="0"/>
        <v>55905829.18000001</v>
      </c>
    </row>
    <row r="28" spans="1:15" s="25" customFormat="1" ht="11.25">
      <c r="A28" s="50" t="s">
        <v>55</v>
      </c>
      <c r="B28" s="29" t="s">
        <v>56</v>
      </c>
      <c r="C28" s="27" t="s">
        <v>32</v>
      </c>
      <c r="D28" s="27" t="s">
        <v>54</v>
      </c>
      <c r="E28" s="28">
        <v>55399786.55</v>
      </c>
      <c r="F28" s="28">
        <v>2567208.93</v>
      </c>
      <c r="G28" s="28">
        <v>-51277.82</v>
      </c>
      <c r="H28" s="28">
        <v>2980693.87</v>
      </c>
      <c r="I28" s="28">
        <v>-79353.54</v>
      </c>
      <c r="J28" s="28">
        <v>514631</v>
      </c>
      <c r="K28" s="28">
        <v>0</v>
      </c>
      <c r="L28" s="28">
        <v>0</v>
      </c>
      <c r="M28" s="28">
        <v>0</v>
      </c>
      <c r="N28" s="28">
        <v>0</v>
      </c>
      <c r="O28" s="114">
        <f t="shared" si="0"/>
        <v>56299826.769999996</v>
      </c>
    </row>
    <row r="29" spans="1:15" s="25" customFormat="1" ht="11.25">
      <c r="A29" s="50" t="s">
        <v>57</v>
      </c>
      <c r="B29" s="29" t="s">
        <v>58</v>
      </c>
      <c r="C29" s="27" t="s">
        <v>35</v>
      </c>
      <c r="D29" s="27" t="s">
        <v>36</v>
      </c>
      <c r="E29" s="28">
        <v>55180836.03</v>
      </c>
      <c r="F29" s="28">
        <v>2613396.53</v>
      </c>
      <c r="G29" s="28">
        <v>118338.84</v>
      </c>
      <c r="H29" s="28">
        <v>1971793.46</v>
      </c>
      <c r="I29" s="28">
        <v>-161990.61</v>
      </c>
      <c r="J29" s="28">
        <v>716685.3</v>
      </c>
      <c r="K29" s="28">
        <v>0</v>
      </c>
      <c r="L29" s="28">
        <v>0</v>
      </c>
      <c r="M29" s="28">
        <v>0</v>
      </c>
      <c r="N29" s="28">
        <v>0</v>
      </c>
      <c r="O29" s="114">
        <f t="shared" si="0"/>
        <v>54975588.809999995</v>
      </c>
    </row>
    <row r="30" spans="1:15" s="25" customFormat="1" ht="11.25">
      <c r="A30" s="50" t="s">
        <v>59</v>
      </c>
      <c r="B30" s="29" t="s">
        <v>60</v>
      </c>
      <c r="C30" s="27" t="s">
        <v>61</v>
      </c>
      <c r="D30" s="27" t="s">
        <v>42</v>
      </c>
      <c r="E30" s="28">
        <v>360206956.29</v>
      </c>
      <c r="F30" s="28">
        <v>21269688.82</v>
      </c>
      <c r="G30" s="28">
        <v>117790.46</v>
      </c>
      <c r="H30" s="28">
        <v>10096305.4</v>
      </c>
      <c r="I30" s="28">
        <v>-630063.99</v>
      </c>
      <c r="J30" s="28">
        <v>3509396.06</v>
      </c>
      <c r="K30" s="28">
        <v>0</v>
      </c>
      <c r="L30" s="28">
        <v>0</v>
      </c>
      <c r="M30" s="28">
        <v>0</v>
      </c>
      <c r="N30" s="28">
        <v>0</v>
      </c>
      <c r="O30" s="114">
        <f t="shared" si="0"/>
        <v>351795114.48</v>
      </c>
    </row>
    <row r="31" spans="1:15" s="25" customFormat="1" ht="11.25">
      <c r="A31" s="50" t="s">
        <v>62</v>
      </c>
      <c r="B31" s="29" t="s">
        <v>63</v>
      </c>
      <c r="C31" s="27" t="s">
        <v>21</v>
      </c>
      <c r="D31" s="27" t="s">
        <v>15</v>
      </c>
      <c r="E31" s="28">
        <v>36662532</v>
      </c>
      <c r="F31" s="28">
        <v>2612098.01</v>
      </c>
      <c r="G31" s="28">
        <v>-6910.09</v>
      </c>
      <c r="H31" s="28">
        <v>577154.66</v>
      </c>
      <c r="I31" s="28">
        <v>-298614.95</v>
      </c>
      <c r="J31" s="28">
        <v>170151.64</v>
      </c>
      <c r="K31" s="28">
        <v>0</v>
      </c>
      <c r="L31" s="28">
        <v>0</v>
      </c>
      <c r="M31" s="28">
        <v>-291532.51</v>
      </c>
      <c r="N31" s="28">
        <v>0</v>
      </c>
      <c r="O31" s="114">
        <f t="shared" si="0"/>
        <v>34214502.92</v>
      </c>
    </row>
    <row r="32" spans="1:15" s="25" customFormat="1" ht="11.25">
      <c r="A32" s="50" t="s">
        <v>64</v>
      </c>
      <c r="B32" s="29" t="s">
        <v>65</v>
      </c>
      <c r="C32" s="27" t="s">
        <v>18</v>
      </c>
      <c r="D32" s="27" t="s">
        <v>54</v>
      </c>
      <c r="E32" s="28">
        <v>38830006.64</v>
      </c>
      <c r="F32" s="28">
        <v>845116.94</v>
      </c>
      <c r="G32" s="28">
        <v>58015.48</v>
      </c>
      <c r="H32" s="28">
        <v>1966532.73</v>
      </c>
      <c r="I32" s="28">
        <v>-109458.78</v>
      </c>
      <c r="J32" s="28">
        <v>482453.28</v>
      </c>
      <c r="K32" s="28">
        <v>0</v>
      </c>
      <c r="L32" s="28">
        <v>0</v>
      </c>
      <c r="M32" s="28">
        <v>0</v>
      </c>
      <c r="N32" s="28">
        <v>0</v>
      </c>
      <c r="O32" s="114">
        <f t="shared" si="0"/>
        <v>40266401.45</v>
      </c>
    </row>
    <row r="33" spans="1:15" s="25" customFormat="1" ht="11.25">
      <c r="A33" s="50" t="s">
        <v>66</v>
      </c>
      <c r="B33" s="29" t="s">
        <v>67</v>
      </c>
      <c r="C33" s="27" t="s">
        <v>18</v>
      </c>
      <c r="D33" s="27" t="s">
        <v>54</v>
      </c>
      <c r="E33" s="28">
        <v>40454225.61</v>
      </c>
      <c r="F33" s="28">
        <v>1230014.07</v>
      </c>
      <c r="G33" s="28">
        <v>36214.16</v>
      </c>
      <c r="H33" s="28">
        <v>3912700.72</v>
      </c>
      <c r="I33" s="28">
        <v>10975.36</v>
      </c>
      <c r="J33" s="28">
        <v>1616514.42</v>
      </c>
      <c r="K33" s="28">
        <v>0</v>
      </c>
      <c r="L33" s="28">
        <v>0</v>
      </c>
      <c r="M33" s="28">
        <v>0</v>
      </c>
      <c r="N33" s="28">
        <v>0</v>
      </c>
      <c r="O33" s="114">
        <f t="shared" si="0"/>
        <v>44728187.88</v>
      </c>
    </row>
    <row r="34" spans="1:15" s="25" customFormat="1" ht="11.25">
      <c r="A34" s="50" t="s">
        <v>68</v>
      </c>
      <c r="B34" s="29" t="s">
        <v>69</v>
      </c>
      <c r="C34" s="27" t="s">
        <v>21</v>
      </c>
      <c r="D34" s="27" t="s">
        <v>15</v>
      </c>
      <c r="E34" s="28">
        <v>18564810.11</v>
      </c>
      <c r="F34" s="28">
        <v>1093301.56</v>
      </c>
      <c r="G34" s="28">
        <v>8657</v>
      </c>
      <c r="H34" s="28">
        <v>431629.14</v>
      </c>
      <c r="I34" s="28">
        <v>-11548.99</v>
      </c>
      <c r="J34" s="28">
        <v>190133.47</v>
      </c>
      <c r="K34" s="28">
        <v>0</v>
      </c>
      <c r="L34" s="28">
        <v>0</v>
      </c>
      <c r="M34" s="28">
        <v>0</v>
      </c>
      <c r="N34" s="28">
        <v>0</v>
      </c>
      <c r="O34" s="114">
        <f t="shared" si="0"/>
        <v>18073065.17</v>
      </c>
    </row>
    <row r="35" spans="1:15" s="25" customFormat="1" ht="11.25">
      <c r="A35" s="50" t="s">
        <v>70</v>
      </c>
      <c r="B35" s="29" t="s">
        <v>71</v>
      </c>
      <c r="C35" s="27" t="s">
        <v>18</v>
      </c>
      <c r="D35" s="27" t="s">
        <v>42</v>
      </c>
      <c r="E35" s="28">
        <v>75597923.06</v>
      </c>
      <c r="F35" s="28">
        <v>3828530.98</v>
      </c>
      <c r="G35" s="28">
        <v>349928.22</v>
      </c>
      <c r="H35" s="28">
        <v>2901165.45</v>
      </c>
      <c r="I35" s="28">
        <v>-144276.14</v>
      </c>
      <c r="J35" s="28">
        <v>1024573.98</v>
      </c>
      <c r="K35" s="28">
        <v>0</v>
      </c>
      <c r="L35" s="28">
        <v>0</v>
      </c>
      <c r="M35" s="28">
        <v>0</v>
      </c>
      <c r="N35" s="28">
        <v>0</v>
      </c>
      <c r="O35" s="114">
        <f t="shared" si="0"/>
        <v>75200927.15</v>
      </c>
    </row>
    <row r="36" spans="1:15" s="25" customFormat="1" ht="11.25">
      <c r="A36" s="50" t="s">
        <v>72</v>
      </c>
      <c r="B36" s="29" t="s">
        <v>73</v>
      </c>
      <c r="C36" s="27" t="s">
        <v>21</v>
      </c>
      <c r="D36" s="27" t="s">
        <v>15</v>
      </c>
      <c r="E36" s="28">
        <v>16547223.67</v>
      </c>
      <c r="F36" s="28">
        <v>608899.26</v>
      </c>
      <c r="G36" s="28">
        <v>9040.82</v>
      </c>
      <c r="H36" s="28">
        <v>402696.17</v>
      </c>
      <c r="I36" s="28">
        <v>-22942.05</v>
      </c>
      <c r="J36" s="28">
        <v>75143.06</v>
      </c>
      <c r="K36" s="28">
        <v>0</v>
      </c>
      <c r="L36" s="28">
        <v>0</v>
      </c>
      <c r="M36" s="28">
        <v>0</v>
      </c>
      <c r="N36" s="28">
        <v>0</v>
      </c>
      <c r="O36" s="114">
        <f t="shared" si="0"/>
        <v>16384180.77</v>
      </c>
    </row>
    <row r="37" spans="1:15" s="25" customFormat="1" ht="11.25">
      <c r="A37" s="50" t="s">
        <v>74</v>
      </c>
      <c r="B37" s="29" t="s">
        <v>75</v>
      </c>
      <c r="C37" s="27" t="s">
        <v>53</v>
      </c>
      <c r="D37" s="27" t="s">
        <v>54</v>
      </c>
      <c r="E37" s="28">
        <v>57675951.95</v>
      </c>
      <c r="F37" s="28">
        <v>1935430.43</v>
      </c>
      <c r="G37" s="28">
        <v>-3273.22</v>
      </c>
      <c r="H37" s="28">
        <v>3134223.4</v>
      </c>
      <c r="I37" s="28">
        <v>-13185.35</v>
      </c>
      <c r="J37" s="28">
        <v>893094.04</v>
      </c>
      <c r="K37" s="28">
        <v>0</v>
      </c>
      <c r="L37" s="28">
        <v>0</v>
      </c>
      <c r="M37" s="28">
        <v>0</v>
      </c>
      <c r="N37" s="28">
        <v>0</v>
      </c>
      <c r="O37" s="114">
        <f t="shared" si="0"/>
        <v>59757926.83</v>
      </c>
    </row>
    <row r="38" spans="1:15" s="25" customFormat="1" ht="11.25">
      <c r="A38" s="50" t="s">
        <v>76</v>
      </c>
      <c r="B38" s="29" t="s">
        <v>77</v>
      </c>
      <c r="C38" s="27" t="s">
        <v>14</v>
      </c>
      <c r="D38" s="27" t="s">
        <v>54</v>
      </c>
      <c r="E38" s="28">
        <v>48696767.42</v>
      </c>
      <c r="F38" s="28">
        <v>3417267.41</v>
      </c>
      <c r="G38" s="28">
        <v>-88083.06</v>
      </c>
      <c r="H38" s="28">
        <v>1073240.72</v>
      </c>
      <c r="I38" s="28">
        <v>-808003.87</v>
      </c>
      <c r="J38" s="28">
        <v>212011.09</v>
      </c>
      <c r="K38" s="28">
        <v>0</v>
      </c>
      <c r="L38" s="28">
        <v>0</v>
      </c>
      <c r="M38" s="28">
        <v>0</v>
      </c>
      <c r="N38" s="28">
        <v>0</v>
      </c>
      <c r="O38" s="114">
        <f t="shared" si="0"/>
        <v>45844831.01000001</v>
      </c>
    </row>
    <row r="39" spans="1:15" s="25" customFormat="1" ht="11.25">
      <c r="A39" s="50" t="s">
        <v>78</v>
      </c>
      <c r="B39" s="29" t="s">
        <v>79</v>
      </c>
      <c r="C39" s="27" t="s">
        <v>41</v>
      </c>
      <c r="D39" s="27" t="s">
        <v>42</v>
      </c>
      <c r="E39" s="28">
        <v>120004990.17</v>
      </c>
      <c r="F39" s="28">
        <v>4548238.92</v>
      </c>
      <c r="G39" s="28">
        <v>26556.33</v>
      </c>
      <c r="H39" s="28">
        <v>6308455.46</v>
      </c>
      <c r="I39" s="28">
        <v>-110981.79</v>
      </c>
      <c r="J39" s="28">
        <v>2469926.39</v>
      </c>
      <c r="K39" s="28">
        <v>0</v>
      </c>
      <c r="L39" s="28">
        <v>0</v>
      </c>
      <c r="M39" s="28">
        <v>0</v>
      </c>
      <c r="N39" s="28">
        <v>0</v>
      </c>
      <c r="O39" s="114">
        <f t="shared" si="0"/>
        <v>124097594.97999999</v>
      </c>
    </row>
    <row r="40" spans="1:15" s="25" customFormat="1" ht="11.25">
      <c r="A40" s="50" t="s">
        <v>80</v>
      </c>
      <c r="B40" s="29" t="s">
        <v>81</v>
      </c>
      <c r="C40" s="27" t="s">
        <v>32</v>
      </c>
      <c r="D40" s="27" t="s">
        <v>15</v>
      </c>
      <c r="E40" s="28">
        <v>34390627.85</v>
      </c>
      <c r="F40" s="28">
        <v>1016209.41</v>
      </c>
      <c r="G40" s="28">
        <v>51799.3</v>
      </c>
      <c r="H40" s="28">
        <v>1205565.14</v>
      </c>
      <c r="I40" s="28">
        <v>-29090.63</v>
      </c>
      <c r="J40" s="28">
        <v>482947.46</v>
      </c>
      <c r="K40" s="28">
        <v>0</v>
      </c>
      <c r="L40" s="28">
        <v>0</v>
      </c>
      <c r="M40" s="28">
        <v>0</v>
      </c>
      <c r="N40" s="28">
        <v>0</v>
      </c>
      <c r="O40" s="114">
        <f t="shared" si="0"/>
        <v>34982041.11</v>
      </c>
    </row>
    <row r="41" spans="1:15" s="25" customFormat="1" ht="11.25">
      <c r="A41" s="50" t="s">
        <v>82</v>
      </c>
      <c r="B41" s="29" t="s">
        <v>83</v>
      </c>
      <c r="C41" s="27" t="s">
        <v>32</v>
      </c>
      <c r="D41" s="27" t="s">
        <v>15</v>
      </c>
      <c r="E41" s="28">
        <v>25176185.78</v>
      </c>
      <c r="F41" s="28">
        <v>902330.65</v>
      </c>
      <c r="G41" s="28">
        <v>18887.54</v>
      </c>
      <c r="H41" s="28">
        <v>1580591.21</v>
      </c>
      <c r="I41" s="28">
        <v>-79314.08</v>
      </c>
      <c r="J41" s="28">
        <v>50203.98</v>
      </c>
      <c r="K41" s="28">
        <v>0</v>
      </c>
      <c r="L41" s="28">
        <v>0</v>
      </c>
      <c r="M41" s="28">
        <v>0</v>
      </c>
      <c r="N41" s="28">
        <v>0</v>
      </c>
      <c r="O41" s="114">
        <f t="shared" si="0"/>
        <v>25806448.700000007</v>
      </c>
    </row>
    <row r="42" spans="1:15" s="25" customFormat="1" ht="11.25">
      <c r="A42" s="50" t="s">
        <v>84</v>
      </c>
      <c r="B42" s="29" t="s">
        <v>85</v>
      </c>
      <c r="C42" s="27" t="s">
        <v>35</v>
      </c>
      <c r="D42" s="27" t="s">
        <v>36</v>
      </c>
      <c r="E42" s="28">
        <v>89455291.73</v>
      </c>
      <c r="F42" s="28">
        <v>3220864.73</v>
      </c>
      <c r="G42" s="28">
        <v>69511.05</v>
      </c>
      <c r="H42" s="28">
        <v>5810417.74</v>
      </c>
      <c r="I42" s="28">
        <v>-131931.63</v>
      </c>
      <c r="J42" s="28">
        <v>2369746.29</v>
      </c>
      <c r="K42" s="28">
        <v>0</v>
      </c>
      <c r="L42" s="28">
        <v>0</v>
      </c>
      <c r="M42" s="28">
        <v>0</v>
      </c>
      <c r="N42" s="28">
        <v>0</v>
      </c>
      <c r="O42" s="114">
        <f t="shared" si="0"/>
        <v>94213148.35000001</v>
      </c>
    </row>
    <row r="43" spans="1:15" s="25" customFormat="1" ht="11.25">
      <c r="A43" s="50" t="s">
        <v>86</v>
      </c>
      <c r="B43" s="29" t="s">
        <v>87</v>
      </c>
      <c r="C43" s="27" t="s">
        <v>32</v>
      </c>
      <c r="D43" s="27" t="s">
        <v>15</v>
      </c>
      <c r="E43" s="28">
        <v>25562853.91</v>
      </c>
      <c r="F43" s="28">
        <v>659694.2</v>
      </c>
      <c r="G43" s="28">
        <v>-26425.35</v>
      </c>
      <c r="H43" s="28">
        <v>815055.11</v>
      </c>
      <c r="I43" s="28">
        <v>-77718.01</v>
      </c>
      <c r="J43" s="28">
        <v>352906.28</v>
      </c>
      <c r="K43" s="28">
        <v>0</v>
      </c>
      <c r="L43" s="28">
        <v>0</v>
      </c>
      <c r="M43" s="28">
        <v>0</v>
      </c>
      <c r="N43" s="28">
        <v>0</v>
      </c>
      <c r="O43" s="114">
        <f t="shared" si="0"/>
        <v>26019828.44</v>
      </c>
    </row>
    <row r="44" spans="1:15" s="25" customFormat="1" ht="11.25">
      <c r="A44" s="50" t="s">
        <v>88</v>
      </c>
      <c r="B44" s="29" t="s">
        <v>89</v>
      </c>
      <c r="C44" s="27" t="s">
        <v>14</v>
      </c>
      <c r="D44" s="27" t="s">
        <v>54</v>
      </c>
      <c r="E44" s="28">
        <v>91124227.8</v>
      </c>
      <c r="F44" s="28">
        <v>2007160.92</v>
      </c>
      <c r="G44" s="28">
        <v>-103</v>
      </c>
      <c r="H44" s="28">
        <v>4310336.02</v>
      </c>
      <c r="I44" s="28">
        <v>-173812.74</v>
      </c>
      <c r="J44" s="28">
        <v>787364.64</v>
      </c>
      <c r="K44" s="28">
        <v>0</v>
      </c>
      <c r="L44" s="28">
        <v>0</v>
      </c>
      <c r="M44" s="28">
        <v>-439</v>
      </c>
      <c r="N44" s="28">
        <v>0</v>
      </c>
      <c r="O44" s="114">
        <f t="shared" si="0"/>
        <v>94040618.8</v>
      </c>
    </row>
    <row r="45" spans="1:15" s="25" customFormat="1" ht="11.25">
      <c r="A45" s="50" t="s">
        <v>90</v>
      </c>
      <c r="B45" s="29" t="s">
        <v>91</v>
      </c>
      <c r="C45" s="27" t="s">
        <v>53</v>
      </c>
      <c r="D45" s="27" t="s">
        <v>54</v>
      </c>
      <c r="E45" s="28">
        <v>174931514.57</v>
      </c>
      <c r="F45" s="28">
        <v>4214483.57</v>
      </c>
      <c r="G45" s="28">
        <v>1992281.62</v>
      </c>
      <c r="H45" s="28">
        <v>10056336.28</v>
      </c>
      <c r="I45" s="28">
        <v>-106192.09</v>
      </c>
      <c r="J45" s="28">
        <v>3936571.73</v>
      </c>
      <c r="K45" s="28">
        <v>0</v>
      </c>
      <c r="L45" s="28">
        <v>0</v>
      </c>
      <c r="M45" s="28">
        <v>0</v>
      </c>
      <c r="N45" s="28">
        <v>0</v>
      </c>
      <c r="O45" s="114">
        <f t="shared" si="0"/>
        <v>182611465.29999998</v>
      </c>
    </row>
    <row r="46" spans="1:15" s="25" customFormat="1" ht="11.25">
      <c r="A46" s="50" t="s">
        <v>92</v>
      </c>
      <c r="B46" s="29" t="s">
        <v>93</v>
      </c>
      <c r="C46" s="27" t="s">
        <v>32</v>
      </c>
      <c r="D46" s="27" t="s">
        <v>15</v>
      </c>
      <c r="E46" s="28">
        <v>25124231.77</v>
      </c>
      <c r="F46" s="28">
        <v>711052.16</v>
      </c>
      <c r="G46" s="28">
        <v>-578.39</v>
      </c>
      <c r="H46" s="28">
        <v>1339525.56</v>
      </c>
      <c r="I46" s="28">
        <v>-30588.44</v>
      </c>
      <c r="J46" s="28">
        <v>41133</v>
      </c>
      <c r="K46" s="28">
        <v>0</v>
      </c>
      <c r="L46" s="28">
        <v>0</v>
      </c>
      <c r="M46" s="28">
        <v>0</v>
      </c>
      <c r="N46" s="28">
        <v>0</v>
      </c>
      <c r="O46" s="114">
        <f t="shared" si="0"/>
        <v>25763828.119999997</v>
      </c>
    </row>
    <row r="47" spans="1:15" s="25" customFormat="1" ht="11.25">
      <c r="A47" s="50" t="s">
        <v>94</v>
      </c>
      <c r="B47" s="29" t="s">
        <v>95</v>
      </c>
      <c r="C47" s="27" t="s">
        <v>35</v>
      </c>
      <c r="D47" s="27" t="s">
        <v>36</v>
      </c>
      <c r="E47" s="28">
        <v>74302753.92</v>
      </c>
      <c r="F47" s="28">
        <v>4863728.32</v>
      </c>
      <c r="G47" s="28">
        <v>-11562.52</v>
      </c>
      <c r="H47" s="28">
        <v>2296967.27</v>
      </c>
      <c r="I47" s="28">
        <v>-169568.24</v>
      </c>
      <c r="J47" s="28">
        <v>1099083.66</v>
      </c>
      <c r="K47" s="28">
        <v>0</v>
      </c>
      <c r="L47" s="28">
        <v>0</v>
      </c>
      <c r="M47" s="28">
        <v>0</v>
      </c>
      <c r="N47" s="28">
        <v>0</v>
      </c>
      <c r="O47" s="114">
        <f t="shared" si="0"/>
        <v>72677070.80999999</v>
      </c>
    </row>
    <row r="48" spans="1:15" s="25" customFormat="1" ht="11.25">
      <c r="A48" s="50" t="s">
        <v>96</v>
      </c>
      <c r="B48" s="29" t="s">
        <v>97</v>
      </c>
      <c r="C48" s="27" t="s">
        <v>61</v>
      </c>
      <c r="D48" s="27" t="s">
        <v>15</v>
      </c>
      <c r="E48" s="28">
        <v>23211098.26</v>
      </c>
      <c r="F48" s="28">
        <v>733350.71</v>
      </c>
      <c r="G48" s="28">
        <v>139331.97</v>
      </c>
      <c r="H48" s="28">
        <v>1166037.48</v>
      </c>
      <c r="I48" s="28">
        <v>-9218.81</v>
      </c>
      <c r="J48" s="28">
        <v>-64020.47</v>
      </c>
      <c r="K48" s="28">
        <v>0</v>
      </c>
      <c r="L48" s="28">
        <v>0</v>
      </c>
      <c r="M48" s="28">
        <v>0</v>
      </c>
      <c r="N48" s="28">
        <v>0</v>
      </c>
      <c r="O48" s="114">
        <f t="shared" si="0"/>
        <v>23431213.780000005</v>
      </c>
    </row>
    <row r="49" spans="1:15" s="25" customFormat="1" ht="11.25">
      <c r="A49" s="50" t="s">
        <v>98</v>
      </c>
      <c r="B49" s="29" t="s">
        <v>99</v>
      </c>
      <c r="C49" s="27" t="s">
        <v>32</v>
      </c>
      <c r="D49" s="27" t="s">
        <v>15</v>
      </c>
      <c r="E49" s="28">
        <v>33585033.62</v>
      </c>
      <c r="F49" s="28">
        <v>1965924.39</v>
      </c>
      <c r="G49" s="28">
        <v>-17724.46</v>
      </c>
      <c r="H49" s="28">
        <v>2032016.02</v>
      </c>
      <c r="I49" s="28">
        <v>-21564.81</v>
      </c>
      <c r="J49" s="28">
        <v>416070.56</v>
      </c>
      <c r="K49" s="28">
        <v>0</v>
      </c>
      <c r="L49" s="28">
        <v>0</v>
      </c>
      <c r="M49" s="28">
        <v>0</v>
      </c>
      <c r="N49" s="28">
        <v>0</v>
      </c>
      <c r="O49" s="114">
        <f t="shared" si="0"/>
        <v>34063355.46</v>
      </c>
    </row>
    <row r="50" spans="1:15" s="25" customFormat="1" ht="11.25">
      <c r="A50" s="50" t="s">
        <v>100</v>
      </c>
      <c r="B50" s="29" t="s">
        <v>101</v>
      </c>
      <c r="C50" s="27" t="s">
        <v>21</v>
      </c>
      <c r="D50" s="27" t="s">
        <v>15</v>
      </c>
      <c r="E50" s="28">
        <v>22741122.31</v>
      </c>
      <c r="F50" s="28">
        <v>2194852.15</v>
      </c>
      <c r="G50" s="28">
        <v>4819.37</v>
      </c>
      <c r="H50" s="28">
        <v>408735.27</v>
      </c>
      <c r="I50" s="28">
        <v>-93739.45</v>
      </c>
      <c r="J50" s="28">
        <v>230184.77</v>
      </c>
      <c r="K50" s="28">
        <v>0</v>
      </c>
      <c r="L50" s="28">
        <v>0</v>
      </c>
      <c r="M50" s="28">
        <v>0</v>
      </c>
      <c r="N50" s="28">
        <v>0</v>
      </c>
      <c r="O50" s="114">
        <f t="shared" si="0"/>
        <v>21086631.38</v>
      </c>
    </row>
    <row r="51" spans="1:15" s="25" customFormat="1" ht="11.25">
      <c r="A51" s="50" t="s">
        <v>102</v>
      </c>
      <c r="B51" s="29" t="s">
        <v>103</v>
      </c>
      <c r="C51" s="27" t="s">
        <v>18</v>
      </c>
      <c r="D51" s="27" t="s">
        <v>15</v>
      </c>
      <c r="E51" s="28">
        <v>23363839.84</v>
      </c>
      <c r="F51" s="28">
        <v>687479.12</v>
      </c>
      <c r="G51" s="28">
        <v>15517.59</v>
      </c>
      <c r="H51" s="28">
        <v>1110891.59</v>
      </c>
      <c r="I51" s="28">
        <v>-77507.01</v>
      </c>
      <c r="J51" s="28">
        <v>194657.25</v>
      </c>
      <c r="K51" s="28">
        <v>0</v>
      </c>
      <c r="L51" s="28">
        <v>0</v>
      </c>
      <c r="M51" s="28">
        <v>0</v>
      </c>
      <c r="N51" s="28">
        <v>0</v>
      </c>
      <c r="O51" s="114">
        <f t="shared" si="0"/>
        <v>23888884.959999997</v>
      </c>
    </row>
    <row r="52" spans="1:15" s="25" customFormat="1" ht="11.25">
      <c r="A52" s="50" t="s">
        <v>104</v>
      </c>
      <c r="B52" s="29" t="s">
        <v>105</v>
      </c>
      <c r="C52" s="27" t="s">
        <v>18</v>
      </c>
      <c r="D52" s="27" t="s">
        <v>42</v>
      </c>
      <c r="E52" s="28">
        <v>43227943.79</v>
      </c>
      <c r="F52" s="28">
        <v>1737054.89</v>
      </c>
      <c r="G52" s="28">
        <v>9327.08</v>
      </c>
      <c r="H52" s="28">
        <v>1945688.04</v>
      </c>
      <c r="I52" s="28">
        <v>-320477.41</v>
      </c>
      <c r="J52" s="28">
        <v>823427</v>
      </c>
      <c r="K52" s="28">
        <v>0</v>
      </c>
      <c r="L52" s="28">
        <v>0</v>
      </c>
      <c r="M52" s="28">
        <v>0</v>
      </c>
      <c r="N52" s="28">
        <v>0</v>
      </c>
      <c r="O52" s="114">
        <f t="shared" si="0"/>
        <v>43930199.45</v>
      </c>
    </row>
    <row r="53" spans="1:15" s="25" customFormat="1" ht="11.25">
      <c r="A53" s="50" t="s">
        <v>106</v>
      </c>
      <c r="B53" s="29" t="s">
        <v>107</v>
      </c>
      <c r="C53" s="27" t="s">
        <v>41</v>
      </c>
      <c r="D53" s="27" t="s">
        <v>42</v>
      </c>
      <c r="E53" s="28">
        <v>51519962.67</v>
      </c>
      <c r="F53" s="28">
        <v>1522384.66</v>
      </c>
      <c r="G53" s="28">
        <v>17745.36</v>
      </c>
      <c r="H53" s="28">
        <v>1660840.51</v>
      </c>
      <c r="I53" s="28">
        <v>-26361.12</v>
      </c>
      <c r="J53" s="28">
        <v>471451.87</v>
      </c>
      <c r="K53" s="28">
        <v>0</v>
      </c>
      <c r="L53" s="28">
        <v>0</v>
      </c>
      <c r="M53" s="28">
        <v>0</v>
      </c>
      <c r="N53" s="28">
        <v>0</v>
      </c>
      <c r="O53" s="114">
        <f t="shared" si="0"/>
        <v>52085763.910000004</v>
      </c>
    </row>
    <row r="54" spans="1:15" s="25" customFormat="1" ht="11.25">
      <c r="A54" s="50" t="s">
        <v>108</v>
      </c>
      <c r="B54" s="29" t="s">
        <v>109</v>
      </c>
      <c r="C54" s="27" t="s">
        <v>32</v>
      </c>
      <c r="D54" s="27" t="s">
        <v>15</v>
      </c>
      <c r="E54" s="28">
        <v>79502918.49</v>
      </c>
      <c r="F54" s="28">
        <v>1524812.02</v>
      </c>
      <c r="G54" s="28">
        <v>64524.38</v>
      </c>
      <c r="H54" s="28">
        <v>3766707.12</v>
      </c>
      <c r="I54" s="28">
        <v>-369085.56</v>
      </c>
      <c r="J54" s="28">
        <v>481939.24</v>
      </c>
      <c r="K54" s="28">
        <v>0</v>
      </c>
      <c r="L54" s="28">
        <v>0</v>
      </c>
      <c r="M54" s="28">
        <v>0</v>
      </c>
      <c r="N54" s="28">
        <v>0</v>
      </c>
      <c r="O54" s="114">
        <f t="shared" si="0"/>
        <v>81793142.89</v>
      </c>
    </row>
    <row r="55" spans="1:15" s="25" customFormat="1" ht="11.25">
      <c r="A55" s="50" t="s">
        <v>110</v>
      </c>
      <c r="B55" s="29" t="s">
        <v>111</v>
      </c>
      <c r="C55" s="27" t="s">
        <v>35</v>
      </c>
      <c r="D55" s="27" t="s">
        <v>36</v>
      </c>
      <c r="E55" s="28">
        <v>358944032.87</v>
      </c>
      <c r="F55" s="28">
        <v>1572041.44</v>
      </c>
      <c r="G55" s="28">
        <v>369019.51</v>
      </c>
      <c r="H55" s="28">
        <v>69128767.9</v>
      </c>
      <c r="I55" s="28">
        <v>-869687.39</v>
      </c>
      <c r="J55" s="28">
        <v>796424.68</v>
      </c>
      <c r="K55" s="28">
        <v>0</v>
      </c>
      <c r="L55" s="28">
        <v>0</v>
      </c>
      <c r="M55" s="28">
        <v>0</v>
      </c>
      <c r="N55" s="28">
        <v>0</v>
      </c>
      <c r="O55" s="114">
        <f t="shared" si="0"/>
        <v>426058477.1100001</v>
      </c>
    </row>
    <row r="56" spans="1:15" s="25" customFormat="1" ht="11.25">
      <c r="A56" s="50" t="s">
        <v>112</v>
      </c>
      <c r="B56" s="29" t="s">
        <v>113</v>
      </c>
      <c r="C56" s="27" t="s">
        <v>61</v>
      </c>
      <c r="D56" s="27" t="s">
        <v>15</v>
      </c>
      <c r="E56" s="28">
        <v>26320506.05</v>
      </c>
      <c r="F56" s="28">
        <v>1239900.04</v>
      </c>
      <c r="G56" s="28">
        <v>-13612.51</v>
      </c>
      <c r="H56" s="28">
        <v>3216113.26</v>
      </c>
      <c r="I56" s="28">
        <v>-15434.89</v>
      </c>
      <c r="J56" s="28">
        <v>198324.15</v>
      </c>
      <c r="K56" s="28">
        <v>0</v>
      </c>
      <c r="L56" s="28">
        <v>0</v>
      </c>
      <c r="M56" s="28">
        <v>0</v>
      </c>
      <c r="N56" s="28">
        <v>0</v>
      </c>
      <c r="O56" s="114">
        <f t="shared" si="0"/>
        <v>28493221.04</v>
      </c>
    </row>
    <row r="57" spans="1:15" s="25" customFormat="1" ht="11.25">
      <c r="A57" s="50" t="s">
        <v>114</v>
      </c>
      <c r="B57" s="29" t="s">
        <v>115</v>
      </c>
      <c r="C57" s="27" t="s">
        <v>14</v>
      </c>
      <c r="D57" s="27" t="s">
        <v>15</v>
      </c>
      <c r="E57" s="28">
        <v>44363893.87</v>
      </c>
      <c r="F57" s="28">
        <v>1331874.84</v>
      </c>
      <c r="G57" s="28">
        <v>-4421.88</v>
      </c>
      <c r="H57" s="28">
        <v>1876854.08</v>
      </c>
      <c r="I57" s="28">
        <v>-146851.95</v>
      </c>
      <c r="J57" s="28">
        <v>657044</v>
      </c>
      <c r="K57" s="28">
        <v>0</v>
      </c>
      <c r="L57" s="28">
        <v>0</v>
      </c>
      <c r="M57" s="28">
        <v>0</v>
      </c>
      <c r="N57" s="28">
        <v>0</v>
      </c>
      <c r="O57" s="114">
        <f t="shared" si="0"/>
        <v>45423487.03999999</v>
      </c>
    </row>
    <row r="58" spans="1:15" s="25" customFormat="1" ht="11.25">
      <c r="A58" s="50" t="s">
        <v>116</v>
      </c>
      <c r="B58" s="29" t="s">
        <v>117</v>
      </c>
      <c r="C58" s="27" t="s">
        <v>18</v>
      </c>
      <c r="D58" s="27" t="s">
        <v>15</v>
      </c>
      <c r="E58" s="28">
        <v>34820600.73</v>
      </c>
      <c r="F58" s="28">
        <v>579049.55</v>
      </c>
      <c r="G58" s="28">
        <v>14602.27</v>
      </c>
      <c r="H58" s="28">
        <v>1896093.61</v>
      </c>
      <c r="I58" s="28">
        <v>-72325.26</v>
      </c>
      <c r="J58" s="28">
        <v>155518.84</v>
      </c>
      <c r="K58" s="28">
        <v>0</v>
      </c>
      <c r="L58" s="28">
        <v>0</v>
      </c>
      <c r="M58" s="28">
        <v>0</v>
      </c>
      <c r="N58" s="28">
        <v>0</v>
      </c>
      <c r="O58" s="114">
        <f t="shared" si="0"/>
        <v>36206236.1</v>
      </c>
    </row>
    <row r="59" spans="1:15" s="25" customFormat="1" ht="11.25">
      <c r="A59" s="50" t="s">
        <v>118</v>
      </c>
      <c r="B59" s="29" t="s">
        <v>119</v>
      </c>
      <c r="C59" s="27" t="s">
        <v>32</v>
      </c>
      <c r="D59" s="27" t="s">
        <v>15</v>
      </c>
      <c r="E59" s="28">
        <v>12764314</v>
      </c>
      <c r="F59" s="28">
        <v>201352.13</v>
      </c>
      <c r="G59" s="28">
        <v>-6100.16</v>
      </c>
      <c r="H59" s="28">
        <v>771455.17</v>
      </c>
      <c r="I59" s="28">
        <v>-8988.26</v>
      </c>
      <c r="J59" s="28">
        <v>76851.17</v>
      </c>
      <c r="K59" s="28">
        <v>0</v>
      </c>
      <c r="L59" s="28">
        <v>0</v>
      </c>
      <c r="M59" s="28">
        <v>0</v>
      </c>
      <c r="N59" s="28">
        <v>0</v>
      </c>
      <c r="O59" s="114">
        <f t="shared" si="0"/>
        <v>13408380.11</v>
      </c>
    </row>
    <row r="60" spans="1:15" s="25" customFormat="1" ht="11.25">
      <c r="A60" s="50" t="s">
        <v>120</v>
      </c>
      <c r="B60" s="29" t="s">
        <v>121</v>
      </c>
      <c r="C60" s="27" t="s">
        <v>32</v>
      </c>
      <c r="D60" s="27" t="s">
        <v>54</v>
      </c>
      <c r="E60" s="28">
        <v>68174575.27</v>
      </c>
      <c r="F60" s="28">
        <v>3228623.28</v>
      </c>
      <c r="G60" s="28">
        <v>1306.48</v>
      </c>
      <c r="H60" s="28">
        <v>3125054.29</v>
      </c>
      <c r="I60" s="28">
        <v>-146751.6</v>
      </c>
      <c r="J60" s="28">
        <v>1957490.06</v>
      </c>
      <c r="K60" s="28">
        <v>0</v>
      </c>
      <c r="L60" s="28">
        <v>0</v>
      </c>
      <c r="M60" s="28">
        <v>0</v>
      </c>
      <c r="N60" s="28">
        <v>0</v>
      </c>
      <c r="O60" s="114">
        <f t="shared" si="0"/>
        <v>69880438.26</v>
      </c>
    </row>
    <row r="61" spans="1:15" s="25" customFormat="1" ht="11.25">
      <c r="A61" s="50" t="s">
        <v>122</v>
      </c>
      <c r="B61" s="29" t="s">
        <v>123</v>
      </c>
      <c r="C61" s="27" t="s">
        <v>21</v>
      </c>
      <c r="D61" s="27" t="s">
        <v>15</v>
      </c>
      <c r="E61" s="28">
        <v>40404426.86</v>
      </c>
      <c r="F61" s="28">
        <v>2708736.23</v>
      </c>
      <c r="G61" s="28">
        <v>18827.42</v>
      </c>
      <c r="H61" s="28">
        <v>1072795.58</v>
      </c>
      <c r="I61" s="28">
        <v>-33128.18</v>
      </c>
      <c r="J61" s="28">
        <v>139872.29</v>
      </c>
      <c r="K61" s="28">
        <v>0</v>
      </c>
      <c r="L61" s="28">
        <v>0</v>
      </c>
      <c r="M61" s="28">
        <v>0</v>
      </c>
      <c r="N61" s="28">
        <v>0</v>
      </c>
      <c r="O61" s="114">
        <f t="shared" si="0"/>
        <v>38856402.9</v>
      </c>
    </row>
    <row r="62" spans="1:15" s="25" customFormat="1" ht="11.25">
      <c r="A62" s="50" t="s">
        <v>124</v>
      </c>
      <c r="B62" s="29" t="s">
        <v>125</v>
      </c>
      <c r="C62" s="27" t="s">
        <v>32</v>
      </c>
      <c r="D62" s="27" t="s">
        <v>15</v>
      </c>
      <c r="E62" s="28">
        <v>66256258.74</v>
      </c>
      <c r="F62" s="28">
        <v>1619995.51</v>
      </c>
      <c r="G62" s="28">
        <v>-190166.27</v>
      </c>
      <c r="H62" s="28">
        <v>3365192.18</v>
      </c>
      <c r="I62" s="28">
        <v>-261605.87</v>
      </c>
      <c r="J62" s="28">
        <v>390937.04</v>
      </c>
      <c r="K62" s="28">
        <v>0</v>
      </c>
      <c r="L62" s="28">
        <v>0</v>
      </c>
      <c r="M62" s="28">
        <v>0</v>
      </c>
      <c r="N62" s="28">
        <v>0</v>
      </c>
      <c r="O62" s="114">
        <f t="shared" si="0"/>
        <v>68320952.85000001</v>
      </c>
    </row>
    <row r="63" spans="1:15" s="25" customFormat="1" ht="11.25">
      <c r="A63" s="50" t="s">
        <v>126</v>
      </c>
      <c r="B63" s="29" t="s">
        <v>127</v>
      </c>
      <c r="C63" s="27" t="s">
        <v>53</v>
      </c>
      <c r="D63" s="27" t="s">
        <v>15</v>
      </c>
      <c r="E63" s="28">
        <v>47181698.94</v>
      </c>
      <c r="F63" s="28">
        <v>1227630.14</v>
      </c>
      <c r="G63" s="28">
        <v>-1179.09</v>
      </c>
      <c r="H63" s="28">
        <v>1422550.51</v>
      </c>
      <c r="I63" s="28">
        <v>-396074.19</v>
      </c>
      <c r="J63" s="28">
        <v>354477.38</v>
      </c>
      <c r="K63" s="28">
        <v>0</v>
      </c>
      <c r="L63" s="28">
        <v>0</v>
      </c>
      <c r="M63" s="28">
        <v>0</v>
      </c>
      <c r="N63" s="28">
        <v>0</v>
      </c>
      <c r="O63" s="114">
        <f t="shared" si="0"/>
        <v>47336201.59</v>
      </c>
    </row>
    <row r="64" spans="1:15" s="25" customFormat="1" ht="11.25">
      <c r="A64" s="50" t="s">
        <v>128</v>
      </c>
      <c r="B64" s="29" t="s">
        <v>129</v>
      </c>
      <c r="C64" s="27" t="s">
        <v>14</v>
      </c>
      <c r="D64" s="27" t="s">
        <v>15</v>
      </c>
      <c r="E64" s="28">
        <v>63841269.16</v>
      </c>
      <c r="F64" s="28">
        <v>4647679.56</v>
      </c>
      <c r="G64" s="28">
        <v>66124.41</v>
      </c>
      <c r="H64" s="28">
        <v>2354006.43</v>
      </c>
      <c r="I64" s="28">
        <v>-117705.65</v>
      </c>
      <c r="J64" s="28">
        <v>419136.33</v>
      </c>
      <c r="K64" s="28">
        <v>0</v>
      </c>
      <c r="L64" s="28">
        <v>0</v>
      </c>
      <c r="M64" s="28">
        <v>0</v>
      </c>
      <c r="N64" s="28">
        <v>0</v>
      </c>
      <c r="O64" s="114">
        <f t="shared" si="0"/>
        <v>61782902.3</v>
      </c>
    </row>
    <row r="65" spans="1:15" s="25" customFormat="1" ht="11.25">
      <c r="A65" s="50" t="s">
        <v>130</v>
      </c>
      <c r="B65" s="29" t="s">
        <v>131</v>
      </c>
      <c r="C65" s="27" t="s">
        <v>18</v>
      </c>
      <c r="D65" s="27" t="s">
        <v>54</v>
      </c>
      <c r="E65" s="28">
        <v>123589401.88</v>
      </c>
      <c r="F65" s="28">
        <v>3435025.3</v>
      </c>
      <c r="G65" s="28">
        <v>27428.75</v>
      </c>
      <c r="H65" s="28">
        <v>3084124.58</v>
      </c>
      <c r="I65" s="28">
        <v>30438.78</v>
      </c>
      <c r="J65" s="28">
        <v>1157471.25</v>
      </c>
      <c r="K65" s="28">
        <v>0</v>
      </c>
      <c r="L65" s="28">
        <v>0</v>
      </c>
      <c r="M65" s="28">
        <v>0</v>
      </c>
      <c r="N65" s="28">
        <v>0</v>
      </c>
      <c r="O65" s="114">
        <f t="shared" si="0"/>
        <v>124398982.44</v>
      </c>
    </row>
    <row r="66" spans="1:15" s="25" customFormat="1" ht="11.25">
      <c r="A66" s="50" t="s">
        <v>132</v>
      </c>
      <c r="B66" s="29" t="s">
        <v>133</v>
      </c>
      <c r="C66" s="27" t="s">
        <v>18</v>
      </c>
      <c r="D66" s="27" t="s">
        <v>54</v>
      </c>
      <c r="E66" s="28">
        <v>130973517.29</v>
      </c>
      <c r="F66" s="28">
        <v>4645126.66</v>
      </c>
      <c r="G66" s="28">
        <v>790371.4</v>
      </c>
      <c r="H66" s="28">
        <v>4197625.88</v>
      </c>
      <c r="I66" s="28">
        <v>-364797.41</v>
      </c>
      <c r="J66" s="28">
        <v>1360252</v>
      </c>
      <c r="K66" s="28">
        <v>0</v>
      </c>
      <c r="L66" s="28">
        <v>0</v>
      </c>
      <c r="M66" s="28">
        <v>0</v>
      </c>
      <c r="N66" s="28">
        <v>0</v>
      </c>
      <c r="O66" s="114">
        <f t="shared" si="0"/>
        <v>130731099.7</v>
      </c>
    </row>
    <row r="67" spans="1:15" s="25" customFormat="1" ht="11.25">
      <c r="A67" s="50" t="s">
        <v>134</v>
      </c>
      <c r="B67" s="29" t="s">
        <v>135</v>
      </c>
      <c r="C67" s="27" t="s">
        <v>21</v>
      </c>
      <c r="D67" s="27" t="s">
        <v>15</v>
      </c>
      <c r="E67" s="28">
        <v>32192054.32</v>
      </c>
      <c r="F67" s="28">
        <v>2041663.72</v>
      </c>
      <c r="G67" s="28">
        <v>-135833.16</v>
      </c>
      <c r="H67" s="28">
        <v>781499.46</v>
      </c>
      <c r="I67" s="28">
        <v>-100437.27</v>
      </c>
      <c r="J67" s="28">
        <v>508811.97</v>
      </c>
      <c r="K67" s="28">
        <v>0</v>
      </c>
      <c r="L67" s="28">
        <v>0</v>
      </c>
      <c r="M67" s="28">
        <v>0</v>
      </c>
      <c r="N67" s="28">
        <v>0</v>
      </c>
      <c r="O67" s="114">
        <f t="shared" si="0"/>
        <v>31476097.92</v>
      </c>
    </row>
    <row r="68" spans="1:15" s="25" customFormat="1" ht="11.25">
      <c r="A68" s="50" t="s">
        <v>136</v>
      </c>
      <c r="B68" s="29" t="s">
        <v>137</v>
      </c>
      <c r="C68" s="27" t="s">
        <v>14</v>
      </c>
      <c r="D68" s="27" t="s">
        <v>15</v>
      </c>
      <c r="E68" s="28">
        <v>38139736.17</v>
      </c>
      <c r="F68" s="28">
        <v>1307330.46</v>
      </c>
      <c r="G68" s="28">
        <v>-580.19</v>
      </c>
      <c r="H68" s="28">
        <v>1000907.98</v>
      </c>
      <c r="I68" s="28">
        <v>-86842.32</v>
      </c>
      <c r="J68" s="28">
        <v>250000</v>
      </c>
      <c r="K68" s="28">
        <v>0</v>
      </c>
      <c r="L68" s="28">
        <v>0</v>
      </c>
      <c r="M68" s="28">
        <v>0</v>
      </c>
      <c r="N68" s="28">
        <v>0</v>
      </c>
      <c r="O68" s="114">
        <f t="shared" si="0"/>
        <v>37997051.559999995</v>
      </c>
    </row>
    <row r="69" spans="1:15" s="25" customFormat="1" ht="11.25">
      <c r="A69" s="50" t="s">
        <v>138</v>
      </c>
      <c r="B69" s="29" t="s">
        <v>139</v>
      </c>
      <c r="C69" s="27" t="s">
        <v>14</v>
      </c>
      <c r="D69" s="27" t="s">
        <v>15</v>
      </c>
      <c r="E69" s="28">
        <v>18781751.42</v>
      </c>
      <c r="F69" s="28">
        <v>1470342.19</v>
      </c>
      <c r="G69" s="28">
        <v>-2646</v>
      </c>
      <c r="H69" s="28">
        <v>625163.4</v>
      </c>
      <c r="I69" s="28">
        <v>-107736.33</v>
      </c>
      <c r="J69" s="28">
        <v>125000</v>
      </c>
      <c r="K69" s="28">
        <v>0</v>
      </c>
      <c r="L69" s="28">
        <v>0</v>
      </c>
      <c r="M69" s="28">
        <v>0</v>
      </c>
      <c r="N69" s="28">
        <v>0</v>
      </c>
      <c r="O69" s="114">
        <f t="shared" si="0"/>
        <v>17956482.3</v>
      </c>
    </row>
    <row r="70" spans="1:15" s="25" customFormat="1" ht="11.25">
      <c r="A70" s="50" t="s">
        <v>140</v>
      </c>
      <c r="B70" s="29" t="s">
        <v>141</v>
      </c>
      <c r="C70" s="27" t="s">
        <v>18</v>
      </c>
      <c r="D70" s="27" t="s">
        <v>15</v>
      </c>
      <c r="E70" s="28">
        <v>20952336.4</v>
      </c>
      <c r="F70" s="28">
        <v>466279.02</v>
      </c>
      <c r="G70" s="28">
        <v>-34692.43</v>
      </c>
      <c r="H70" s="28">
        <v>1090591.18</v>
      </c>
      <c r="I70" s="28">
        <v>-68630.19</v>
      </c>
      <c r="J70" s="28">
        <v>257669.76</v>
      </c>
      <c r="K70" s="28">
        <v>0</v>
      </c>
      <c r="L70" s="28">
        <v>0</v>
      </c>
      <c r="M70" s="28">
        <v>0</v>
      </c>
      <c r="N70" s="28">
        <v>0</v>
      </c>
      <c r="O70" s="114">
        <f t="shared" si="0"/>
        <v>21800380.56</v>
      </c>
    </row>
    <row r="71" spans="1:15" s="25" customFormat="1" ht="11.25">
      <c r="A71" s="50" t="s">
        <v>142</v>
      </c>
      <c r="B71" s="29" t="s">
        <v>143</v>
      </c>
      <c r="C71" s="27" t="s">
        <v>53</v>
      </c>
      <c r="D71" s="27" t="s">
        <v>15</v>
      </c>
      <c r="E71" s="28">
        <v>15562871.98</v>
      </c>
      <c r="F71" s="28">
        <v>452025.07</v>
      </c>
      <c r="G71" s="28">
        <v>1754.33</v>
      </c>
      <c r="H71" s="28">
        <v>721128.71</v>
      </c>
      <c r="I71" s="28">
        <v>-47368.28</v>
      </c>
      <c r="J71" s="28">
        <v>83388.03</v>
      </c>
      <c r="K71" s="28">
        <v>0</v>
      </c>
      <c r="L71" s="28">
        <v>0</v>
      </c>
      <c r="M71" s="28">
        <v>0</v>
      </c>
      <c r="N71" s="28">
        <v>0</v>
      </c>
      <c r="O71" s="114">
        <f t="shared" si="0"/>
        <v>15866241.04</v>
      </c>
    </row>
    <row r="72" spans="1:15" s="25" customFormat="1" ht="11.25">
      <c r="A72" s="50" t="s">
        <v>144</v>
      </c>
      <c r="B72" s="29" t="s">
        <v>145</v>
      </c>
      <c r="C72" s="27" t="s">
        <v>35</v>
      </c>
      <c r="D72" s="27" t="s">
        <v>36</v>
      </c>
      <c r="E72" s="28">
        <v>649218893.9</v>
      </c>
      <c r="F72" s="28">
        <v>9172175.49</v>
      </c>
      <c r="G72" s="28">
        <v>673573.83</v>
      </c>
      <c r="H72" s="28">
        <v>17514281.31</v>
      </c>
      <c r="I72" s="28">
        <v>-337835.62</v>
      </c>
      <c r="J72" s="28">
        <v>2716007.02</v>
      </c>
      <c r="K72" s="28">
        <v>10000000</v>
      </c>
      <c r="L72" s="28">
        <v>0</v>
      </c>
      <c r="M72" s="28">
        <v>0</v>
      </c>
      <c r="N72" s="28">
        <v>0</v>
      </c>
      <c r="O72" s="114">
        <f t="shared" si="0"/>
        <v>669265597.2899998</v>
      </c>
    </row>
    <row r="73" spans="1:15" s="25" customFormat="1" ht="11.25">
      <c r="A73" s="50" t="s">
        <v>146</v>
      </c>
      <c r="B73" s="29" t="s">
        <v>147</v>
      </c>
      <c r="C73" s="27" t="s">
        <v>32</v>
      </c>
      <c r="D73" s="27" t="s">
        <v>15</v>
      </c>
      <c r="E73" s="28">
        <v>52688971.96</v>
      </c>
      <c r="F73" s="28">
        <v>2592315.66</v>
      </c>
      <c r="G73" s="28">
        <v>-8289.13</v>
      </c>
      <c r="H73" s="28">
        <v>1302544.52</v>
      </c>
      <c r="I73" s="28">
        <v>-176600.42</v>
      </c>
      <c r="J73" s="28">
        <v>309000</v>
      </c>
      <c r="K73" s="28">
        <v>0</v>
      </c>
      <c r="L73" s="28">
        <v>0</v>
      </c>
      <c r="M73" s="28">
        <v>0</v>
      </c>
      <c r="N73" s="28">
        <v>0</v>
      </c>
      <c r="O73" s="114">
        <f t="shared" si="0"/>
        <v>51539889.53</v>
      </c>
    </row>
    <row r="74" spans="1:15" s="25" customFormat="1" ht="11.25">
      <c r="A74" s="50" t="s">
        <v>148</v>
      </c>
      <c r="B74" s="29" t="s">
        <v>149</v>
      </c>
      <c r="C74" s="27" t="s">
        <v>18</v>
      </c>
      <c r="D74" s="27" t="s">
        <v>15</v>
      </c>
      <c r="E74" s="28">
        <v>35112557.33</v>
      </c>
      <c r="F74" s="28">
        <v>243341.59</v>
      </c>
      <c r="G74" s="28">
        <v>48037.5</v>
      </c>
      <c r="H74" s="28">
        <v>876958.18</v>
      </c>
      <c r="I74" s="28">
        <v>-19417.34</v>
      </c>
      <c r="J74" s="28">
        <v>120736.14</v>
      </c>
      <c r="K74" s="28">
        <v>0</v>
      </c>
      <c r="L74" s="28">
        <v>0</v>
      </c>
      <c r="M74" s="28">
        <v>0</v>
      </c>
      <c r="N74" s="28">
        <v>0</v>
      </c>
      <c r="O74" s="114">
        <f t="shared" si="0"/>
        <v>35799455.21999999</v>
      </c>
    </row>
    <row r="75" spans="1:15" s="25" customFormat="1" ht="11.25">
      <c r="A75" s="50" t="s">
        <v>150</v>
      </c>
      <c r="B75" s="29" t="s">
        <v>151</v>
      </c>
      <c r="C75" s="27" t="s">
        <v>21</v>
      </c>
      <c r="D75" s="27" t="s">
        <v>15</v>
      </c>
      <c r="E75" s="28">
        <v>28204873.08</v>
      </c>
      <c r="F75" s="28">
        <v>2478530.48</v>
      </c>
      <c r="G75" s="28">
        <v>-70957.35</v>
      </c>
      <c r="H75" s="28">
        <v>1200744.67</v>
      </c>
      <c r="I75" s="28">
        <v>-14033.16</v>
      </c>
      <c r="J75" s="28">
        <v>126953</v>
      </c>
      <c r="K75" s="28">
        <v>0</v>
      </c>
      <c r="L75" s="28">
        <v>0</v>
      </c>
      <c r="M75" s="28">
        <v>0</v>
      </c>
      <c r="N75" s="28">
        <v>0</v>
      </c>
      <c r="O75" s="114">
        <f t="shared" si="0"/>
        <v>27110964.459999997</v>
      </c>
    </row>
    <row r="76" spans="1:15" s="25" customFormat="1" ht="11.25">
      <c r="A76" s="50" t="s">
        <v>152</v>
      </c>
      <c r="B76" s="29" t="s">
        <v>153</v>
      </c>
      <c r="C76" s="27" t="s">
        <v>53</v>
      </c>
      <c r="D76" s="27" t="s">
        <v>54</v>
      </c>
      <c r="E76" s="28">
        <v>127619204.29</v>
      </c>
      <c r="F76" s="28">
        <v>1258968.7</v>
      </c>
      <c r="G76" s="28">
        <v>-20897.59</v>
      </c>
      <c r="H76" s="28">
        <v>16949192.73</v>
      </c>
      <c r="I76" s="28">
        <v>-178081.83</v>
      </c>
      <c r="J76" s="28">
        <v>2120836.71</v>
      </c>
      <c r="K76" s="28">
        <v>0</v>
      </c>
      <c r="L76" s="28">
        <v>0</v>
      </c>
      <c r="M76" s="28">
        <v>0</v>
      </c>
      <c r="N76" s="28">
        <v>0</v>
      </c>
      <c r="O76" s="114">
        <f t="shared" si="0"/>
        <v>145273080.79</v>
      </c>
    </row>
    <row r="77" spans="1:15" s="25" customFormat="1" ht="11.25">
      <c r="A77" s="50" t="s">
        <v>154</v>
      </c>
      <c r="B77" s="29" t="s">
        <v>155</v>
      </c>
      <c r="C77" s="27" t="s">
        <v>53</v>
      </c>
      <c r="D77" s="27" t="s">
        <v>15</v>
      </c>
      <c r="E77" s="28">
        <v>24593529.93</v>
      </c>
      <c r="F77" s="28">
        <v>438515.39</v>
      </c>
      <c r="G77" s="28">
        <v>13215.04</v>
      </c>
      <c r="H77" s="28">
        <v>2000313.92</v>
      </c>
      <c r="I77" s="28">
        <v>-22708.41</v>
      </c>
      <c r="J77" s="28">
        <v>214388.11</v>
      </c>
      <c r="K77" s="28">
        <v>0</v>
      </c>
      <c r="L77" s="28">
        <v>0</v>
      </c>
      <c r="M77" s="28">
        <v>0</v>
      </c>
      <c r="N77" s="28">
        <v>0</v>
      </c>
      <c r="O77" s="114">
        <f aca="true" t="shared" si="1" ref="O77:O140">E77-F77-G77+H77+I77+J77+K77+L77+M77</f>
        <v>26333793.12</v>
      </c>
    </row>
    <row r="78" spans="1:15" s="25" customFormat="1" ht="11.25">
      <c r="A78" s="50" t="s">
        <v>156</v>
      </c>
      <c r="B78" s="29" t="s">
        <v>157</v>
      </c>
      <c r="C78" s="27" t="s">
        <v>61</v>
      </c>
      <c r="D78" s="27" t="s">
        <v>42</v>
      </c>
      <c r="E78" s="28">
        <v>105412700</v>
      </c>
      <c r="F78" s="28">
        <v>6265473.1</v>
      </c>
      <c r="G78" s="28">
        <v>-7696.34</v>
      </c>
      <c r="H78" s="28">
        <v>1827815.89</v>
      </c>
      <c r="I78" s="28">
        <v>19099.41</v>
      </c>
      <c r="J78" s="28">
        <v>762232.36</v>
      </c>
      <c r="K78" s="28">
        <v>0</v>
      </c>
      <c r="L78" s="28">
        <v>0</v>
      </c>
      <c r="M78" s="28">
        <v>0</v>
      </c>
      <c r="N78" s="28">
        <v>0</v>
      </c>
      <c r="O78" s="114">
        <f t="shared" si="1"/>
        <v>101764070.9</v>
      </c>
    </row>
    <row r="79" spans="1:15" s="25" customFormat="1" ht="11.25">
      <c r="A79" s="50" t="s">
        <v>158</v>
      </c>
      <c r="B79" s="29" t="s">
        <v>159</v>
      </c>
      <c r="C79" s="27" t="s">
        <v>41</v>
      </c>
      <c r="D79" s="27" t="s">
        <v>15</v>
      </c>
      <c r="E79" s="28">
        <v>15438059.3</v>
      </c>
      <c r="F79" s="28">
        <v>258234.62</v>
      </c>
      <c r="G79" s="28">
        <v>21576.68</v>
      </c>
      <c r="H79" s="28">
        <v>702735.98</v>
      </c>
      <c r="I79" s="28">
        <v>-93973.37</v>
      </c>
      <c r="J79" s="28">
        <v>84296</v>
      </c>
      <c r="K79" s="28">
        <v>0</v>
      </c>
      <c r="L79" s="28">
        <v>0</v>
      </c>
      <c r="M79" s="28">
        <v>0</v>
      </c>
      <c r="N79" s="28">
        <v>0</v>
      </c>
      <c r="O79" s="114">
        <f t="shared" si="1"/>
        <v>15851306.610000003</v>
      </c>
    </row>
    <row r="80" spans="1:15" s="25" customFormat="1" ht="11.25">
      <c r="A80" s="50" t="s">
        <v>160</v>
      </c>
      <c r="B80" s="29" t="s">
        <v>161</v>
      </c>
      <c r="C80" s="27" t="s">
        <v>14</v>
      </c>
      <c r="D80" s="27" t="s">
        <v>15</v>
      </c>
      <c r="E80" s="28">
        <v>103105673.97</v>
      </c>
      <c r="F80" s="28">
        <v>7456081.87</v>
      </c>
      <c r="G80" s="28">
        <v>-1637609.54</v>
      </c>
      <c r="H80" s="28">
        <v>1675681.16</v>
      </c>
      <c r="I80" s="28">
        <v>-121236.86</v>
      </c>
      <c r="J80" s="28">
        <v>465558.43</v>
      </c>
      <c r="K80" s="28">
        <v>0</v>
      </c>
      <c r="L80" s="28">
        <v>0</v>
      </c>
      <c r="M80" s="28">
        <v>0</v>
      </c>
      <c r="N80" s="28">
        <v>0</v>
      </c>
      <c r="O80" s="114">
        <f t="shared" si="1"/>
        <v>99307204.37</v>
      </c>
    </row>
    <row r="81" spans="1:15" s="25" customFormat="1" ht="11.25">
      <c r="A81" s="50" t="s">
        <v>162</v>
      </c>
      <c r="B81" s="29" t="s">
        <v>695</v>
      </c>
      <c r="C81" s="27" t="s">
        <v>35</v>
      </c>
      <c r="D81" s="27" t="s">
        <v>36</v>
      </c>
      <c r="E81" s="28">
        <v>104659553.72</v>
      </c>
      <c r="F81" s="28">
        <v>6416152.86</v>
      </c>
      <c r="G81" s="28">
        <v>164955.43</v>
      </c>
      <c r="H81" s="28">
        <v>3561969.75</v>
      </c>
      <c r="I81" s="28">
        <v>-842447.86</v>
      </c>
      <c r="J81" s="28">
        <v>-2001919.3</v>
      </c>
      <c r="K81" s="28">
        <v>0</v>
      </c>
      <c r="L81" s="28">
        <v>0</v>
      </c>
      <c r="M81" s="28">
        <v>0</v>
      </c>
      <c r="N81" s="28">
        <v>0</v>
      </c>
      <c r="O81" s="114">
        <f t="shared" si="1"/>
        <v>98796048.02</v>
      </c>
    </row>
    <row r="82" spans="1:15" s="25" customFormat="1" ht="11.25">
      <c r="A82" s="50" t="s">
        <v>163</v>
      </c>
      <c r="B82" s="29" t="s">
        <v>164</v>
      </c>
      <c r="C82" s="27" t="s">
        <v>32</v>
      </c>
      <c r="D82" s="27" t="s">
        <v>15</v>
      </c>
      <c r="E82" s="28">
        <v>58090282.12</v>
      </c>
      <c r="F82" s="28">
        <v>4678886.29</v>
      </c>
      <c r="G82" s="28">
        <v>95430.42</v>
      </c>
      <c r="H82" s="28">
        <v>839811.98</v>
      </c>
      <c r="I82" s="28">
        <v>-228368.26</v>
      </c>
      <c r="J82" s="28">
        <v>624588.07</v>
      </c>
      <c r="K82" s="28">
        <v>0</v>
      </c>
      <c r="L82" s="28">
        <v>0</v>
      </c>
      <c r="M82" s="28">
        <v>0</v>
      </c>
      <c r="N82" s="28">
        <v>0</v>
      </c>
      <c r="O82" s="114">
        <f t="shared" si="1"/>
        <v>54551997.199999996</v>
      </c>
    </row>
    <row r="83" spans="1:15" s="25" customFormat="1" ht="11.25">
      <c r="A83" s="50" t="s">
        <v>165</v>
      </c>
      <c r="B83" s="29" t="s">
        <v>166</v>
      </c>
      <c r="C83" s="27" t="s">
        <v>167</v>
      </c>
      <c r="D83" s="27" t="s">
        <v>54</v>
      </c>
      <c r="E83" s="28">
        <v>29305230.54</v>
      </c>
      <c r="F83" s="28">
        <v>940577.35</v>
      </c>
      <c r="G83" s="28">
        <v>22428.46</v>
      </c>
      <c r="H83" s="28">
        <v>1386890.69</v>
      </c>
      <c r="I83" s="28">
        <v>196061.32</v>
      </c>
      <c r="J83" s="28">
        <v>438000</v>
      </c>
      <c r="K83" s="28">
        <v>0</v>
      </c>
      <c r="L83" s="28">
        <v>0</v>
      </c>
      <c r="M83" s="28">
        <v>0</v>
      </c>
      <c r="N83" s="28">
        <v>0</v>
      </c>
      <c r="O83" s="114">
        <f t="shared" si="1"/>
        <v>30363176.74</v>
      </c>
    </row>
    <row r="84" spans="1:15" s="25" customFormat="1" ht="11.25">
      <c r="A84" s="50" t="s">
        <v>168</v>
      </c>
      <c r="B84" s="29" t="s">
        <v>169</v>
      </c>
      <c r="C84" s="27" t="s">
        <v>14</v>
      </c>
      <c r="D84" s="27" t="s">
        <v>15</v>
      </c>
      <c r="E84" s="28">
        <v>72480779.01</v>
      </c>
      <c r="F84" s="28">
        <v>3074596.25</v>
      </c>
      <c r="G84" s="28">
        <v>-711.31</v>
      </c>
      <c r="H84" s="28">
        <v>1099161.36</v>
      </c>
      <c r="I84" s="28">
        <v>-181992.86</v>
      </c>
      <c r="J84" s="28">
        <v>536822.21</v>
      </c>
      <c r="K84" s="28">
        <v>0</v>
      </c>
      <c r="L84" s="28">
        <v>0</v>
      </c>
      <c r="M84" s="28">
        <v>0</v>
      </c>
      <c r="N84" s="28">
        <v>0</v>
      </c>
      <c r="O84" s="114">
        <f t="shared" si="1"/>
        <v>70860884.78</v>
      </c>
    </row>
    <row r="85" spans="1:15" s="25" customFormat="1" ht="11.25">
      <c r="A85" s="50" t="s">
        <v>170</v>
      </c>
      <c r="B85" s="29" t="s">
        <v>171</v>
      </c>
      <c r="C85" s="27" t="s">
        <v>21</v>
      </c>
      <c r="D85" s="27" t="s">
        <v>15</v>
      </c>
      <c r="E85" s="28">
        <v>36244324.96</v>
      </c>
      <c r="F85" s="28">
        <v>4210094.06</v>
      </c>
      <c r="G85" s="28">
        <v>19931.31</v>
      </c>
      <c r="H85" s="28">
        <v>463107.17</v>
      </c>
      <c r="I85" s="28">
        <v>40438.13</v>
      </c>
      <c r="J85" s="28">
        <v>-10096.28</v>
      </c>
      <c r="K85" s="28">
        <v>0</v>
      </c>
      <c r="L85" s="28">
        <v>16554.03</v>
      </c>
      <c r="M85" s="28">
        <v>-3889.19</v>
      </c>
      <c r="N85" s="28">
        <v>0</v>
      </c>
      <c r="O85" s="114">
        <f t="shared" si="1"/>
        <v>32520413.450000003</v>
      </c>
    </row>
    <row r="86" spans="1:15" s="25" customFormat="1" ht="11.25">
      <c r="A86" s="50" t="s">
        <v>172</v>
      </c>
      <c r="B86" s="29" t="s">
        <v>173</v>
      </c>
      <c r="C86" s="27" t="s">
        <v>21</v>
      </c>
      <c r="D86" s="27" t="s">
        <v>54</v>
      </c>
      <c r="E86" s="28">
        <v>73246510.36</v>
      </c>
      <c r="F86" s="28">
        <v>4562409.22</v>
      </c>
      <c r="G86" s="28">
        <v>-347424.91</v>
      </c>
      <c r="H86" s="28">
        <v>2095064.39</v>
      </c>
      <c r="I86" s="28">
        <v>-4923810.41</v>
      </c>
      <c r="J86" s="28">
        <v>283994</v>
      </c>
      <c r="K86" s="28">
        <v>0</v>
      </c>
      <c r="L86" s="28">
        <v>0</v>
      </c>
      <c r="M86" s="28">
        <v>0</v>
      </c>
      <c r="N86" s="28">
        <v>0</v>
      </c>
      <c r="O86" s="114">
        <f t="shared" si="1"/>
        <v>66486774.03</v>
      </c>
    </row>
    <row r="87" spans="1:15" s="25" customFormat="1" ht="11.25">
      <c r="A87" s="50" t="s">
        <v>174</v>
      </c>
      <c r="B87" s="29" t="s">
        <v>175</v>
      </c>
      <c r="C87" s="27" t="s">
        <v>21</v>
      </c>
      <c r="D87" s="27" t="s">
        <v>15</v>
      </c>
      <c r="E87" s="28">
        <v>14489093.71</v>
      </c>
      <c r="F87" s="28">
        <v>699855.83</v>
      </c>
      <c r="G87" s="28">
        <v>-1994.3</v>
      </c>
      <c r="H87" s="28">
        <v>1068452.37</v>
      </c>
      <c r="I87" s="28">
        <v>-55154.26</v>
      </c>
      <c r="J87" s="28">
        <v>298404.29</v>
      </c>
      <c r="K87" s="28">
        <v>0</v>
      </c>
      <c r="L87" s="28">
        <v>0</v>
      </c>
      <c r="M87" s="28">
        <v>0</v>
      </c>
      <c r="N87" s="28">
        <v>0</v>
      </c>
      <c r="O87" s="114">
        <f t="shared" si="1"/>
        <v>15102934.58</v>
      </c>
    </row>
    <row r="88" spans="1:15" s="25" customFormat="1" ht="11.25">
      <c r="A88" s="50" t="s">
        <v>176</v>
      </c>
      <c r="B88" s="29" t="s">
        <v>177</v>
      </c>
      <c r="C88" s="27" t="s">
        <v>41</v>
      </c>
      <c r="D88" s="27" t="s">
        <v>42</v>
      </c>
      <c r="E88" s="28">
        <v>72323495.48</v>
      </c>
      <c r="F88" s="28">
        <v>2408015.82</v>
      </c>
      <c r="G88" s="28">
        <v>426340.77</v>
      </c>
      <c r="H88" s="28">
        <v>3088637.47</v>
      </c>
      <c r="I88" s="28">
        <v>-66875.92</v>
      </c>
      <c r="J88" s="28">
        <v>1101271.37</v>
      </c>
      <c r="K88" s="28">
        <v>0</v>
      </c>
      <c r="L88" s="28">
        <v>0</v>
      </c>
      <c r="M88" s="28">
        <v>0</v>
      </c>
      <c r="N88" s="28">
        <v>0</v>
      </c>
      <c r="O88" s="114">
        <f t="shared" si="1"/>
        <v>73612171.81000002</v>
      </c>
    </row>
    <row r="89" spans="1:15" s="25" customFormat="1" ht="11.25">
      <c r="A89" s="50" t="s">
        <v>178</v>
      </c>
      <c r="B89" s="29" t="s">
        <v>179</v>
      </c>
      <c r="C89" s="27" t="s">
        <v>14</v>
      </c>
      <c r="D89" s="27" t="s">
        <v>15</v>
      </c>
      <c r="E89" s="28">
        <v>29115556.74</v>
      </c>
      <c r="F89" s="28">
        <v>856934.71</v>
      </c>
      <c r="G89" s="28">
        <v>862618.03</v>
      </c>
      <c r="H89" s="28">
        <v>2394316.14</v>
      </c>
      <c r="I89" s="28">
        <v>-38666.56</v>
      </c>
      <c r="J89" s="28">
        <v>129357.6</v>
      </c>
      <c r="K89" s="28">
        <v>0</v>
      </c>
      <c r="L89" s="28">
        <v>0</v>
      </c>
      <c r="M89" s="28">
        <v>0</v>
      </c>
      <c r="N89" s="28">
        <v>0</v>
      </c>
      <c r="O89" s="114">
        <f t="shared" si="1"/>
        <v>29881011.18</v>
      </c>
    </row>
    <row r="90" spans="1:15" s="25" customFormat="1" ht="11.25">
      <c r="A90" s="50" t="s">
        <v>180</v>
      </c>
      <c r="B90" s="29" t="s">
        <v>181</v>
      </c>
      <c r="C90" s="27" t="s">
        <v>61</v>
      </c>
      <c r="D90" s="27" t="s">
        <v>42</v>
      </c>
      <c r="E90" s="28">
        <v>86010462.71</v>
      </c>
      <c r="F90" s="28">
        <v>4185744.39</v>
      </c>
      <c r="G90" s="28">
        <v>58549.86</v>
      </c>
      <c r="H90" s="28">
        <v>2026396.25</v>
      </c>
      <c r="I90" s="28">
        <v>-21986.46</v>
      </c>
      <c r="J90" s="28">
        <v>1219523.71</v>
      </c>
      <c r="K90" s="28">
        <v>0</v>
      </c>
      <c r="L90" s="28">
        <v>0</v>
      </c>
      <c r="M90" s="28">
        <v>0</v>
      </c>
      <c r="N90" s="28">
        <v>0</v>
      </c>
      <c r="O90" s="114">
        <f t="shared" si="1"/>
        <v>84990101.96</v>
      </c>
    </row>
    <row r="91" spans="1:15" s="25" customFormat="1" ht="11.25">
      <c r="A91" s="50" t="s">
        <v>182</v>
      </c>
      <c r="B91" s="29" t="s">
        <v>183</v>
      </c>
      <c r="C91" s="27" t="s">
        <v>167</v>
      </c>
      <c r="D91" s="27" t="s">
        <v>54</v>
      </c>
      <c r="E91" s="28">
        <v>91843133.66</v>
      </c>
      <c r="F91" s="28">
        <v>3593980.25</v>
      </c>
      <c r="G91" s="28">
        <v>-364433.49</v>
      </c>
      <c r="H91" s="28">
        <v>4561321.53</v>
      </c>
      <c r="I91" s="28">
        <v>-110369.61</v>
      </c>
      <c r="J91" s="28">
        <v>1482482.64</v>
      </c>
      <c r="K91" s="28">
        <v>0</v>
      </c>
      <c r="L91" s="28">
        <v>0</v>
      </c>
      <c r="M91" s="28">
        <v>0</v>
      </c>
      <c r="N91" s="28">
        <v>0</v>
      </c>
      <c r="O91" s="114">
        <f t="shared" si="1"/>
        <v>94547021.46</v>
      </c>
    </row>
    <row r="92" spans="1:15" s="25" customFormat="1" ht="11.25">
      <c r="A92" s="50" t="s">
        <v>184</v>
      </c>
      <c r="B92" s="29" t="s">
        <v>185</v>
      </c>
      <c r="C92" s="27" t="s">
        <v>35</v>
      </c>
      <c r="D92" s="27" t="s">
        <v>36</v>
      </c>
      <c r="E92" s="28">
        <v>108240097.03</v>
      </c>
      <c r="F92" s="28">
        <v>2660093.88</v>
      </c>
      <c r="G92" s="28">
        <v>207572.85</v>
      </c>
      <c r="H92" s="28">
        <v>5477864.27</v>
      </c>
      <c r="I92" s="28">
        <v>-1105030.52</v>
      </c>
      <c r="J92" s="28">
        <v>4151761.8</v>
      </c>
      <c r="K92" s="28">
        <v>0</v>
      </c>
      <c r="L92" s="28">
        <v>0</v>
      </c>
      <c r="M92" s="28">
        <v>-209410.3</v>
      </c>
      <c r="N92" s="28">
        <v>0</v>
      </c>
      <c r="O92" s="114">
        <f t="shared" si="1"/>
        <v>113687615.55000001</v>
      </c>
    </row>
    <row r="93" spans="1:15" s="25" customFormat="1" ht="11.25">
      <c r="A93" s="50" t="s">
        <v>186</v>
      </c>
      <c r="B93" s="29" t="s">
        <v>187</v>
      </c>
      <c r="C93" s="27" t="s">
        <v>32</v>
      </c>
      <c r="D93" s="27" t="s">
        <v>15</v>
      </c>
      <c r="E93" s="28">
        <v>15539986.55</v>
      </c>
      <c r="F93" s="28">
        <v>823988.34</v>
      </c>
      <c r="G93" s="28">
        <v>-22267.82</v>
      </c>
      <c r="H93" s="28">
        <v>716755.91</v>
      </c>
      <c r="I93" s="28">
        <v>-70645.55</v>
      </c>
      <c r="J93" s="28">
        <v>70216.47</v>
      </c>
      <c r="K93" s="28">
        <v>0</v>
      </c>
      <c r="L93" s="28">
        <v>0</v>
      </c>
      <c r="M93" s="28">
        <v>0</v>
      </c>
      <c r="N93" s="28">
        <v>0</v>
      </c>
      <c r="O93" s="114">
        <f t="shared" si="1"/>
        <v>15454592.860000001</v>
      </c>
    </row>
    <row r="94" spans="1:15" s="25" customFormat="1" ht="11.25">
      <c r="A94" s="50" t="s">
        <v>188</v>
      </c>
      <c r="B94" s="29" t="s">
        <v>189</v>
      </c>
      <c r="C94" s="27" t="s">
        <v>53</v>
      </c>
      <c r="D94" s="27" t="s">
        <v>15</v>
      </c>
      <c r="E94" s="28">
        <v>24599738.53</v>
      </c>
      <c r="F94" s="28">
        <v>210623.63</v>
      </c>
      <c r="G94" s="28">
        <v>-20774.88</v>
      </c>
      <c r="H94" s="28">
        <v>3467427.77</v>
      </c>
      <c r="I94" s="28">
        <v>-23716.79</v>
      </c>
      <c r="J94" s="28">
        <v>89954.56</v>
      </c>
      <c r="K94" s="28">
        <v>0</v>
      </c>
      <c r="L94" s="28">
        <v>0</v>
      </c>
      <c r="M94" s="28">
        <v>0</v>
      </c>
      <c r="N94" s="28">
        <v>0</v>
      </c>
      <c r="O94" s="114">
        <f t="shared" si="1"/>
        <v>27943555.32</v>
      </c>
    </row>
    <row r="95" spans="1:15" s="25" customFormat="1" ht="11.25">
      <c r="A95" s="50" t="s">
        <v>190</v>
      </c>
      <c r="B95" s="29" t="s">
        <v>191</v>
      </c>
      <c r="C95" s="27" t="s">
        <v>53</v>
      </c>
      <c r="D95" s="27" t="s">
        <v>15</v>
      </c>
      <c r="E95" s="28">
        <v>18700440.19</v>
      </c>
      <c r="F95" s="28">
        <v>420587.63</v>
      </c>
      <c r="G95" s="28">
        <v>9677.94</v>
      </c>
      <c r="H95" s="28">
        <v>793213.6</v>
      </c>
      <c r="I95" s="28">
        <v>-20104.3</v>
      </c>
      <c r="J95" s="28">
        <v>-43865.97</v>
      </c>
      <c r="K95" s="28">
        <v>0</v>
      </c>
      <c r="L95" s="28">
        <v>0</v>
      </c>
      <c r="M95" s="28">
        <v>0</v>
      </c>
      <c r="N95" s="28">
        <v>0</v>
      </c>
      <c r="O95" s="114">
        <f t="shared" si="1"/>
        <v>18999417.950000003</v>
      </c>
    </row>
    <row r="96" spans="1:15" s="25" customFormat="1" ht="11.25">
      <c r="A96" s="50" t="s">
        <v>192</v>
      </c>
      <c r="B96" s="29" t="s">
        <v>193</v>
      </c>
      <c r="C96" s="27" t="s">
        <v>14</v>
      </c>
      <c r="D96" s="27" t="s">
        <v>15</v>
      </c>
      <c r="E96" s="28">
        <v>24702376.01</v>
      </c>
      <c r="F96" s="28">
        <v>637871.11</v>
      </c>
      <c r="G96" s="28">
        <v>-790.46</v>
      </c>
      <c r="H96" s="28">
        <v>1283787.45</v>
      </c>
      <c r="I96" s="28">
        <v>-33659.12</v>
      </c>
      <c r="J96" s="28">
        <v>154587</v>
      </c>
      <c r="K96" s="28">
        <v>0</v>
      </c>
      <c r="L96" s="28">
        <v>0</v>
      </c>
      <c r="M96" s="28">
        <v>0</v>
      </c>
      <c r="N96" s="28">
        <v>0</v>
      </c>
      <c r="O96" s="114">
        <f t="shared" si="1"/>
        <v>25470010.69</v>
      </c>
    </row>
    <row r="97" spans="1:15" s="25" customFormat="1" ht="11.25">
      <c r="A97" s="50" t="s">
        <v>194</v>
      </c>
      <c r="B97" s="29" t="s">
        <v>195</v>
      </c>
      <c r="C97" s="27" t="s">
        <v>32</v>
      </c>
      <c r="D97" s="27" t="s">
        <v>15</v>
      </c>
      <c r="E97" s="28">
        <v>40310036.2</v>
      </c>
      <c r="F97" s="28">
        <v>2203860.56</v>
      </c>
      <c r="G97" s="28">
        <v>-29096.41</v>
      </c>
      <c r="H97" s="28">
        <v>1840805.73</v>
      </c>
      <c r="I97" s="28">
        <v>-181500.92</v>
      </c>
      <c r="J97" s="28">
        <v>416740.36</v>
      </c>
      <c r="K97" s="28">
        <v>0</v>
      </c>
      <c r="L97" s="28">
        <v>0</v>
      </c>
      <c r="M97" s="28">
        <v>0</v>
      </c>
      <c r="N97" s="28">
        <v>0</v>
      </c>
      <c r="O97" s="114">
        <f t="shared" si="1"/>
        <v>40211317.21999999</v>
      </c>
    </row>
    <row r="98" spans="1:15" s="25" customFormat="1" ht="11.25">
      <c r="A98" s="50" t="s">
        <v>196</v>
      </c>
      <c r="B98" s="29" t="s">
        <v>197</v>
      </c>
      <c r="C98" s="27" t="s">
        <v>21</v>
      </c>
      <c r="D98" s="27" t="s">
        <v>15</v>
      </c>
      <c r="E98" s="28">
        <v>26845612.15</v>
      </c>
      <c r="F98" s="28">
        <v>662631.19</v>
      </c>
      <c r="G98" s="28">
        <v>7606.81</v>
      </c>
      <c r="H98" s="28">
        <v>1076065.76</v>
      </c>
      <c r="I98" s="28">
        <v>-141576.36</v>
      </c>
      <c r="J98" s="28">
        <v>276103.38</v>
      </c>
      <c r="K98" s="28">
        <v>0</v>
      </c>
      <c r="L98" s="28">
        <v>0</v>
      </c>
      <c r="M98" s="28">
        <v>0</v>
      </c>
      <c r="N98" s="28">
        <v>0</v>
      </c>
      <c r="O98" s="114">
        <f t="shared" si="1"/>
        <v>27385966.93</v>
      </c>
    </row>
    <row r="99" spans="1:15" s="25" customFormat="1" ht="11.25">
      <c r="A99" s="50" t="s">
        <v>198</v>
      </c>
      <c r="B99" s="29" t="s">
        <v>199</v>
      </c>
      <c r="C99" s="27" t="s">
        <v>21</v>
      </c>
      <c r="D99" s="27" t="s">
        <v>15</v>
      </c>
      <c r="E99" s="28">
        <v>18127930.73</v>
      </c>
      <c r="F99" s="28">
        <v>1897643.46</v>
      </c>
      <c r="G99" s="28">
        <v>14398.47</v>
      </c>
      <c r="H99" s="28">
        <v>389260.44</v>
      </c>
      <c r="I99" s="28">
        <v>-53540.13</v>
      </c>
      <c r="J99" s="28">
        <v>231997.19</v>
      </c>
      <c r="K99" s="28">
        <v>0</v>
      </c>
      <c r="L99" s="28">
        <v>0</v>
      </c>
      <c r="M99" s="28">
        <v>0</v>
      </c>
      <c r="N99" s="28">
        <v>0</v>
      </c>
      <c r="O99" s="114">
        <f t="shared" si="1"/>
        <v>16783606.299999997</v>
      </c>
    </row>
    <row r="100" spans="1:15" s="25" customFormat="1" ht="11.25">
      <c r="A100" s="50" t="s">
        <v>200</v>
      </c>
      <c r="B100" s="29" t="s">
        <v>201</v>
      </c>
      <c r="C100" s="27" t="s">
        <v>41</v>
      </c>
      <c r="D100" s="27" t="s">
        <v>54</v>
      </c>
      <c r="E100" s="28">
        <v>67859194.13</v>
      </c>
      <c r="F100" s="28">
        <v>1880362.39</v>
      </c>
      <c r="G100" s="28">
        <v>3119452.75</v>
      </c>
      <c r="H100" s="28">
        <v>7021445.87</v>
      </c>
      <c r="I100" s="28">
        <v>60747</v>
      </c>
      <c r="J100" s="28">
        <v>-193901.09</v>
      </c>
      <c r="K100" s="28">
        <v>0</v>
      </c>
      <c r="L100" s="28">
        <v>2557003.48</v>
      </c>
      <c r="M100" s="28">
        <v>-201.1</v>
      </c>
      <c r="N100" s="28">
        <v>0</v>
      </c>
      <c r="O100" s="114">
        <f t="shared" si="1"/>
        <v>72304473.15</v>
      </c>
    </row>
    <row r="101" spans="1:15" s="25" customFormat="1" ht="11.25">
      <c r="A101" s="50" t="s">
        <v>202</v>
      </c>
      <c r="B101" s="29" t="s">
        <v>203</v>
      </c>
      <c r="C101" s="27" t="s">
        <v>61</v>
      </c>
      <c r="D101" s="27" t="s">
        <v>15</v>
      </c>
      <c r="E101" s="28">
        <v>47311929.94</v>
      </c>
      <c r="F101" s="28">
        <v>1764687.23</v>
      </c>
      <c r="G101" s="28">
        <v>5434.73</v>
      </c>
      <c r="H101" s="28">
        <v>901884.37</v>
      </c>
      <c r="I101" s="28">
        <v>-69669.32</v>
      </c>
      <c r="J101" s="28">
        <v>324929.78</v>
      </c>
      <c r="K101" s="28">
        <v>0</v>
      </c>
      <c r="L101" s="28">
        <v>0</v>
      </c>
      <c r="M101" s="28">
        <v>0</v>
      </c>
      <c r="N101" s="28">
        <v>0</v>
      </c>
      <c r="O101" s="114">
        <f t="shared" si="1"/>
        <v>46698952.81</v>
      </c>
    </row>
    <row r="102" spans="1:15" s="25" customFormat="1" ht="11.25">
      <c r="A102" s="50" t="s">
        <v>204</v>
      </c>
      <c r="B102" s="29" t="s">
        <v>205</v>
      </c>
      <c r="C102" s="27" t="s">
        <v>14</v>
      </c>
      <c r="D102" s="27" t="s">
        <v>15</v>
      </c>
      <c r="E102" s="28">
        <v>27760282.19</v>
      </c>
      <c r="F102" s="28">
        <v>474410.15</v>
      </c>
      <c r="G102" s="28">
        <v>94789.31</v>
      </c>
      <c r="H102" s="28">
        <v>2216431.59</v>
      </c>
      <c r="I102" s="28">
        <v>-30849.06</v>
      </c>
      <c r="J102" s="28">
        <v>154818.26</v>
      </c>
      <c r="K102" s="28">
        <v>0</v>
      </c>
      <c r="L102" s="28">
        <v>0</v>
      </c>
      <c r="M102" s="28">
        <v>0</v>
      </c>
      <c r="N102" s="28">
        <v>0</v>
      </c>
      <c r="O102" s="114">
        <f t="shared" si="1"/>
        <v>29531483.520000007</v>
      </c>
    </row>
    <row r="103" spans="1:15" s="25" customFormat="1" ht="11.25">
      <c r="A103" s="50" t="s">
        <v>206</v>
      </c>
      <c r="B103" s="29" t="s">
        <v>207</v>
      </c>
      <c r="C103" s="27" t="s">
        <v>14</v>
      </c>
      <c r="D103" s="27" t="s">
        <v>15</v>
      </c>
      <c r="E103" s="28">
        <v>48909717.34</v>
      </c>
      <c r="F103" s="28">
        <v>1443782.15</v>
      </c>
      <c r="G103" s="28">
        <v>-3403.9</v>
      </c>
      <c r="H103" s="28">
        <v>2419717.86</v>
      </c>
      <c r="I103" s="28">
        <v>-236669.41</v>
      </c>
      <c r="J103" s="28">
        <v>336381.86</v>
      </c>
      <c r="K103" s="28">
        <v>0</v>
      </c>
      <c r="L103" s="28">
        <v>0</v>
      </c>
      <c r="M103" s="28">
        <v>0</v>
      </c>
      <c r="N103" s="28">
        <v>0</v>
      </c>
      <c r="O103" s="114">
        <f t="shared" si="1"/>
        <v>49988769.400000006</v>
      </c>
    </row>
    <row r="104" spans="1:15" s="25" customFormat="1" ht="11.25">
      <c r="A104" s="50" t="s">
        <v>208</v>
      </c>
      <c r="B104" s="29" t="s">
        <v>209</v>
      </c>
      <c r="C104" s="27" t="s">
        <v>18</v>
      </c>
      <c r="D104" s="27" t="s">
        <v>15</v>
      </c>
      <c r="E104" s="28">
        <v>15593608.95</v>
      </c>
      <c r="F104" s="28">
        <v>169499.58</v>
      </c>
      <c r="G104" s="28">
        <v>2175.96</v>
      </c>
      <c r="H104" s="28">
        <v>2060577.77</v>
      </c>
      <c r="I104" s="28">
        <v>-43146.91</v>
      </c>
      <c r="J104" s="28">
        <v>30995.12</v>
      </c>
      <c r="K104" s="28">
        <v>0</v>
      </c>
      <c r="L104" s="28">
        <v>0</v>
      </c>
      <c r="M104" s="28">
        <v>0</v>
      </c>
      <c r="N104" s="28">
        <v>0</v>
      </c>
      <c r="O104" s="114">
        <f t="shared" si="1"/>
        <v>17470359.39</v>
      </c>
    </row>
    <row r="105" spans="1:15" s="25" customFormat="1" ht="11.25">
      <c r="A105" s="50" t="s">
        <v>210</v>
      </c>
      <c r="B105" s="29" t="s">
        <v>211</v>
      </c>
      <c r="C105" s="27" t="s">
        <v>14</v>
      </c>
      <c r="D105" s="27" t="s">
        <v>15</v>
      </c>
      <c r="E105" s="28">
        <v>48664752.55</v>
      </c>
      <c r="F105" s="28">
        <v>3852595.67</v>
      </c>
      <c r="G105" s="28">
        <v>174797.88</v>
      </c>
      <c r="H105" s="28">
        <v>851083.45</v>
      </c>
      <c r="I105" s="28">
        <v>-59337.01</v>
      </c>
      <c r="J105" s="28">
        <v>614592.57</v>
      </c>
      <c r="K105" s="28">
        <v>0</v>
      </c>
      <c r="L105" s="28">
        <v>0</v>
      </c>
      <c r="M105" s="28">
        <v>0</v>
      </c>
      <c r="N105" s="28">
        <v>0</v>
      </c>
      <c r="O105" s="114">
        <f t="shared" si="1"/>
        <v>46043698.01</v>
      </c>
    </row>
    <row r="106" spans="1:15" s="25" customFormat="1" ht="11.25">
      <c r="A106" s="50" t="s">
        <v>212</v>
      </c>
      <c r="B106" s="29" t="s">
        <v>213</v>
      </c>
      <c r="C106" s="27" t="s">
        <v>35</v>
      </c>
      <c r="D106" s="27" t="s">
        <v>36</v>
      </c>
      <c r="E106" s="28">
        <v>90748583.94</v>
      </c>
      <c r="F106" s="28">
        <v>2954950.47</v>
      </c>
      <c r="G106" s="28">
        <v>-25986.23</v>
      </c>
      <c r="H106" s="28">
        <v>5268328.53</v>
      </c>
      <c r="I106" s="28">
        <v>-58269.54</v>
      </c>
      <c r="J106" s="28">
        <v>1250370.83</v>
      </c>
      <c r="K106" s="28">
        <v>0</v>
      </c>
      <c r="L106" s="28">
        <v>0</v>
      </c>
      <c r="M106" s="28">
        <v>0</v>
      </c>
      <c r="N106" s="28">
        <v>0</v>
      </c>
      <c r="O106" s="114">
        <f t="shared" si="1"/>
        <v>94280049.52</v>
      </c>
    </row>
    <row r="107" spans="1:15" s="25" customFormat="1" ht="11.25">
      <c r="A107" s="50" t="s">
        <v>214</v>
      </c>
      <c r="B107" s="29" t="s">
        <v>215</v>
      </c>
      <c r="C107" s="27" t="s">
        <v>32</v>
      </c>
      <c r="D107" s="27" t="s">
        <v>15</v>
      </c>
      <c r="E107" s="28">
        <v>27625257.71</v>
      </c>
      <c r="F107" s="28">
        <v>1219032.16</v>
      </c>
      <c r="G107" s="28">
        <v>41441.21</v>
      </c>
      <c r="H107" s="28">
        <v>2032897.49</v>
      </c>
      <c r="I107" s="28">
        <v>-303920.96</v>
      </c>
      <c r="J107" s="28">
        <v>374515.35</v>
      </c>
      <c r="K107" s="28">
        <v>0</v>
      </c>
      <c r="L107" s="28">
        <v>0</v>
      </c>
      <c r="M107" s="28">
        <v>0</v>
      </c>
      <c r="N107" s="28">
        <v>0</v>
      </c>
      <c r="O107" s="114">
        <f t="shared" si="1"/>
        <v>28468276.22</v>
      </c>
    </row>
    <row r="108" spans="1:15" s="25" customFormat="1" ht="11.25">
      <c r="A108" s="50" t="s">
        <v>216</v>
      </c>
      <c r="B108" s="29" t="s">
        <v>217</v>
      </c>
      <c r="C108" s="27" t="s">
        <v>14</v>
      </c>
      <c r="D108" s="27" t="s">
        <v>15</v>
      </c>
      <c r="E108" s="28">
        <v>21621994.56</v>
      </c>
      <c r="F108" s="28">
        <v>1426660.76</v>
      </c>
      <c r="G108" s="28">
        <v>-7090.94</v>
      </c>
      <c r="H108" s="28">
        <v>353105.22</v>
      </c>
      <c r="I108" s="28">
        <v>-147149.28</v>
      </c>
      <c r="J108" s="28">
        <v>344568.74</v>
      </c>
      <c r="K108" s="28">
        <v>0</v>
      </c>
      <c r="L108" s="28">
        <v>0</v>
      </c>
      <c r="M108" s="28">
        <v>0</v>
      </c>
      <c r="N108" s="28">
        <v>0</v>
      </c>
      <c r="O108" s="114">
        <f t="shared" si="1"/>
        <v>20752949.419999994</v>
      </c>
    </row>
    <row r="109" spans="1:15" s="25" customFormat="1" ht="11.25">
      <c r="A109" s="50" t="s">
        <v>218</v>
      </c>
      <c r="B109" s="29" t="s">
        <v>219</v>
      </c>
      <c r="C109" s="27" t="s">
        <v>21</v>
      </c>
      <c r="D109" s="27" t="s">
        <v>15</v>
      </c>
      <c r="E109" s="28">
        <v>22125679.3</v>
      </c>
      <c r="F109" s="28">
        <v>1561135.56</v>
      </c>
      <c r="G109" s="28">
        <v>-5872.71</v>
      </c>
      <c r="H109" s="28">
        <v>594850.66</v>
      </c>
      <c r="I109" s="28">
        <v>-90482.11</v>
      </c>
      <c r="J109" s="28">
        <v>288253.04</v>
      </c>
      <c r="K109" s="28">
        <v>0</v>
      </c>
      <c r="L109" s="28">
        <v>0</v>
      </c>
      <c r="M109" s="28">
        <v>0</v>
      </c>
      <c r="N109" s="28">
        <v>0</v>
      </c>
      <c r="O109" s="114">
        <f t="shared" si="1"/>
        <v>21363038.040000003</v>
      </c>
    </row>
    <row r="110" spans="1:15" s="25" customFormat="1" ht="11.25">
      <c r="A110" s="50" t="s">
        <v>220</v>
      </c>
      <c r="B110" s="29" t="s">
        <v>221</v>
      </c>
      <c r="C110" s="27" t="s">
        <v>53</v>
      </c>
      <c r="D110" s="27" t="s">
        <v>15</v>
      </c>
      <c r="E110" s="28">
        <v>63044798.17</v>
      </c>
      <c r="F110" s="28">
        <v>486778.72</v>
      </c>
      <c r="G110" s="28">
        <v>-383125.93</v>
      </c>
      <c r="H110" s="28">
        <v>3496708.82</v>
      </c>
      <c r="I110" s="28">
        <v>-419652.49</v>
      </c>
      <c r="J110" s="28">
        <v>233086.87</v>
      </c>
      <c r="K110" s="28">
        <v>0</v>
      </c>
      <c r="L110" s="28">
        <v>0</v>
      </c>
      <c r="M110" s="28">
        <v>0</v>
      </c>
      <c r="N110" s="28">
        <v>0</v>
      </c>
      <c r="O110" s="114">
        <f t="shared" si="1"/>
        <v>66251288.58</v>
      </c>
    </row>
    <row r="111" spans="1:15" s="25" customFormat="1" ht="11.25">
      <c r="A111" s="50" t="s">
        <v>222</v>
      </c>
      <c r="B111" s="29" t="s">
        <v>223</v>
      </c>
      <c r="C111" s="27" t="s">
        <v>14</v>
      </c>
      <c r="D111" s="27" t="s">
        <v>15</v>
      </c>
      <c r="E111" s="28">
        <v>36875940.32</v>
      </c>
      <c r="F111" s="28">
        <v>710176.15</v>
      </c>
      <c r="G111" s="28">
        <v>8912.93</v>
      </c>
      <c r="H111" s="28">
        <v>1535992.43</v>
      </c>
      <c r="I111" s="28">
        <v>2837.8</v>
      </c>
      <c r="J111" s="28">
        <v>398059.25</v>
      </c>
      <c r="K111" s="28">
        <v>0</v>
      </c>
      <c r="L111" s="28">
        <v>0</v>
      </c>
      <c r="M111" s="28">
        <v>0</v>
      </c>
      <c r="N111" s="28">
        <v>0</v>
      </c>
      <c r="O111" s="114">
        <f t="shared" si="1"/>
        <v>38093740.72</v>
      </c>
    </row>
    <row r="112" spans="1:15" s="25" customFormat="1" ht="11.25">
      <c r="A112" s="50" t="s">
        <v>224</v>
      </c>
      <c r="B112" s="29" t="s">
        <v>225</v>
      </c>
      <c r="C112" s="27" t="s">
        <v>32</v>
      </c>
      <c r="D112" s="27" t="s">
        <v>15</v>
      </c>
      <c r="E112" s="28">
        <v>19797930.96</v>
      </c>
      <c r="F112" s="28">
        <v>265720.3</v>
      </c>
      <c r="G112" s="28">
        <v>17275.32</v>
      </c>
      <c r="H112" s="28">
        <v>1639683.36</v>
      </c>
      <c r="I112" s="28">
        <v>-62202.67</v>
      </c>
      <c r="J112" s="28">
        <v>112468.63</v>
      </c>
      <c r="K112" s="28">
        <v>0</v>
      </c>
      <c r="L112" s="28">
        <v>0</v>
      </c>
      <c r="M112" s="28">
        <v>0</v>
      </c>
      <c r="N112" s="28">
        <v>0</v>
      </c>
      <c r="O112" s="114">
        <f t="shared" si="1"/>
        <v>21204884.659999996</v>
      </c>
    </row>
    <row r="113" spans="1:15" s="25" customFormat="1" ht="11.25">
      <c r="A113" s="50" t="s">
        <v>226</v>
      </c>
      <c r="B113" s="29" t="s">
        <v>227</v>
      </c>
      <c r="C113" s="27" t="s">
        <v>32</v>
      </c>
      <c r="D113" s="27" t="s">
        <v>15</v>
      </c>
      <c r="E113" s="28">
        <v>18594638.42</v>
      </c>
      <c r="F113" s="28">
        <v>347962.08</v>
      </c>
      <c r="G113" s="28">
        <v>2686.82</v>
      </c>
      <c r="H113" s="28">
        <v>1134684.73</v>
      </c>
      <c r="I113" s="28">
        <v>-49786.29</v>
      </c>
      <c r="J113" s="28">
        <v>100471.82</v>
      </c>
      <c r="K113" s="28">
        <v>0</v>
      </c>
      <c r="L113" s="28">
        <v>0</v>
      </c>
      <c r="M113" s="28">
        <v>0</v>
      </c>
      <c r="N113" s="28">
        <v>0</v>
      </c>
      <c r="O113" s="114">
        <f t="shared" si="1"/>
        <v>19429359.780000005</v>
      </c>
    </row>
    <row r="114" spans="1:15" s="25" customFormat="1" ht="11.25">
      <c r="A114" s="50" t="s">
        <v>228</v>
      </c>
      <c r="B114" s="29" t="s">
        <v>229</v>
      </c>
      <c r="C114" s="27" t="s">
        <v>53</v>
      </c>
      <c r="D114" s="27" t="s">
        <v>15</v>
      </c>
      <c r="E114" s="28">
        <v>9675040.66</v>
      </c>
      <c r="F114" s="28">
        <v>266888.8</v>
      </c>
      <c r="G114" s="28">
        <v>31449.13</v>
      </c>
      <c r="H114" s="28">
        <v>752955.04</v>
      </c>
      <c r="I114" s="28">
        <v>-1359.73</v>
      </c>
      <c r="J114" s="28">
        <v>82934.99</v>
      </c>
      <c r="K114" s="28">
        <v>0</v>
      </c>
      <c r="L114" s="28">
        <v>0</v>
      </c>
      <c r="M114" s="28">
        <v>0</v>
      </c>
      <c r="N114" s="28">
        <v>0</v>
      </c>
      <c r="O114" s="114">
        <f t="shared" si="1"/>
        <v>10211233.03</v>
      </c>
    </row>
    <row r="115" spans="1:15" s="25" customFormat="1" ht="11.25">
      <c r="A115" s="50" t="s">
        <v>230</v>
      </c>
      <c r="B115" s="29" t="s">
        <v>231</v>
      </c>
      <c r="C115" s="27" t="s">
        <v>18</v>
      </c>
      <c r="D115" s="27" t="s">
        <v>15</v>
      </c>
      <c r="E115" s="28">
        <v>20321728.96</v>
      </c>
      <c r="F115" s="28">
        <v>443631.17</v>
      </c>
      <c r="G115" s="28">
        <v>26881.24</v>
      </c>
      <c r="H115" s="28">
        <v>1972606.45</v>
      </c>
      <c r="I115" s="28">
        <v>-68757.87</v>
      </c>
      <c r="J115" s="28">
        <v>273755.69</v>
      </c>
      <c r="K115" s="28">
        <v>0</v>
      </c>
      <c r="L115" s="28">
        <v>0</v>
      </c>
      <c r="M115" s="28">
        <v>0</v>
      </c>
      <c r="N115" s="28">
        <v>0</v>
      </c>
      <c r="O115" s="114">
        <f t="shared" si="1"/>
        <v>22028820.82</v>
      </c>
    </row>
    <row r="116" spans="1:15" s="25" customFormat="1" ht="11.25">
      <c r="A116" s="50" t="s">
        <v>232</v>
      </c>
      <c r="B116" s="29" t="s">
        <v>233</v>
      </c>
      <c r="C116" s="27" t="s">
        <v>167</v>
      </c>
      <c r="D116" s="27" t="s">
        <v>42</v>
      </c>
      <c r="E116" s="28">
        <v>79439717.54</v>
      </c>
      <c r="F116" s="28">
        <v>4009943.74</v>
      </c>
      <c r="G116" s="28">
        <v>24575.33</v>
      </c>
      <c r="H116" s="28">
        <v>3382532.82</v>
      </c>
      <c r="I116" s="28">
        <v>263877.87</v>
      </c>
      <c r="J116" s="28">
        <v>623882.6</v>
      </c>
      <c r="K116" s="28">
        <v>0</v>
      </c>
      <c r="L116" s="28">
        <v>0</v>
      </c>
      <c r="M116" s="28">
        <v>0</v>
      </c>
      <c r="N116" s="28">
        <v>0</v>
      </c>
      <c r="O116" s="114">
        <f t="shared" si="1"/>
        <v>79675491.76</v>
      </c>
    </row>
    <row r="117" spans="1:15" s="25" customFormat="1" ht="11.25">
      <c r="A117" s="50" t="s">
        <v>234</v>
      </c>
      <c r="B117" s="29" t="s">
        <v>235</v>
      </c>
      <c r="C117" s="27" t="s">
        <v>21</v>
      </c>
      <c r="D117" s="27" t="s">
        <v>15</v>
      </c>
      <c r="E117" s="28">
        <v>18794446.43</v>
      </c>
      <c r="F117" s="28">
        <v>1488814.8</v>
      </c>
      <c r="G117" s="28">
        <v>31800.41</v>
      </c>
      <c r="H117" s="28">
        <v>464160.95</v>
      </c>
      <c r="I117" s="28">
        <v>-32015.54</v>
      </c>
      <c r="J117" s="28">
        <v>146307.38</v>
      </c>
      <c r="K117" s="28">
        <v>0</v>
      </c>
      <c r="L117" s="28">
        <v>0</v>
      </c>
      <c r="M117" s="28">
        <v>0</v>
      </c>
      <c r="N117" s="28">
        <v>0</v>
      </c>
      <c r="O117" s="114">
        <f t="shared" si="1"/>
        <v>17852284.009999998</v>
      </c>
    </row>
    <row r="118" spans="1:15" s="25" customFormat="1" ht="11.25">
      <c r="A118" s="50" t="s">
        <v>236</v>
      </c>
      <c r="B118" s="29" t="s">
        <v>237</v>
      </c>
      <c r="C118" s="27" t="s">
        <v>53</v>
      </c>
      <c r="D118" s="27" t="s">
        <v>15</v>
      </c>
      <c r="E118" s="28">
        <v>43746762.55</v>
      </c>
      <c r="F118" s="28">
        <v>2008849.79</v>
      </c>
      <c r="G118" s="28">
        <v>24638.1</v>
      </c>
      <c r="H118" s="28">
        <v>944388.47</v>
      </c>
      <c r="I118" s="28">
        <v>-39814.46</v>
      </c>
      <c r="J118" s="28">
        <v>457608.71</v>
      </c>
      <c r="K118" s="28">
        <v>0</v>
      </c>
      <c r="L118" s="28">
        <v>0</v>
      </c>
      <c r="M118" s="28">
        <v>0</v>
      </c>
      <c r="N118" s="28">
        <v>0</v>
      </c>
      <c r="O118" s="114">
        <f t="shared" si="1"/>
        <v>43075457.379999995</v>
      </c>
    </row>
    <row r="119" spans="1:15" s="25" customFormat="1" ht="11.25">
      <c r="A119" s="50" t="s">
        <v>238</v>
      </c>
      <c r="B119" s="29" t="s">
        <v>239</v>
      </c>
      <c r="C119" s="27" t="s">
        <v>14</v>
      </c>
      <c r="D119" s="27" t="s">
        <v>15</v>
      </c>
      <c r="E119" s="28">
        <v>10944474.21</v>
      </c>
      <c r="F119" s="28">
        <v>388393.95</v>
      </c>
      <c r="G119" s="28">
        <v>618011.24</v>
      </c>
      <c r="H119" s="28">
        <v>1374571.16</v>
      </c>
      <c r="I119" s="28">
        <v>429368.76</v>
      </c>
      <c r="J119" s="28">
        <v>1141114.74</v>
      </c>
      <c r="K119" s="28">
        <v>0</v>
      </c>
      <c r="L119" s="28">
        <v>0</v>
      </c>
      <c r="M119" s="28">
        <v>0</v>
      </c>
      <c r="N119" s="28">
        <v>0</v>
      </c>
      <c r="O119" s="114">
        <f t="shared" si="1"/>
        <v>12883123.680000002</v>
      </c>
    </row>
    <row r="120" spans="1:15" s="25" customFormat="1" ht="11.25">
      <c r="A120" s="50" t="s">
        <v>240</v>
      </c>
      <c r="B120" s="29" t="s">
        <v>241</v>
      </c>
      <c r="C120" s="27" t="s">
        <v>14</v>
      </c>
      <c r="D120" s="27" t="s">
        <v>15</v>
      </c>
      <c r="E120" s="28">
        <v>18963200.95</v>
      </c>
      <c r="F120" s="28">
        <v>368743.35</v>
      </c>
      <c r="G120" s="28">
        <v>-5540.45</v>
      </c>
      <c r="H120" s="28">
        <v>1109501</v>
      </c>
      <c r="I120" s="28">
        <v>-11776.68</v>
      </c>
      <c r="J120" s="28">
        <v>393265.23</v>
      </c>
      <c r="K120" s="28">
        <v>0</v>
      </c>
      <c r="L120" s="28">
        <v>0</v>
      </c>
      <c r="M120" s="28">
        <v>0</v>
      </c>
      <c r="N120" s="28">
        <v>0</v>
      </c>
      <c r="O120" s="114">
        <f t="shared" si="1"/>
        <v>20090987.599999998</v>
      </c>
    </row>
    <row r="121" spans="1:15" s="25" customFormat="1" ht="11.25">
      <c r="A121" s="50" t="s">
        <v>242</v>
      </c>
      <c r="B121" s="29" t="s">
        <v>243</v>
      </c>
      <c r="C121" s="27" t="s">
        <v>32</v>
      </c>
      <c r="D121" s="27" t="s">
        <v>15</v>
      </c>
      <c r="E121" s="28">
        <v>25915475.01</v>
      </c>
      <c r="F121" s="28">
        <v>1064257.8</v>
      </c>
      <c r="G121" s="28">
        <v>24306.32</v>
      </c>
      <c r="H121" s="28">
        <v>2045541.48</v>
      </c>
      <c r="I121" s="28">
        <v>-52794.69</v>
      </c>
      <c r="J121" s="28">
        <v>201503.38</v>
      </c>
      <c r="K121" s="28">
        <v>0</v>
      </c>
      <c r="L121" s="28">
        <v>0</v>
      </c>
      <c r="M121" s="28">
        <v>0</v>
      </c>
      <c r="N121" s="28">
        <v>0</v>
      </c>
      <c r="O121" s="114">
        <f t="shared" si="1"/>
        <v>27021161.06</v>
      </c>
    </row>
    <row r="122" spans="1:15" s="25" customFormat="1" ht="11.25">
      <c r="A122" s="50" t="s">
        <v>244</v>
      </c>
      <c r="B122" s="29" t="s">
        <v>245</v>
      </c>
      <c r="C122" s="27" t="s">
        <v>35</v>
      </c>
      <c r="D122" s="27" t="s">
        <v>36</v>
      </c>
      <c r="E122" s="28">
        <v>53345387.96</v>
      </c>
      <c r="F122" s="28">
        <v>2064862.59</v>
      </c>
      <c r="G122" s="28">
        <v>-296744.48</v>
      </c>
      <c r="H122" s="28">
        <v>3053353.75</v>
      </c>
      <c r="I122" s="28">
        <v>-104106.73</v>
      </c>
      <c r="J122" s="28">
        <v>161026.66</v>
      </c>
      <c r="K122" s="28">
        <v>0</v>
      </c>
      <c r="L122" s="28">
        <v>0</v>
      </c>
      <c r="M122" s="28">
        <v>0</v>
      </c>
      <c r="N122" s="28">
        <v>0</v>
      </c>
      <c r="O122" s="114">
        <f t="shared" si="1"/>
        <v>54687543.529999994</v>
      </c>
    </row>
    <row r="123" spans="1:15" s="25" customFormat="1" ht="11.25">
      <c r="A123" s="50" t="s">
        <v>246</v>
      </c>
      <c r="B123" s="29" t="s">
        <v>247</v>
      </c>
      <c r="C123" s="27" t="s">
        <v>14</v>
      </c>
      <c r="D123" s="27" t="s">
        <v>15</v>
      </c>
      <c r="E123" s="28">
        <v>71526157.93</v>
      </c>
      <c r="F123" s="28">
        <v>4877776.84</v>
      </c>
      <c r="G123" s="28">
        <v>-34420.59</v>
      </c>
      <c r="H123" s="28">
        <v>1228393.29</v>
      </c>
      <c r="I123" s="28">
        <v>-461158.69</v>
      </c>
      <c r="J123" s="28">
        <v>288000</v>
      </c>
      <c r="K123" s="28">
        <v>0</v>
      </c>
      <c r="L123" s="28">
        <v>0</v>
      </c>
      <c r="M123" s="28">
        <v>0</v>
      </c>
      <c r="N123" s="28">
        <v>0</v>
      </c>
      <c r="O123" s="114">
        <f t="shared" si="1"/>
        <v>67738036.28000002</v>
      </c>
    </row>
    <row r="124" spans="1:15" s="25" customFormat="1" ht="11.25">
      <c r="A124" s="50" t="s">
        <v>248</v>
      </c>
      <c r="B124" s="29" t="s">
        <v>249</v>
      </c>
      <c r="C124" s="27" t="s">
        <v>35</v>
      </c>
      <c r="D124" s="27" t="s">
        <v>36</v>
      </c>
      <c r="E124" s="28">
        <v>66307485.11</v>
      </c>
      <c r="F124" s="28">
        <v>928124.72</v>
      </c>
      <c r="G124" s="28">
        <v>204942.12</v>
      </c>
      <c r="H124" s="28">
        <v>11887705.49</v>
      </c>
      <c r="I124" s="28">
        <v>-740448.16</v>
      </c>
      <c r="J124" s="28">
        <v>-269553.18</v>
      </c>
      <c r="K124" s="28">
        <v>0</v>
      </c>
      <c r="L124" s="28">
        <v>0</v>
      </c>
      <c r="M124" s="28">
        <v>0</v>
      </c>
      <c r="N124" s="28">
        <v>0</v>
      </c>
      <c r="O124" s="114">
        <f t="shared" si="1"/>
        <v>76052122.42</v>
      </c>
    </row>
    <row r="125" spans="1:15" s="25" customFormat="1" ht="11.25">
      <c r="A125" s="50" t="s">
        <v>250</v>
      </c>
      <c r="B125" s="29" t="s">
        <v>251</v>
      </c>
      <c r="C125" s="27" t="s">
        <v>18</v>
      </c>
      <c r="D125" s="27" t="s">
        <v>54</v>
      </c>
      <c r="E125" s="28">
        <v>43993277.81</v>
      </c>
      <c r="F125" s="28">
        <v>1677173.8</v>
      </c>
      <c r="G125" s="28">
        <v>1910269.61</v>
      </c>
      <c r="H125" s="28">
        <v>2377099.28</v>
      </c>
      <c r="I125" s="28">
        <v>-40222.37</v>
      </c>
      <c r="J125" s="28">
        <v>821705.48</v>
      </c>
      <c r="K125" s="28">
        <v>0</v>
      </c>
      <c r="L125" s="28">
        <v>0</v>
      </c>
      <c r="M125" s="28">
        <v>0</v>
      </c>
      <c r="N125" s="28">
        <v>0</v>
      </c>
      <c r="O125" s="114">
        <f t="shared" si="1"/>
        <v>43564416.79000001</v>
      </c>
    </row>
    <row r="126" spans="1:15" s="25" customFormat="1" ht="11.25">
      <c r="A126" s="50" t="s">
        <v>252</v>
      </c>
      <c r="B126" s="29" t="s">
        <v>253</v>
      </c>
      <c r="C126" s="27" t="s">
        <v>41</v>
      </c>
      <c r="D126" s="27" t="s">
        <v>15</v>
      </c>
      <c r="E126" s="28">
        <v>23436427.12</v>
      </c>
      <c r="F126" s="28">
        <v>518807.89</v>
      </c>
      <c r="G126" s="28">
        <v>14773.83</v>
      </c>
      <c r="H126" s="28">
        <v>740321.77</v>
      </c>
      <c r="I126" s="28">
        <v>-5468.98</v>
      </c>
      <c r="J126" s="28">
        <v>51480.91</v>
      </c>
      <c r="K126" s="28">
        <v>0</v>
      </c>
      <c r="L126" s="28">
        <v>0</v>
      </c>
      <c r="M126" s="28">
        <v>0</v>
      </c>
      <c r="N126" s="28">
        <v>0</v>
      </c>
      <c r="O126" s="114">
        <f t="shared" si="1"/>
        <v>23689179.1</v>
      </c>
    </row>
    <row r="127" spans="1:15" s="25" customFormat="1" ht="11.25">
      <c r="A127" s="50" t="s">
        <v>254</v>
      </c>
      <c r="B127" s="29" t="s">
        <v>255</v>
      </c>
      <c r="C127" s="27" t="s">
        <v>35</v>
      </c>
      <c r="D127" s="27" t="s">
        <v>36</v>
      </c>
      <c r="E127" s="28">
        <v>154909389.65</v>
      </c>
      <c r="F127" s="28">
        <v>2139028.45</v>
      </c>
      <c r="G127" s="28">
        <v>216936.01</v>
      </c>
      <c r="H127" s="28">
        <v>15277022.79</v>
      </c>
      <c r="I127" s="28">
        <v>-367965.69</v>
      </c>
      <c r="J127" s="28">
        <v>4858282.01</v>
      </c>
      <c r="K127" s="28">
        <v>0</v>
      </c>
      <c r="L127" s="28">
        <v>0</v>
      </c>
      <c r="M127" s="28">
        <v>0</v>
      </c>
      <c r="N127" s="28">
        <v>0</v>
      </c>
      <c r="O127" s="114">
        <f t="shared" si="1"/>
        <v>172320764.3</v>
      </c>
    </row>
    <row r="128" spans="1:15" s="25" customFormat="1" ht="11.25">
      <c r="A128" s="50" t="s">
        <v>256</v>
      </c>
      <c r="B128" s="29" t="s">
        <v>257</v>
      </c>
      <c r="C128" s="27" t="s">
        <v>21</v>
      </c>
      <c r="D128" s="27" t="s">
        <v>15</v>
      </c>
      <c r="E128" s="28">
        <v>32591658.78</v>
      </c>
      <c r="F128" s="28">
        <v>3553291.69</v>
      </c>
      <c r="G128" s="28">
        <v>1049.14</v>
      </c>
      <c r="H128" s="28">
        <v>479762.75</v>
      </c>
      <c r="I128" s="28">
        <v>-32937.03</v>
      </c>
      <c r="J128" s="28">
        <v>113497.39</v>
      </c>
      <c r="K128" s="28">
        <v>0</v>
      </c>
      <c r="L128" s="28">
        <v>0</v>
      </c>
      <c r="M128" s="28">
        <v>0</v>
      </c>
      <c r="N128" s="28">
        <v>0</v>
      </c>
      <c r="O128" s="114">
        <f t="shared" si="1"/>
        <v>29597641.06</v>
      </c>
    </row>
    <row r="129" spans="1:15" s="25" customFormat="1" ht="11.25">
      <c r="A129" s="50" t="s">
        <v>258</v>
      </c>
      <c r="B129" s="29" t="s">
        <v>259</v>
      </c>
      <c r="C129" s="27" t="s">
        <v>35</v>
      </c>
      <c r="D129" s="27" t="s">
        <v>36</v>
      </c>
      <c r="E129" s="28">
        <v>46994479.52</v>
      </c>
      <c r="F129" s="28">
        <v>960232.18</v>
      </c>
      <c r="G129" s="28">
        <v>-12410.98</v>
      </c>
      <c r="H129" s="28">
        <v>4992470.25</v>
      </c>
      <c r="I129" s="28">
        <v>3908190.04</v>
      </c>
      <c r="J129" s="28">
        <v>1412024.29</v>
      </c>
      <c r="K129" s="28">
        <v>0</v>
      </c>
      <c r="L129" s="28">
        <v>0</v>
      </c>
      <c r="M129" s="28">
        <v>0</v>
      </c>
      <c r="N129" s="28">
        <v>0</v>
      </c>
      <c r="O129" s="114">
        <f t="shared" si="1"/>
        <v>56359342.9</v>
      </c>
    </row>
    <row r="130" spans="1:15" s="25" customFormat="1" ht="11.25">
      <c r="A130" s="50" t="s">
        <v>260</v>
      </c>
      <c r="B130" s="29" t="s">
        <v>261</v>
      </c>
      <c r="C130" s="27" t="s">
        <v>32</v>
      </c>
      <c r="D130" s="27" t="s">
        <v>15</v>
      </c>
      <c r="E130" s="28">
        <v>41803644.05</v>
      </c>
      <c r="F130" s="28">
        <v>1833831.91</v>
      </c>
      <c r="G130" s="28">
        <v>21278.13</v>
      </c>
      <c r="H130" s="28">
        <v>1014703.41</v>
      </c>
      <c r="I130" s="28">
        <v>-327857.41</v>
      </c>
      <c r="J130" s="28">
        <v>413820.9</v>
      </c>
      <c r="K130" s="28">
        <v>0</v>
      </c>
      <c r="L130" s="28">
        <v>0</v>
      </c>
      <c r="M130" s="28">
        <v>0</v>
      </c>
      <c r="N130" s="28">
        <v>0</v>
      </c>
      <c r="O130" s="114">
        <f t="shared" si="1"/>
        <v>41049200.91</v>
      </c>
    </row>
    <row r="131" spans="1:15" s="25" customFormat="1" ht="11.25">
      <c r="A131" s="50" t="s">
        <v>262</v>
      </c>
      <c r="B131" s="29" t="s">
        <v>263</v>
      </c>
      <c r="C131" s="27" t="s">
        <v>41</v>
      </c>
      <c r="D131" s="27" t="s">
        <v>15</v>
      </c>
      <c r="E131" s="28">
        <v>52045901.58</v>
      </c>
      <c r="F131" s="28">
        <v>1007504.05</v>
      </c>
      <c r="G131" s="28">
        <v>82923.26</v>
      </c>
      <c r="H131" s="28">
        <v>1943769.1</v>
      </c>
      <c r="I131" s="28">
        <v>-34341.58</v>
      </c>
      <c r="J131" s="28">
        <v>561742.52</v>
      </c>
      <c r="K131" s="28">
        <v>0</v>
      </c>
      <c r="L131" s="28">
        <v>0</v>
      </c>
      <c r="M131" s="28">
        <v>0</v>
      </c>
      <c r="N131" s="28">
        <v>0</v>
      </c>
      <c r="O131" s="114">
        <f t="shared" si="1"/>
        <v>53426644.31000001</v>
      </c>
    </row>
    <row r="132" spans="1:15" s="25" customFormat="1" ht="11.25">
      <c r="A132" s="50" t="s">
        <v>264</v>
      </c>
      <c r="B132" s="29" t="s">
        <v>265</v>
      </c>
      <c r="C132" s="27" t="s">
        <v>35</v>
      </c>
      <c r="D132" s="27" t="s">
        <v>36</v>
      </c>
      <c r="E132" s="28">
        <v>43363169.37</v>
      </c>
      <c r="F132" s="28">
        <v>1104012.49</v>
      </c>
      <c r="G132" s="28">
        <v>-150394.1</v>
      </c>
      <c r="H132" s="28">
        <v>1378517.58</v>
      </c>
      <c r="I132" s="28">
        <v>-165602.01</v>
      </c>
      <c r="J132" s="28">
        <v>72665.19</v>
      </c>
      <c r="K132" s="28">
        <v>0</v>
      </c>
      <c r="L132" s="28">
        <v>0</v>
      </c>
      <c r="M132" s="28">
        <v>0</v>
      </c>
      <c r="N132" s="28">
        <v>0</v>
      </c>
      <c r="O132" s="114">
        <f t="shared" si="1"/>
        <v>43695131.739999995</v>
      </c>
    </row>
    <row r="133" spans="1:15" s="25" customFormat="1" ht="11.25">
      <c r="A133" s="50" t="s">
        <v>266</v>
      </c>
      <c r="B133" s="29" t="s">
        <v>267</v>
      </c>
      <c r="C133" s="27" t="s">
        <v>14</v>
      </c>
      <c r="D133" s="27" t="s">
        <v>15</v>
      </c>
      <c r="E133" s="28">
        <v>26490098.83</v>
      </c>
      <c r="F133" s="28">
        <v>1816357.08</v>
      </c>
      <c r="G133" s="28">
        <v>-58011.94</v>
      </c>
      <c r="H133" s="28">
        <v>1393070.66</v>
      </c>
      <c r="I133" s="28">
        <v>-60351.91</v>
      </c>
      <c r="J133" s="28">
        <v>616401.81</v>
      </c>
      <c r="K133" s="28">
        <v>0</v>
      </c>
      <c r="L133" s="28">
        <v>0</v>
      </c>
      <c r="M133" s="28">
        <v>0</v>
      </c>
      <c r="N133" s="28">
        <v>0</v>
      </c>
      <c r="O133" s="114">
        <f t="shared" si="1"/>
        <v>26680874.25</v>
      </c>
    </row>
    <row r="134" spans="1:15" s="25" customFormat="1" ht="11.25">
      <c r="A134" s="50" t="s">
        <v>268</v>
      </c>
      <c r="B134" s="29" t="s">
        <v>269</v>
      </c>
      <c r="C134" s="27" t="s">
        <v>167</v>
      </c>
      <c r="D134" s="27" t="s">
        <v>54</v>
      </c>
      <c r="E134" s="28">
        <v>22963132.93</v>
      </c>
      <c r="F134" s="28">
        <v>585217.42</v>
      </c>
      <c r="G134" s="28">
        <v>2675964.11</v>
      </c>
      <c r="H134" s="28">
        <v>11704527.94</v>
      </c>
      <c r="I134" s="28">
        <v>-56680.14</v>
      </c>
      <c r="J134" s="28">
        <v>74087.78</v>
      </c>
      <c r="K134" s="28">
        <v>0</v>
      </c>
      <c r="L134" s="28">
        <v>0</v>
      </c>
      <c r="M134" s="28">
        <v>0</v>
      </c>
      <c r="N134" s="28">
        <v>0</v>
      </c>
      <c r="O134" s="114">
        <f t="shared" si="1"/>
        <v>31423886.979999997</v>
      </c>
    </row>
    <row r="135" spans="1:15" s="25" customFormat="1" ht="11.25">
      <c r="A135" s="50" t="s">
        <v>270</v>
      </c>
      <c r="B135" s="29" t="s">
        <v>271</v>
      </c>
      <c r="C135" s="27" t="s">
        <v>14</v>
      </c>
      <c r="D135" s="27" t="s">
        <v>15</v>
      </c>
      <c r="E135" s="28">
        <v>18240973.69</v>
      </c>
      <c r="F135" s="28">
        <v>263528.29</v>
      </c>
      <c r="G135" s="28">
        <v>5800.9</v>
      </c>
      <c r="H135" s="28">
        <v>1223233.42</v>
      </c>
      <c r="I135" s="28">
        <v>-12553.94</v>
      </c>
      <c r="J135" s="28">
        <v>162581.57</v>
      </c>
      <c r="K135" s="28">
        <v>0</v>
      </c>
      <c r="L135" s="28">
        <v>0</v>
      </c>
      <c r="M135" s="28">
        <v>0</v>
      </c>
      <c r="N135" s="28">
        <v>0</v>
      </c>
      <c r="O135" s="114">
        <f t="shared" si="1"/>
        <v>19344905.55</v>
      </c>
    </row>
    <row r="136" spans="1:15" s="25" customFormat="1" ht="11.25">
      <c r="A136" s="50" t="s">
        <v>272</v>
      </c>
      <c r="B136" s="29" t="s">
        <v>273</v>
      </c>
      <c r="C136" s="27" t="s">
        <v>14</v>
      </c>
      <c r="D136" s="27" t="s">
        <v>15</v>
      </c>
      <c r="E136" s="28">
        <v>26380926.92</v>
      </c>
      <c r="F136" s="28">
        <v>481033.75</v>
      </c>
      <c r="G136" s="28">
        <v>7945.83</v>
      </c>
      <c r="H136" s="28">
        <v>2153922.69</v>
      </c>
      <c r="I136" s="28">
        <v>-89815.39</v>
      </c>
      <c r="J136" s="28">
        <v>178584.52</v>
      </c>
      <c r="K136" s="28">
        <v>0</v>
      </c>
      <c r="L136" s="28">
        <v>0</v>
      </c>
      <c r="M136" s="28">
        <v>0</v>
      </c>
      <c r="N136" s="28">
        <v>0</v>
      </c>
      <c r="O136" s="114">
        <f t="shared" si="1"/>
        <v>28134639.160000004</v>
      </c>
    </row>
    <row r="137" spans="1:15" s="25" customFormat="1" ht="11.25">
      <c r="A137" s="50" t="s">
        <v>274</v>
      </c>
      <c r="B137" s="29" t="s">
        <v>275</v>
      </c>
      <c r="C137" s="27" t="s">
        <v>35</v>
      </c>
      <c r="D137" s="27" t="s">
        <v>36</v>
      </c>
      <c r="E137" s="28">
        <v>63115045.53</v>
      </c>
      <c r="F137" s="28">
        <v>1211824.07</v>
      </c>
      <c r="G137" s="28">
        <v>-27064.74</v>
      </c>
      <c r="H137" s="28">
        <v>2381882.19</v>
      </c>
      <c r="I137" s="28">
        <v>-173464.6</v>
      </c>
      <c r="J137" s="28">
        <v>785403.21</v>
      </c>
      <c r="K137" s="28">
        <v>0</v>
      </c>
      <c r="L137" s="28">
        <v>181415.98</v>
      </c>
      <c r="M137" s="28">
        <v>-202740.5</v>
      </c>
      <c r="N137" s="28">
        <v>0</v>
      </c>
      <c r="O137" s="114">
        <f t="shared" si="1"/>
        <v>64902782.48</v>
      </c>
    </row>
    <row r="138" spans="1:15" s="25" customFormat="1" ht="11.25">
      <c r="A138" s="50" t="s">
        <v>276</v>
      </c>
      <c r="B138" s="29" t="s">
        <v>277</v>
      </c>
      <c r="C138" s="27" t="s">
        <v>61</v>
      </c>
      <c r="D138" s="27" t="s">
        <v>54</v>
      </c>
      <c r="E138" s="28">
        <v>40792727.87</v>
      </c>
      <c r="F138" s="28">
        <v>1175127.85</v>
      </c>
      <c r="G138" s="28">
        <v>-657999.86</v>
      </c>
      <c r="H138" s="28">
        <v>1338256.79</v>
      </c>
      <c r="I138" s="28">
        <v>-289634.06</v>
      </c>
      <c r="J138" s="28">
        <v>281720</v>
      </c>
      <c r="K138" s="28">
        <v>0</v>
      </c>
      <c r="L138" s="28">
        <v>0</v>
      </c>
      <c r="M138" s="28">
        <v>0</v>
      </c>
      <c r="N138" s="28">
        <v>0</v>
      </c>
      <c r="O138" s="114">
        <f t="shared" si="1"/>
        <v>41605942.60999999</v>
      </c>
    </row>
    <row r="139" spans="1:15" s="25" customFormat="1" ht="11.25">
      <c r="A139" s="50" t="s">
        <v>278</v>
      </c>
      <c r="B139" s="29" t="s">
        <v>279</v>
      </c>
      <c r="C139" s="27" t="s">
        <v>32</v>
      </c>
      <c r="D139" s="27" t="s">
        <v>15</v>
      </c>
      <c r="E139" s="28">
        <v>37710618.75</v>
      </c>
      <c r="F139" s="28">
        <v>2643034.98</v>
      </c>
      <c r="G139" s="28">
        <v>78827.45</v>
      </c>
      <c r="H139" s="28">
        <v>1290562.22</v>
      </c>
      <c r="I139" s="28">
        <v>-187930.81</v>
      </c>
      <c r="J139" s="28">
        <v>231904.46</v>
      </c>
      <c r="K139" s="28">
        <v>0</v>
      </c>
      <c r="L139" s="28">
        <v>0</v>
      </c>
      <c r="M139" s="28">
        <v>0</v>
      </c>
      <c r="N139" s="28">
        <v>0</v>
      </c>
      <c r="O139" s="114">
        <f t="shared" si="1"/>
        <v>36323292.19</v>
      </c>
    </row>
    <row r="140" spans="1:15" s="25" customFormat="1" ht="11.25">
      <c r="A140" s="50" t="s">
        <v>280</v>
      </c>
      <c r="B140" s="29" t="s">
        <v>281</v>
      </c>
      <c r="C140" s="27" t="s">
        <v>21</v>
      </c>
      <c r="D140" s="27" t="s">
        <v>15</v>
      </c>
      <c r="E140" s="28">
        <v>20617221.35</v>
      </c>
      <c r="F140" s="28">
        <v>956758.4</v>
      </c>
      <c r="G140" s="28">
        <v>-4780.35</v>
      </c>
      <c r="H140" s="28">
        <v>660750.52</v>
      </c>
      <c r="I140" s="28">
        <v>-25051.31</v>
      </c>
      <c r="J140" s="28">
        <v>309162.8</v>
      </c>
      <c r="K140" s="28">
        <v>0</v>
      </c>
      <c r="L140" s="28">
        <v>0</v>
      </c>
      <c r="M140" s="28">
        <v>0</v>
      </c>
      <c r="N140" s="28">
        <v>0</v>
      </c>
      <c r="O140" s="114">
        <f t="shared" si="1"/>
        <v>20610105.310000006</v>
      </c>
    </row>
    <row r="141" spans="1:15" s="25" customFormat="1" ht="11.25">
      <c r="A141" s="50" t="s">
        <v>282</v>
      </c>
      <c r="B141" s="29" t="s">
        <v>283</v>
      </c>
      <c r="C141" s="27" t="s">
        <v>35</v>
      </c>
      <c r="D141" s="27" t="s">
        <v>36</v>
      </c>
      <c r="E141" s="28">
        <v>299608720.36</v>
      </c>
      <c r="F141" s="28">
        <v>8613560.79</v>
      </c>
      <c r="G141" s="28">
        <v>-131439.03</v>
      </c>
      <c r="H141" s="28">
        <v>3877529.95</v>
      </c>
      <c r="I141" s="28">
        <v>-377229.99</v>
      </c>
      <c r="J141" s="28">
        <v>4091782.02</v>
      </c>
      <c r="K141" s="28">
        <v>0</v>
      </c>
      <c r="L141" s="28">
        <v>0</v>
      </c>
      <c r="M141" s="28">
        <v>0</v>
      </c>
      <c r="N141" s="28">
        <v>0</v>
      </c>
      <c r="O141" s="114">
        <f aca="true" t="shared" si="2" ref="O141:O204">E141-F141-G141+H141+I141+J141+K141+L141+M141</f>
        <v>298718680.5799999</v>
      </c>
    </row>
    <row r="142" spans="1:15" s="25" customFormat="1" ht="11.25">
      <c r="A142" s="50" t="s">
        <v>284</v>
      </c>
      <c r="B142" s="29" t="s">
        <v>285</v>
      </c>
      <c r="C142" s="27" t="s">
        <v>21</v>
      </c>
      <c r="D142" s="27" t="s">
        <v>15</v>
      </c>
      <c r="E142" s="28">
        <v>26211682.94</v>
      </c>
      <c r="F142" s="28">
        <v>2157945.66</v>
      </c>
      <c r="G142" s="28">
        <v>-2261.68</v>
      </c>
      <c r="H142" s="28">
        <v>382654.14</v>
      </c>
      <c r="I142" s="28">
        <v>-19067.3</v>
      </c>
      <c r="J142" s="28">
        <v>193245.91</v>
      </c>
      <c r="K142" s="28">
        <v>0</v>
      </c>
      <c r="L142" s="28">
        <v>0</v>
      </c>
      <c r="M142" s="28">
        <v>0</v>
      </c>
      <c r="N142" s="28">
        <v>0</v>
      </c>
      <c r="O142" s="114">
        <f t="shared" si="2"/>
        <v>24612831.71</v>
      </c>
    </row>
    <row r="143" spans="1:15" s="25" customFormat="1" ht="11.25">
      <c r="A143" s="50" t="s">
        <v>286</v>
      </c>
      <c r="B143" s="29" t="s">
        <v>287</v>
      </c>
      <c r="C143" s="27" t="s">
        <v>14</v>
      </c>
      <c r="D143" s="27" t="s">
        <v>15</v>
      </c>
      <c r="E143" s="28">
        <v>35869992.05</v>
      </c>
      <c r="F143" s="28">
        <v>2307598.52</v>
      </c>
      <c r="G143" s="28">
        <v>24160.91</v>
      </c>
      <c r="H143" s="28">
        <v>807732.7</v>
      </c>
      <c r="I143" s="28">
        <v>-56081.77</v>
      </c>
      <c r="J143" s="28">
        <v>340329.83</v>
      </c>
      <c r="K143" s="28">
        <v>0</v>
      </c>
      <c r="L143" s="28">
        <v>0</v>
      </c>
      <c r="M143" s="28">
        <v>0</v>
      </c>
      <c r="N143" s="28">
        <v>0</v>
      </c>
      <c r="O143" s="114">
        <f t="shared" si="2"/>
        <v>34630213.37999999</v>
      </c>
    </row>
    <row r="144" spans="1:15" s="25" customFormat="1" ht="11.25">
      <c r="A144" s="50" t="s">
        <v>288</v>
      </c>
      <c r="B144" s="29" t="s">
        <v>289</v>
      </c>
      <c r="C144" s="27" t="s">
        <v>35</v>
      </c>
      <c r="D144" s="27" t="s">
        <v>36</v>
      </c>
      <c r="E144" s="28">
        <v>124148972.49</v>
      </c>
      <c r="F144" s="28">
        <v>7096805.34</v>
      </c>
      <c r="G144" s="28">
        <v>1040391.78</v>
      </c>
      <c r="H144" s="28">
        <v>3421762.1</v>
      </c>
      <c r="I144" s="28">
        <v>-139130.12</v>
      </c>
      <c r="J144" s="28">
        <v>998791.77</v>
      </c>
      <c r="K144" s="28">
        <v>0</v>
      </c>
      <c r="L144" s="28">
        <v>0</v>
      </c>
      <c r="M144" s="28">
        <v>0</v>
      </c>
      <c r="N144" s="28">
        <v>0</v>
      </c>
      <c r="O144" s="114">
        <f t="shared" si="2"/>
        <v>120293199.11999997</v>
      </c>
    </row>
    <row r="145" spans="1:15" s="25" customFormat="1" ht="11.25">
      <c r="A145" s="50" t="s">
        <v>290</v>
      </c>
      <c r="B145" s="29" t="s">
        <v>291</v>
      </c>
      <c r="C145" s="27" t="s">
        <v>32</v>
      </c>
      <c r="D145" s="27" t="s">
        <v>15</v>
      </c>
      <c r="E145" s="28">
        <v>50869485.8</v>
      </c>
      <c r="F145" s="28">
        <v>2491943.26</v>
      </c>
      <c r="G145" s="28">
        <v>-65965.98</v>
      </c>
      <c r="H145" s="28">
        <v>1922754.86</v>
      </c>
      <c r="I145" s="28">
        <v>-170798.57</v>
      </c>
      <c r="J145" s="28">
        <v>121972.7</v>
      </c>
      <c r="K145" s="28">
        <v>0</v>
      </c>
      <c r="L145" s="28">
        <v>0</v>
      </c>
      <c r="M145" s="28">
        <v>-85486.49</v>
      </c>
      <c r="N145" s="28">
        <v>0</v>
      </c>
      <c r="O145" s="114">
        <f t="shared" si="2"/>
        <v>50231951.019999996</v>
      </c>
    </row>
    <row r="146" spans="1:15" s="25" customFormat="1" ht="11.25">
      <c r="A146" s="50" t="s">
        <v>292</v>
      </c>
      <c r="B146" s="29" t="s">
        <v>293</v>
      </c>
      <c r="C146" s="27" t="s">
        <v>18</v>
      </c>
      <c r="D146" s="27" t="s">
        <v>15</v>
      </c>
      <c r="E146" s="28">
        <v>17439854.39</v>
      </c>
      <c r="F146" s="28">
        <v>653861.51</v>
      </c>
      <c r="G146" s="28">
        <v>-136.36</v>
      </c>
      <c r="H146" s="28">
        <v>669519.33</v>
      </c>
      <c r="I146" s="28">
        <v>-12075.72</v>
      </c>
      <c r="J146" s="28">
        <v>356619.66</v>
      </c>
      <c r="K146" s="28">
        <v>0</v>
      </c>
      <c r="L146" s="28">
        <v>0</v>
      </c>
      <c r="M146" s="28">
        <v>0</v>
      </c>
      <c r="N146" s="28">
        <v>0</v>
      </c>
      <c r="O146" s="114">
        <f t="shared" si="2"/>
        <v>17800192.509999998</v>
      </c>
    </row>
    <row r="147" spans="1:15" s="25" customFormat="1" ht="11.25">
      <c r="A147" s="50" t="s">
        <v>294</v>
      </c>
      <c r="B147" s="29" t="s">
        <v>295</v>
      </c>
      <c r="C147" s="27" t="s">
        <v>32</v>
      </c>
      <c r="D147" s="27" t="s">
        <v>15</v>
      </c>
      <c r="E147" s="28">
        <v>47953302.15</v>
      </c>
      <c r="F147" s="28">
        <v>1932074.29</v>
      </c>
      <c r="G147" s="28">
        <v>13672.55</v>
      </c>
      <c r="H147" s="28">
        <v>1669828.48</v>
      </c>
      <c r="I147" s="28">
        <v>-95488.3</v>
      </c>
      <c r="J147" s="28">
        <v>397315</v>
      </c>
      <c r="K147" s="28">
        <v>0</v>
      </c>
      <c r="L147" s="28">
        <v>0</v>
      </c>
      <c r="M147" s="28">
        <v>17268.24</v>
      </c>
      <c r="N147" s="28">
        <v>0</v>
      </c>
      <c r="O147" s="114">
        <f t="shared" si="2"/>
        <v>47996478.730000004</v>
      </c>
    </row>
    <row r="148" spans="1:15" s="25" customFormat="1" ht="11.25">
      <c r="A148" s="50" t="s">
        <v>296</v>
      </c>
      <c r="B148" s="29" t="s">
        <v>297</v>
      </c>
      <c r="C148" s="27" t="s">
        <v>14</v>
      </c>
      <c r="D148" s="27" t="s">
        <v>54</v>
      </c>
      <c r="E148" s="28">
        <v>28741317.76</v>
      </c>
      <c r="F148" s="28">
        <v>712462.85</v>
      </c>
      <c r="G148" s="28">
        <v>-9561.63</v>
      </c>
      <c r="H148" s="28">
        <v>2737715.3</v>
      </c>
      <c r="I148" s="28">
        <v>-259115.25</v>
      </c>
      <c r="J148" s="28">
        <v>140002</v>
      </c>
      <c r="K148" s="28">
        <v>0</v>
      </c>
      <c r="L148" s="28">
        <v>0</v>
      </c>
      <c r="M148" s="28">
        <v>0</v>
      </c>
      <c r="N148" s="28">
        <v>0</v>
      </c>
      <c r="O148" s="114">
        <f t="shared" si="2"/>
        <v>30657018.59</v>
      </c>
    </row>
    <row r="149" spans="1:15" s="25" customFormat="1" ht="11.25">
      <c r="A149" s="50" t="s">
        <v>298</v>
      </c>
      <c r="B149" s="29" t="s">
        <v>299</v>
      </c>
      <c r="C149" s="27" t="s">
        <v>53</v>
      </c>
      <c r="D149" s="27" t="s">
        <v>54</v>
      </c>
      <c r="E149" s="28">
        <v>1304972.89</v>
      </c>
      <c r="F149" s="28">
        <v>17225.59</v>
      </c>
      <c r="G149" s="28">
        <v>0</v>
      </c>
      <c r="H149" s="28">
        <v>299426.83</v>
      </c>
      <c r="I149" s="28">
        <v>0</v>
      </c>
      <c r="J149" s="28">
        <v>44131.01</v>
      </c>
      <c r="K149" s="28">
        <v>0</v>
      </c>
      <c r="L149" s="28">
        <v>0</v>
      </c>
      <c r="M149" s="28">
        <v>0</v>
      </c>
      <c r="N149" s="28">
        <v>0</v>
      </c>
      <c r="O149" s="114">
        <f t="shared" si="2"/>
        <v>1631305.14</v>
      </c>
    </row>
    <row r="150" spans="1:15" s="25" customFormat="1" ht="11.25">
      <c r="A150" s="50" t="s">
        <v>300</v>
      </c>
      <c r="B150" s="29" t="s">
        <v>301</v>
      </c>
      <c r="C150" s="27" t="s">
        <v>35</v>
      </c>
      <c r="D150" s="27" t="s">
        <v>36</v>
      </c>
      <c r="E150" s="28">
        <v>140838287.58</v>
      </c>
      <c r="F150" s="28">
        <v>1513567.57</v>
      </c>
      <c r="G150" s="28">
        <v>496343.87</v>
      </c>
      <c r="H150" s="28">
        <v>18200953.81</v>
      </c>
      <c r="I150" s="28">
        <v>-1057654.05</v>
      </c>
      <c r="J150" s="28">
        <v>9903776.54</v>
      </c>
      <c r="K150" s="28">
        <v>0</v>
      </c>
      <c r="L150" s="28">
        <v>0</v>
      </c>
      <c r="M150" s="28">
        <v>-22208.87</v>
      </c>
      <c r="N150" s="28">
        <v>0</v>
      </c>
      <c r="O150" s="114">
        <f t="shared" si="2"/>
        <v>165853243.57</v>
      </c>
    </row>
    <row r="151" spans="1:15" s="25" customFormat="1" ht="11.25">
      <c r="A151" s="50" t="s">
        <v>302</v>
      </c>
      <c r="B151" s="29" t="s">
        <v>303</v>
      </c>
      <c r="C151" s="27" t="s">
        <v>35</v>
      </c>
      <c r="D151" s="27" t="s">
        <v>36</v>
      </c>
      <c r="E151" s="28">
        <v>211276327.07</v>
      </c>
      <c r="F151" s="28">
        <v>2681498.11</v>
      </c>
      <c r="G151" s="28">
        <v>86467.15</v>
      </c>
      <c r="H151" s="28">
        <v>32953009.02</v>
      </c>
      <c r="I151" s="28">
        <v>-550665.13</v>
      </c>
      <c r="J151" s="28">
        <v>1577730.14</v>
      </c>
      <c r="K151" s="28">
        <v>0</v>
      </c>
      <c r="L151" s="28">
        <v>0</v>
      </c>
      <c r="M151" s="28">
        <v>0</v>
      </c>
      <c r="N151" s="28">
        <v>0</v>
      </c>
      <c r="O151" s="114">
        <f t="shared" si="2"/>
        <v>242488435.83999997</v>
      </c>
    </row>
    <row r="152" spans="1:15" s="25" customFormat="1" ht="11.25">
      <c r="A152" s="50" t="s">
        <v>304</v>
      </c>
      <c r="B152" s="29" t="s">
        <v>305</v>
      </c>
      <c r="C152" s="27" t="s">
        <v>21</v>
      </c>
      <c r="D152" s="27" t="s">
        <v>15</v>
      </c>
      <c r="E152" s="28">
        <v>26575050.69</v>
      </c>
      <c r="F152" s="28">
        <v>3246623</v>
      </c>
      <c r="G152" s="28">
        <v>2230</v>
      </c>
      <c r="H152" s="28">
        <v>447630</v>
      </c>
      <c r="I152" s="28">
        <v>-24670</v>
      </c>
      <c r="J152" s="28">
        <v>80000</v>
      </c>
      <c r="K152" s="28">
        <v>0</v>
      </c>
      <c r="L152" s="28">
        <v>0</v>
      </c>
      <c r="M152" s="28">
        <v>0</v>
      </c>
      <c r="N152" s="28">
        <v>0</v>
      </c>
      <c r="O152" s="114">
        <f t="shared" si="2"/>
        <v>23829157.69</v>
      </c>
    </row>
    <row r="153" spans="1:15" s="25" customFormat="1" ht="11.25">
      <c r="A153" s="50" t="s">
        <v>306</v>
      </c>
      <c r="B153" s="29" t="s">
        <v>307</v>
      </c>
      <c r="C153" s="27" t="s">
        <v>32</v>
      </c>
      <c r="D153" s="27" t="s">
        <v>15</v>
      </c>
      <c r="E153" s="28">
        <v>36144645.22</v>
      </c>
      <c r="F153" s="28">
        <v>950021.72</v>
      </c>
      <c r="G153" s="28">
        <v>698706.76</v>
      </c>
      <c r="H153" s="28">
        <v>2503995.52</v>
      </c>
      <c r="I153" s="28">
        <v>-78060.37</v>
      </c>
      <c r="J153" s="28">
        <v>294377.03</v>
      </c>
      <c r="K153" s="28">
        <v>0</v>
      </c>
      <c r="L153" s="28">
        <v>0</v>
      </c>
      <c r="M153" s="28">
        <v>-2479.96</v>
      </c>
      <c r="N153" s="28">
        <v>0</v>
      </c>
      <c r="O153" s="114">
        <f t="shared" si="2"/>
        <v>37213748.96000001</v>
      </c>
    </row>
    <row r="154" spans="1:15" s="25" customFormat="1" ht="11.25">
      <c r="A154" s="50" t="s">
        <v>308</v>
      </c>
      <c r="B154" s="29" t="s">
        <v>309</v>
      </c>
      <c r="C154" s="27" t="s">
        <v>41</v>
      </c>
      <c r="D154" s="27" t="s">
        <v>54</v>
      </c>
      <c r="E154" s="28">
        <v>79132160.39</v>
      </c>
      <c r="F154" s="28">
        <v>4340607.7</v>
      </c>
      <c r="G154" s="28">
        <v>34166.44</v>
      </c>
      <c r="H154" s="28">
        <v>3548841.1</v>
      </c>
      <c r="I154" s="28">
        <v>-777495.24</v>
      </c>
      <c r="J154" s="28">
        <v>1057712.33</v>
      </c>
      <c r="K154" s="28">
        <v>0</v>
      </c>
      <c r="L154" s="28">
        <v>0</v>
      </c>
      <c r="M154" s="28">
        <v>-113399.59</v>
      </c>
      <c r="N154" s="28">
        <v>0</v>
      </c>
      <c r="O154" s="114">
        <f t="shared" si="2"/>
        <v>78473044.85</v>
      </c>
    </row>
    <row r="155" spans="1:15" s="25" customFormat="1" ht="11.25">
      <c r="A155" s="50" t="s">
        <v>310</v>
      </c>
      <c r="B155" s="29" t="s">
        <v>311</v>
      </c>
      <c r="C155" s="27" t="s">
        <v>35</v>
      </c>
      <c r="D155" s="27" t="s">
        <v>36</v>
      </c>
      <c r="E155" s="28">
        <v>72126377.18</v>
      </c>
      <c r="F155" s="28">
        <v>2147480.14</v>
      </c>
      <c r="G155" s="28">
        <v>22160.35</v>
      </c>
      <c r="H155" s="28">
        <v>1891717.85</v>
      </c>
      <c r="I155" s="28">
        <v>-138796.16</v>
      </c>
      <c r="J155" s="28">
        <v>1572378.21</v>
      </c>
      <c r="K155" s="28">
        <v>0</v>
      </c>
      <c r="L155" s="28">
        <v>0</v>
      </c>
      <c r="M155" s="28">
        <v>0</v>
      </c>
      <c r="N155" s="28">
        <v>0</v>
      </c>
      <c r="O155" s="114">
        <f t="shared" si="2"/>
        <v>73282036.59</v>
      </c>
    </row>
    <row r="156" spans="1:15" s="25" customFormat="1" ht="11.25">
      <c r="A156" s="50" t="s">
        <v>312</v>
      </c>
      <c r="B156" s="29" t="s">
        <v>313</v>
      </c>
      <c r="C156" s="27" t="s">
        <v>41</v>
      </c>
      <c r="D156" s="27" t="s">
        <v>42</v>
      </c>
      <c r="E156" s="28">
        <v>92057068.6</v>
      </c>
      <c r="F156" s="28">
        <v>2385732.32</v>
      </c>
      <c r="G156" s="28">
        <v>160759.57</v>
      </c>
      <c r="H156" s="28">
        <v>4741194.79</v>
      </c>
      <c r="I156" s="28">
        <v>-182728.12</v>
      </c>
      <c r="J156" s="28">
        <v>1950822.21</v>
      </c>
      <c r="K156" s="28">
        <v>0</v>
      </c>
      <c r="L156" s="28">
        <v>0</v>
      </c>
      <c r="M156" s="28">
        <v>0</v>
      </c>
      <c r="N156" s="28">
        <v>0</v>
      </c>
      <c r="O156" s="114">
        <f t="shared" si="2"/>
        <v>96019865.59</v>
      </c>
    </row>
    <row r="157" spans="1:15" s="25" customFormat="1" ht="11.25">
      <c r="A157" s="50" t="s">
        <v>314</v>
      </c>
      <c r="B157" s="29" t="s">
        <v>315</v>
      </c>
      <c r="C157" s="27" t="s">
        <v>18</v>
      </c>
      <c r="D157" s="27" t="s">
        <v>42</v>
      </c>
      <c r="E157" s="28">
        <v>35340029.51</v>
      </c>
      <c r="F157" s="28">
        <v>1497645.14</v>
      </c>
      <c r="G157" s="28">
        <v>29241.96</v>
      </c>
      <c r="H157" s="28">
        <v>2103923.15</v>
      </c>
      <c r="I157" s="28">
        <v>-57513.38</v>
      </c>
      <c r="J157" s="28">
        <v>398155.38</v>
      </c>
      <c r="K157" s="28">
        <v>0</v>
      </c>
      <c r="L157" s="28">
        <v>0</v>
      </c>
      <c r="M157" s="28">
        <v>0</v>
      </c>
      <c r="N157" s="28">
        <v>0</v>
      </c>
      <c r="O157" s="114">
        <f t="shared" si="2"/>
        <v>36257707.559999995</v>
      </c>
    </row>
    <row r="158" spans="1:15" s="25" customFormat="1" ht="11.25">
      <c r="A158" s="50" t="s">
        <v>316</v>
      </c>
      <c r="B158" s="29" t="s">
        <v>317</v>
      </c>
      <c r="C158" s="27" t="s">
        <v>35</v>
      </c>
      <c r="D158" s="27" t="s">
        <v>36</v>
      </c>
      <c r="E158" s="28">
        <v>92512723.52</v>
      </c>
      <c r="F158" s="28">
        <v>638600.85</v>
      </c>
      <c r="G158" s="28">
        <v>42505.64</v>
      </c>
      <c r="H158" s="28">
        <v>12672320.19</v>
      </c>
      <c r="I158" s="28">
        <v>-1823951.7</v>
      </c>
      <c r="J158" s="28">
        <v>1209543.22</v>
      </c>
      <c r="K158" s="28">
        <v>0</v>
      </c>
      <c r="L158" s="28">
        <v>0</v>
      </c>
      <c r="M158" s="28">
        <v>0</v>
      </c>
      <c r="N158" s="28">
        <v>0</v>
      </c>
      <c r="O158" s="114">
        <f t="shared" si="2"/>
        <v>103889528.74</v>
      </c>
    </row>
    <row r="159" spans="1:15" s="25" customFormat="1" ht="11.25">
      <c r="A159" s="50" t="s">
        <v>318</v>
      </c>
      <c r="B159" s="29" t="s">
        <v>319</v>
      </c>
      <c r="C159" s="27" t="s">
        <v>18</v>
      </c>
      <c r="D159" s="27" t="s">
        <v>15</v>
      </c>
      <c r="E159" s="28">
        <v>32146814.36</v>
      </c>
      <c r="F159" s="28">
        <v>484177.16</v>
      </c>
      <c r="G159" s="28">
        <v>6090174.48</v>
      </c>
      <c r="H159" s="28">
        <v>24522103.41</v>
      </c>
      <c r="I159" s="28">
        <v>-25998.33</v>
      </c>
      <c r="J159" s="28">
        <v>202008.82</v>
      </c>
      <c r="K159" s="28">
        <v>0</v>
      </c>
      <c r="L159" s="28">
        <v>0</v>
      </c>
      <c r="M159" s="28">
        <v>0</v>
      </c>
      <c r="N159" s="28">
        <v>0</v>
      </c>
      <c r="O159" s="114">
        <f t="shared" si="2"/>
        <v>50270576.62</v>
      </c>
    </row>
    <row r="160" spans="1:15" s="25" customFormat="1" ht="11.25">
      <c r="A160" s="50" t="s">
        <v>320</v>
      </c>
      <c r="B160" s="29" t="s">
        <v>321</v>
      </c>
      <c r="C160" s="27" t="s">
        <v>41</v>
      </c>
      <c r="D160" s="27" t="s">
        <v>42</v>
      </c>
      <c r="E160" s="28">
        <v>307228098.66</v>
      </c>
      <c r="F160" s="28">
        <v>7368054.47</v>
      </c>
      <c r="G160" s="28">
        <v>143005.47</v>
      </c>
      <c r="H160" s="28">
        <v>15888845.26</v>
      </c>
      <c r="I160" s="28">
        <v>-1066110.5</v>
      </c>
      <c r="J160" s="28">
        <v>2968766.1</v>
      </c>
      <c r="K160" s="28">
        <v>0</v>
      </c>
      <c r="L160" s="28">
        <v>0</v>
      </c>
      <c r="M160" s="28">
        <v>0</v>
      </c>
      <c r="N160" s="28">
        <v>0</v>
      </c>
      <c r="O160" s="114">
        <f t="shared" si="2"/>
        <v>317508539.58</v>
      </c>
    </row>
    <row r="161" spans="1:15" s="25" customFormat="1" ht="11.25">
      <c r="A161" s="50" t="s">
        <v>322</v>
      </c>
      <c r="B161" s="29" t="s">
        <v>323</v>
      </c>
      <c r="C161" s="27" t="s">
        <v>21</v>
      </c>
      <c r="D161" s="27" t="s">
        <v>54</v>
      </c>
      <c r="E161" s="28">
        <v>88480157.15</v>
      </c>
      <c r="F161" s="28">
        <v>7532983.43</v>
      </c>
      <c r="G161" s="28">
        <v>-61895.6</v>
      </c>
      <c r="H161" s="28">
        <v>1555501.64</v>
      </c>
      <c r="I161" s="28">
        <v>-165542.36</v>
      </c>
      <c r="J161" s="28">
        <v>1724090.35</v>
      </c>
      <c r="K161" s="28">
        <v>0</v>
      </c>
      <c r="L161" s="28">
        <v>0</v>
      </c>
      <c r="M161" s="28">
        <v>0</v>
      </c>
      <c r="N161" s="28">
        <v>0</v>
      </c>
      <c r="O161" s="114">
        <f t="shared" si="2"/>
        <v>84123118.94999999</v>
      </c>
    </row>
    <row r="162" spans="1:15" s="25" customFormat="1" ht="11.25">
      <c r="A162" s="50" t="s">
        <v>324</v>
      </c>
      <c r="B162" s="29" t="s">
        <v>325</v>
      </c>
      <c r="C162" s="27" t="s">
        <v>14</v>
      </c>
      <c r="D162" s="27" t="s">
        <v>15</v>
      </c>
      <c r="E162" s="28">
        <v>19590495.78</v>
      </c>
      <c r="F162" s="28">
        <v>385183.82</v>
      </c>
      <c r="G162" s="28">
        <v>-18939.96</v>
      </c>
      <c r="H162" s="28">
        <v>1546902.33</v>
      </c>
      <c r="I162" s="28">
        <v>-47573.27</v>
      </c>
      <c r="J162" s="28">
        <v>125471.34</v>
      </c>
      <c r="K162" s="28">
        <v>0</v>
      </c>
      <c r="L162" s="28">
        <v>0</v>
      </c>
      <c r="M162" s="28">
        <v>0</v>
      </c>
      <c r="N162" s="28">
        <v>0</v>
      </c>
      <c r="O162" s="114">
        <f t="shared" si="2"/>
        <v>20849052.32</v>
      </c>
    </row>
    <row r="163" spans="1:15" s="25" customFormat="1" ht="11.25">
      <c r="A163" s="50" t="s">
        <v>326</v>
      </c>
      <c r="B163" s="29" t="s">
        <v>327</v>
      </c>
      <c r="C163" s="27" t="s">
        <v>35</v>
      </c>
      <c r="D163" s="27" t="s">
        <v>36</v>
      </c>
      <c r="E163" s="28">
        <v>46229151.23</v>
      </c>
      <c r="F163" s="28">
        <v>2166348.88</v>
      </c>
      <c r="G163" s="28">
        <v>55652.47</v>
      </c>
      <c r="H163" s="28">
        <v>2325660.04</v>
      </c>
      <c r="I163" s="28">
        <v>-318749.18</v>
      </c>
      <c r="J163" s="28">
        <v>610104.03</v>
      </c>
      <c r="K163" s="28">
        <v>0</v>
      </c>
      <c r="L163" s="28">
        <v>0</v>
      </c>
      <c r="M163" s="28">
        <v>0</v>
      </c>
      <c r="N163" s="28">
        <v>0</v>
      </c>
      <c r="O163" s="114">
        <f t="shared" si="2"/>
        <v>46624164.769999996</v>
      </c>
    </row>
    <row r="164" spans="1:15" s="25" customFormat="1" ht="11.25">
      <c r="A164" s="50" t="s">
        <v>328</v>
      </c>
      <c r="B164" s="29" t="s">
        <v>329</v>
      </c>
      <c r="C164" s="27" t="s">
        <v>61</v>
      </c>
      <c r="D164" s="27" t="s">
        <v>15</v>
      </c>
      <c r="E164" s="28">
        <v>28447254.92</v>
      </c>
      <c r="F164" s="28">
        <v>1341092.06</v>
      </c>
      <c r="G164" s="28">
        <v>-31265.29</v>
      </c>
      <c r="H164" s="28">
        <v>766593.8</v>
      </c>
      <c r="I164" s="28">
        <v>-109468.46</v>
      </c>
      <c r="J164" s="28">
        <v>173926.33</v>
      </c>
      <c r="K164" s="28">
        <v>0</v>
      </c>
      <c r="L164" s="28">
        <v>0</v>
      </c>
      <c r="M164" s="28">
        <v>0</v>
      </c>
      <c r="N164" s="28">
        <v>0</v>
      </c>
      <c r="O164" s="114">
        <f t="shared" si="2"/>
        <v>27968479.82</v>
      </c>
    </row>
    <row r="165" spans="1:15" s="25" customFormat="1" ht="11.25">
      <c r="A165" s="50" t="s">
        <v>330</v>
      </c>
      <c r="B165" s="29" t="s">
        <v>331</v>
      </c>
      <c r="C165" s="27" t="s">
        <v>21</v>
      </c>
      <c r="D165" s="27" t="s">
        <v>15</v>
      </c>
      <c r="E165" s="28">
        <v>35258895.32</v>
      </c>
      <c r="F165" s="28">
        <v>1044542.05</v>
      </c>
      <c r="G165" s="28">
        <v>5577.5</v>
      </c>
      <c r="H165" s="28">
        <v>716680.11</v>
      </c>
      <c r="I165" s="28">
        <v>-80899.44</v>
      </c>
      <c r="J165" s="28">
        <v>188573.88</v>
      </c>
      <c r="K165" s="28">
        <v>0</v>
      </c>
      <c r="L165" s="28">
        <v>0</v>
      </c>
      <c r="M165" s="28">
        <v>0</v>
      </c>
      <c r="N165" s="28">
        <v>0</v>
      </c>
      <c r="O165" s="114">
        <f t="shared" si="2"/>
        <v>35033130.32000001</v>
      </c>
    </row>
    <row r="166" spans="1:15" s="25" customFormat="1" ht="11.25">
      <c r="A166" s="50" t="s">
        <v>332</v>
      </c>
      <c r="B166" s="29" t="s">
        <v>333</v>
      </c>
      <c r="C166" s="27" t="s">
        <v>18</v>
      </c>
      <c r="D166" s="27" t="s">
        <v>42</v>
      </c>
      <c r="E166" s="28">
        <v>158689477.32</v>
      </c>
      <c r="F166" s="28">
        <v>2632126.69</v>
      </c>
      <c r="G166" s="28">
        <v>399488.09</v>
      </c>
      <c r="H166" s="28">
        <v>10805152.52</v>
      </c>
      <c r="I166" s="28">
        <v>-560285.06</v>
      </c>
      <c r="J166" s="28">
        <v>2716207.66</v>
      </c>
      <c r="K166" s="28">
        <v>0</v>
      </c>
      <c r="L166" s="28">
        <v>-289270.11</v>
      </c>
      <c r="M166" s="28">
        <v>-41334.85</v>
      </c>
      <c r="N166" s="28">
        <v>0</v>
      </c>
      <c r="O166" s="114">
        <f t="shared" si="2"/>
        <v>168288332.7</v>
      </c>
    </row>
    <row r="167" spans="1:15" s="25" customFormat="1" ht="11.25">
      <c r="A167" s="50" t="s">
        <v>334</v>
      </c>
      <c r="B167" s="29" t="s">
        <v>335</v>
      </c>
      <c r="C167" s="27" t="s">
        <v>32</v>
      </c>
      <c r="D167" s="27" t="s">
        <v>54</v>
      </c>
      <c r="E167" s="28">
        <v>59680805.58</v>
      </c>
      <c r="F167" s="28">
        <v>3489199.03</v>
      </c>
      <c r="G167" s="28">
        <v>-646.01</v>
      </c>
      <c r="H167" s="28">
        <v>1607741.73</v>
      </c>
      <c r="I167" s="28">
        <v>74677.73</v>
      </c>
      <c r="J167" s="28">
        <v>1245928.31</v>
      </c>
      <c r="K167" s="28">
        <v>0</v>
      </c>
      <c r="L167" s="28">
        <v>0</v>
      </c>
      <c r="M167" s="28">
        <v>0</v>
      </c>
      <c r="N167" s="28">
        <v>0</v>
      </c>
      <c r="O167" s="114">
        <f t="shared" si="2"/>
        <v>59120600.32999999</v>
      </c>
    </row>
    <row r="168" spans="1:15" s="25" customFormat="1" ht="11.25">
      <c r="A168" s="50" t="s">
        <v>336</v>
      </c>
      <c r="B168" s="29" t="s">
        <v>337</v>
      </c>
      <c r="C168" s="27" t="s">
        <v>14</v>
      </c>
      <c r="D168" s="27" t="s">
        <v>15</v>
      </c>
      <c r="E168" s="28">
        <v>50161013.43</v>
      </c>
      <c r="F168" s="28">
        <v>2146324.21</v>
      </c>
      <c r="G168" s="28">
        <v>-39802.21</v>
      </c>
      <c r="H168" s="28">
        <v>1338873.43</v>
      </c>
      <c r="I168" s="28">
        <v>-147251.81</v>
      </c>
      <c r="J168" s="28">
        <v>485141.08</v>
      </c>
      <c r="K168" s="28">
        <v>0</v>
      </c>
      <c r="L168" s="28">
        <v>0</v>
      </c>
      <c r="M168" s="28">
        <v>0</v>
      </c>
      <c r="N168" s="28">
        <v>0</v>
      </c>
      <c r="O168" s="114">
        <f t="shared" si="2"/>
        <v>49731254.129999995</v>
      </c>
    </row>
    <row r="169" spans="1:15" s="25" customFormat="1" ht="11.25">
      <c r="A169" s="50" t="s">
        <v>338</v>
      </c>
      <c r="B169" s="29" t="s">
        <v>339</v>
      </c>
      <c r="C169" s="27" t="s">
        <v>32</v>
      </c>
      <c r="D169" s="27" t="s">
        <v>15</v>
      </c>
      <c r="E169" s="28">
        <v>11137740.98</v>
      </c>
      <c r="F169" s="28">
        <v>361574.68</v>
      </c>
      <c r="G169" s="28">
        <v>131427.3</v>
      </c>
      <c r="H169" s="28">
        <v>501503.68</v>
      </c>
      <c r="I169" s="28">
        <v>9567.43</v>
      </c>
      <c r="J169" s="28">
        <v>205970.42</v>
      </c>
      <c r="K169" s="28">
        <v>0</v>
      </c>
      <c r="L169" s="28">
        <v>0</v>
      </c>
      <c r="M169" s="28">
        <v>0</v>
      </c>
      <c r="N169" s="28">
        <v>0</v>
      </c>
      <c r="O169" s="114">
        <f t="shared" si="2"/>
        <v>11361780.53</v>
      </c>
    </row>
    <row r="170" spans="1:15" s="25" customFormat="1" ht="11.25">
      <c r="A170" s="50" t="s">
        <v>340</v>
      </c>
      <c r="B170" s="29" t="s">
        <v>341</v>
      </c>
      <c r="C170" s="27" t="s">
        <v>61</v>
      </c>
      <c r="D170" s="27" t="s">
        <v>15</v>
      </c>
      <c r="E170" s="28">
        <v>13551611.43</v>
      </c>
      <c r="F170" s="28">
        <v>175884.13</v>
      </c>
      <c r="G170" s="28">
        <v>-22033.33</v>
      </c>
      <c r="H170" s="28">
        <v>663897.55</v>
      </c>
      <c r="I170" s="28">
        <v>-17975.32</v>
      </c>
      <c r="J170" s="28">
        <v>117893.39</v>
      </c>
      <c r="K170" s="28">
        <v>0</v>
      </c>
      <c r="L170" s="28">
        <v>0</v>
      </c>
      <c r="M170" s="28">
        <v>0</v>
      </c>
      <c r="N170" s="28">
        <v>0</v>
      </c>
      <c r="O170" s="114">
        <f t="shared" si="2"/>
        <v>14161576.25</v>
      </c>
    </row>
    <row r="171" spans="1:15" s="25" customFormat="1" ht="11.25">
      <c r="A171" s="50" t="s">
        <v>342</v>
      </c>
      <c r="B171" s="29" t="s">
        <v>343</v>
      </c>
      <c r="C171" s="27" t="s">
        <v>18</v>
      </c>
      <c r="D171" s="27" t="s">
        <v>42</v>
      </c>
      <c r="E171" s="28">
        <v>262695802.84</v>
      </c>
      <c r="F171" s="28">
        <v>10210002.66</v>
      </c>
      <c r="G171" s="28">
        <v>133211.56</v>
      </c>
      <c r="H171" s="28">
        <v>14972282.56</v>
      </c>
      <c r="I171" s="28">
        <v>-1756588.07</v>
      </c>
      <c r="J171" s="28">
        <v>5422550.67</v>
      </c>
      <c r="K171" s="28">
        <v>0</v>
      </c>
      <c r="L171" s="28">
        <v>0</v>
      </c>
      <c r="M171" s="28">
        <v>0</v>
      </c>
      <c r="N171" s="28">
        <v>0</v>
      </c>
      <c r="O171" s="114">
        <f t="shared" si="2"/>
        <v>270990833.78000003</v>
      </c>
    </row>
    <row r="172" spans="1:15" s="25" customFormat="1" ht="11.25">
      <c r="A172" s="50" t="s">
        <v>344</v>
      </c>
      <c r="B172" s="29" t="s">
        <v>345</v>
      </c>
      <c r="C172" s="27" t="s">
        <v>21</v>
      </c>
      <c r="D172" s="27" t="s">
        <v>15</v>
      </c>
      <c r="E172" s="28">
        <v>24138093.54</v>
      </c>
      <c r="F172" s="28">
        <v>-572382.56</v>
      </c>
      <c r="G172" s="28">
        <v>51567.02</v>
      </c>
      <c r="H172" s="28">
        <v>-2780153.37</v>
      </c>
      <c r="I172" s="28">
        <v>-7527.39</v>
      </c>
      <c r="J172" s="28">
        <v>232669</v>
      </c>
      <c r="K172" s="28">
        <v>0</v>
      </c>
      <c r="L172" s="28">
        <v>0</v>
      </c>
      <c r="M172" s="28">
        <v>0</v>
      </c>
      <c r="N172" s="28">
        <v>0</v>
      </c>
      <c r="O172" s="114">
        <f t="shared" si="2"/>
        <v>22103897.319999997</v>
      </c>
    </row>
    <row r="173" spans="1:15" s="25" customFormat="1" ht="11.25">
      <c r="A173" s="50" t="s">
        <v>346</v>
      </c>
      <c r="B173" s="29" t="s">
        <v>347</v>
      </c>
      <c r="C173" s="27" t="s">
        <v>14</v>
      </c>
      <c r="D173" s="27" t="s">
        <v>54</v>
      </c>
      <c r="E173" s="28">
        <v>69812875.7</v>
      </c>
      <c r="F173" s="28">
        <v>1634804.24</v>
      </c>
      <c r="G173" s="28">
        <v>-41061.16</v>
      </c>
      <c r="H173" s="28">
        <v>6571359.99</v>
      </c>
      <c r="I173" s="28">
        <v>-31110.39</v>
      </c>
      <c r="J173" s="28">
        <v>1642303.02</v>
      </c>
      <c r="K173" s="28">
        <v>0</v>
      </c>
      <c r="L173" s="28">
        <v>0</v>
      </c>
      <c r="M173" s="28">
        <v>0</v>
      </c>
      <c r="N173" s="28">
        <v>0</v>
      </c>
      <c r="O173" s="114">
        <f t="shared" si="2"/>
        <v>76401685.24</v>
      </c>
    </row>
    <row r="174" spans="1:15" s="25" customFormat="1" ht="11.25">
      <c r="A174" s="50" t="s">
        <v>348</v>
      </c>
      <c r="B174" s="29" t="s">
        <v>349</v>
      </c>
      <c r="C174" s="27" t="s">
        <v>21</v>
      </c>
      <c r="D174" s="27" t="s">
        <v>15</v>
      </c>
      <c r="E174" s="28">
        <v>11573057.77</v>
      </c>
      <c r="F174" s="28">
        <v>824663.01</v>
      </c>
      <c r="G174" s="28">
        <v>408.9</v>
      </c>
      <c r="H174" s="28">
        <v>310246.79</v>
      </c>
      <c r="I174" s="28">
        <v>-38578.77</v>
      </c>
      <c r="J174" s="28">
        <v>192705.83</v>
      </c>
      <c r="K174" s="28">
        <v>0</v>
      </c>
      <c r="L174" s="28">
        <v>0</v>
      </c>
      <c r="M174" s="28">
        <v>0</v>
      </c>
      <c r="N174" s="28">
        <v>0</v>
      </c>
      <c r="O174" s="114">
        <f t="shared" si="2"/>
        <v>11212359.709999999</v>
      </c>
    </row>
    <row r="175" spans="1:15" s="25" customFormat="1" ht="11.25">
      <c r="A175" s="50" t="s">
        <v>350</v>
      </c>
      <c r="B175" s="29" t="s">
        <v>351</v>
      </c>
      <c r="C175" s="27" t="s">
        <v>53</v>
      </c>
      <c r="D175" s="27" t="s">
        <v>15</v>
      </c>
      <c r="E175" s="28">
        <v>25667720.21</v>
      </c>
      <c r="F175" s="28">
        <v>569156.57</v>
      </c>
      <c r="G175" s="28">
        <v>-2289.29</v>
      </c>
      <c r="H175" s="28">
        <v>2738114</v>
      </c>
      <c r="I175" s="28">
        <v>-29155.85</v>
      </c>
      <c r="J175" s="28">
        <v>211418.27</v>
      </c>
      <c r="K175" s="28">
        <v>0</v>
      </c>
      <c r="L175" s="28">
        <v>0</v>
      </c>
      <c r="M175" s="28">
        <v>0</v>
      </c>
      <c r="N175" s="28">
        <v>0</v>
      </c>
      <c r="O175" s="114">
        <f t="shared" si="2"/>
        <v>28021229.349999998</v>
      </c>
    </row>
    <row r="176" spans="1:15" s="25" customFormat="1" ht="11.25">
      <c r="A176" s="50" t="s">
        <v>352</v>
      </c>
      <c r="B176" s="29" t="s">
        <v>353</v>
      </c>
      <c r="C176" s="27" t="s">
        <v>35</v>
      </c>
      <c r="D176" s="27" t="s">
        <v>36</v>
      </c>
      <c r="E176" s="28">
        <v>71307297.24</v>
      </c>
      <c r="F176" s="28">
        <v>1668225.84</v>
      </c>
      <c r="G176" s="28">
        <v>43714.06</v>
      </c>
      <c r="H176" s="28">
        <v>2410044.86</v>
      </c>
      <c r="I176" s="28">
        <v>-77894.84</v>
      </c>
      <c r="J176" s="28">
        <v>1820847.19</v>
      </c>
      <c r="K176" s="28">
        <v>0</v>
      </c>
      <c r="L176" s="28">
        <v>0</v>
      </c>
      <c r="M176" s="28">
        <v>0</v>
      </c>
      <c r="N176" s="28">
        <v>0</v>
      </c>
      <c r="O176" s="114">
        <f t="shared" si="2"/>
        <v>73748354.54999998</v>
      </c>
    </row>
    <row r="177" spans="1:15" s="25" customFormat="1" ht="11.25">
      <c r="A177" s="50" t="s">
        <v>354</v>
      </c>
      <c r="B177" s="29" t="s">
        <v>355</v>
      </c>
      <c r="C177" s="27" t="s">
        <v>53</v>
      </c>
      <c r="D177" s="27" t="s">
        <v>15</v>
      </c>
      <c r="E177" s="28">
        <v>12114731.11</v>
      </c>
      <c r="F177" s="28">
        <v>106349.95</v>
      </c>
      <c r="G177" s="28">
        <v>7718.51</v>
      </c>
      <c r="H177" s="28">
        <v>1219136.97</v>
      </c>
      <c r="I177" s="28">
        <v>-5807.44</v>
      </c>
      <c r="J177" s="28">
        <v>79010.53</v>
      </c>
      <c r="K177" s="28">
        <v>0</v>
      </c>
      <c r="L177" s="28">
        <v>0</v>
      </c>
      <c r="M177" s="28">
        <v>0</v>
      </c>
      <c r="N177" s="28">
        <v>0</v>
      </c>
      <c r="O177" s="114">
        <f t="shared" si="2"/>
        <v>13293002.71</v>
      </c>
    </row>
    <row r="178" spans="1:15" s="25" customFormat="1" ht="11.25">
      <c r="A178" s="50" t="s">
        <v>356</v>
      </c>
      <c r="B178" s="29" t="s">
        <v>357</v>
      </c>
      <c r="C178" s="27" t="s">
        <v>32</v>
      </c>
      <c r="D178" s="27" t="s">
        <v>15</v>
      </c>
      <c r="E178" s="28">
        <v>18273383.7</v>
      </c>
      <c r="F178" s="28">
        <v>545198.62</v>
      </c>
      <c r="G178" s="28">
        <v>142.14</v>
      </c>
      <c r="H178" s="28">
        <v>829824.87</v>
      </c>
      <c r="I178" s="28">
        <v>-4666.43</v>
      </c>
      <c r="J178" s="28">
        <v>239238.92</v>
      </c>
      <c r="K178" s="28">
        <v>0</v>
      </c>
      <c r="L178" s="28">
        <v>0</v>
      </c>
      <c r="M178" s="28">
        <v>23103.24</v>
      </c>
      <c r="N178" s="28">
        <v>0</v>
      </c>
      <c r="O178" s="114">
        <f t="shared" si="2"/>
        <v>18815543.54</v>
      </c>
    </row>
    <row r="179" spans="1:15" s="25" customFormat="1" ht="11.25">
      <c r="A179" s="50" t="s">
        <v>358</v>
      </c>
      <c r="B179" s="29" t="s">
        <v>359</v>
      </c>
      <c r="C179" s="27" t="s">
        <v>14</v>
      </c>
      <c r="D179" s="27" t="s">
        <v>15</v>
      </c>
      <c r="E179" s="28">
        <v>37714884.05</v>
      </c>
      <c r="F179" s="28">
        <v>2048070.09</v>
      </c>
      <c r="G179" s="28">
        <v>18659.04</v>
      </c>
      <c r="H179" s="28">
        <v>781684.45</v>
      </c>
      <c r="I179" s="28">
        <v>-107685.68</v>
      </c>
      <c r="J179" s="28">
        <v>1196158.67</v>
      </c>
      <c r="K179" s="28">
        <v>0</v>
      </c>
      <c r="L179" s="28">
        <v>0</v>
      </c>
      <c r="M179" s="28">
        <v>0</v>
      </c>
      <c r="N179" s="28">
        <v>0</v>
      </c>
      <c r="O179" s="114">
        <f t="shared" si="2"/>
        <v>37518312.36</v>
      </c>
    </row>
    <row r="180" spans="1:15" s="25" customFormat="1" ht="11.25">
      <c r="A180" s="50" t="s">
        <v>360</v>
      </c>
      <c r="B180" s="29" t="s">
        <v>361</v>
      </c>
      <c r="C180" s="27" t="s">
        <v>167</v>
      </c>
      <c r="D180" s="27" t="s">
        <v>54</v>
      </c>
      <c r="E180" s="28">
        <v>36055117.28</v>
      </c>
      <c r="F180" s="28">
        <v>1903060.11</v>
      </c>
      <c r="G180" s="28">
        <v>38121.09</v>
      </c>
      <c r="H180" s="28">
        <v>1336927.85</v>
      </c>
      <c r="I180" s="28">
        <v>-88380.36</v>
      </c>
      <c r="J180" s="28">
        <v>659161.41</v>
      </c>
      <c r="K180" s="28">
        <v>0</v>
      </c>
      <c r="L180" s="28">
        <v>0</v>
      </c>
      <c r="M180" s="28">
        <v>0</v>
      </c>
      <c r="N180" s="28">
        <v>0</v>
      </c>
      <c r="O180" s="114">
        <f t="shared" si="2"/>
        <v>36021644.98</v>
      </c>
    </row>
    <row r="181" spans="1:15" s="25" customFormat="1" ht="11.25">
      <c r="A181" s="50" t="s">
        <v>362</v>
      </c>
      <c r="B181" s="29" t="s">
        <v>363</v>
      </c>
      <c r="C181" s="27" t="s">
        <v>14</v>
      </c>
      <c r="D181" s="27" t="s">
        <v>54</v>
      </c>
      <c r="E181" s="28">
        <v>135149932.78</v>
      </c>
      <c r="F181" s="28">
        <v>14390579.7</v>
      </c>
      <c r="G181" s="28">
        <v>39028.07</v>
      </c>
      <c r="H181" s="28">
        <v>2131657.74</v>
      </c>
      <c r="I181" s="28">
        <v>-535011.62</v>
      </c>
      <c r="J181" s="28">
        <v>973651.15</v>
      </c>
      <c r="K181" s="28">
        <v>0</v>
      </c>
      <c r="L181" s="28">
        <v>0</v>
      </c>
      <c r="M181" s="28">
        <v>0</v>
      </c>
      <c r="N181" s="28">
        <v>0</v>
      </c>
      <c r="O181" s="114">
        <f t="shared" si="2"/>
        <v>123290622.28</v>
      </c>
    </row>
    <row r="182" spans="1:15" s="25" customFormat="1" ht="11.25">
      <c r="A182" s="50" t="s">
        <v>364</v>
      </c>
      <c r="B182" s="29" t="s">
        <v>365</v>
      </c>
      <c r="C182" s="27" t="s">
        <v>14</v>
      </c>
      <c r="D182" s="27" t="s">
        <v>15</v>
      </c>
      <c r="E182" s="28">
        <v>33314496.8</v>
      </c>
      <c r="F182" s="28">
        <v>2424949.26</v>
      </c>
      <c r="G182" s="28">
        <v>134811.12</v>
      </c>
      <c r="H182" s="28">
        <v>567634.69</v>
      </c>
      <c r="I182" s="28">
        <v>-111488.58</v>
      </c>
      <c r="J182" s="28">
        <v>153641.14</v>
      </c>
      <c r="K182" s="28">
        <v>0</v>
      </c>
      <c r="L182" s="28">
        <v>0</v>
      </c>
      <c r="M182" s="28">
        <v>0</v>
      </c>
      <c r="N182" s="28">
        <v>0</v>
      </c>
      <c r="O182" s="114">
        <f t="shared" si="2"/>
        <v>31364523.67</v>
      </c>
    </row>
    <row r="183" spans="1:15" s="25" customFormat="1" ht="11.25">
      <c r="A183" s="50" t="s">
        <v>366</v>
      </c>
      <c r="B183" s="29" t="s">
        <v>367</v>
      </c>
      <c r="C183" s="27" t="s">
        <v>14</v>
      </c>
      <c r="D183" s="27" t="s">
        <v>15</v>
      </c>
      <c r="E183" s="28">
        <v>51156871.52</v>
      </c>
      <c r="F183" s="28">
        <v>609769.59</v>
      </c>
      <c r="G183" s="28">
        <v>7952.66</v>
      </c>
      <c r="H183" s="28">
        <v>6455893.25</v>
      </c>
      <c r="I183" s="28">
        <v>-244627.1</v>
      </c>
      <c r="J183" s="28">
        <v>429036.69</v>
      </c>
      <c r="K183" s="28">
        <v>0</v>
      </c>
      <c r="L183" s="28">
        <v>0</v>
      </c>
      <c r="M183" s="28">
        <v>0</v>
      </c>
      <c r="N183" s="28">
        <v>0</v>
      </c>
      <c r="O183" s="114">
        <f t="shared" si="2"/>
        <v>57179452.11</v>
      </c>
    </row>
    <row r="184" spans="1:15" s="25" customFormat="1" ht="11.25">
      <c r="A184" s="50" t="s">
        <v>368</v>
      </c>
      <c r="B184" s="29" t="s">
        <v>369</v>
      </c>
      <c r="C184" s="27" t="s">
        <v>21</v>
      </c>
      <c r="D184" s="27" t="s">
        <v>15</v>
      </c>
      <c r="E184" s="28">
        <v>26814647.52</v>
      </c>
      <c r="F184" s="28">
        <v>2026659.4</v>
      </c>
      <c r="G184" s="28">
        <v>-8487.78</v>
      </c>
      <c r="H184" s="28">
        <v>1331211.6</v>
      </c>
      <c r="I184" s="28">
        <v>-104843.51</v>
      </c>
      <c r="J184" s="28">
        <v>76483.27</v>
      </c>
      <c r="K184" s="28">
        <v>0</v>
      </c>
      <c r="L184" s="28">
        <v>0</v>
      </c>
      <c r="M184" s="28">
        <v>0</v>
      </c>
      <c r="N184" s="28">
        <v>0</v>
      </c>
      <c r="O184" s="114">
        <f t="shared" si="2"/>
        <v>26099327.26</v>
      </c>
    </row>
    <row r="185" spans="1:15" s="25" customFormat="1" ht="11.25">
      <c r="A185" s="50" t="s">
        <v>370</v>
      </c>
      <c r="B185" s="29" t="s">
        <v>371</v>
      </c>
      <c r="C185" s="27" t="s">
        <v>167</v>
      </c>
      <c r="D185" s="27" t="s">
        <v>42</v>
      </c>
      <c r="E185" s="28">
        <v>124222218.02</v>
      </c>
      <c r="F185" s="28">
        <v>4265257.21</v>
      </c>
      <c r="G185" s="28">
        <v>-828589.77</v>
      </c>
      <c r="H185" s="28">
        <v>5053933.27</v>
      </c>
      <c r="I185" s="28">
        <v>-585528.02</v>
      </c>
      <c r="J185" s="28">
        <v>1753377.47</v>
      </c>
      <c r="K185" s="28">
        <v>0</v>
      </c>
      <c r="L185" s="28">
        <v>0</v>
      </c>
      <c r="M185" s="28">
        <v>0</v>
      </c>
      <c r="N185" s="28">
        <v>0</v>
      </c>
      <c r="O185" s="114">
        <f t="shared" si="2"/>
        <v>127007333.3</v>
      </c>
    </row>
    <row r="186" spans="1:15" s="25" customFormat="1" ht="11.25">
      <c r="A186" s="50" t="s">
        <v>372</v>
      </c>
      <c r="B186" s="29" t="s">
        <v>373</v>
      </c>
      <c r="C186" s="27" t="s">
        <v>61</v>
      </c>
      <c r="D186" s="27" t="s">
        <v>15</v>
      </c>
      <c r="E186" s="28">
        <v>26747536.57</v>
      </c>
      <c r="F186" s="28">
        <v>1347437.76</v>
      </c>
      <c r="G186" s="28">
        <v>13748.69</v>
      </c>
      <c r="H186" s="28">
        <v>674709.3</v>
      </c>
      <c r="I186" s="28">
        <v>14647.88</v>
      </c>
      <c r="J186" s="28">
        <v>570000</v>
      </c>
      <c r="K186" s="28">
        <v>0</v>
      </c>
      <c r="L186" s="28">
        <v>0</v>
      </c>
      <c r="M186" s="28">
        <v>0</v>
      </c>
      <c r="N186" s="28">
        <v>0</v>
      </c>
      <c r="O186" s="114">
        <f t="shared" si="2"/>
        <v>26645707.299999997</v>
      </c>
    </row>
    <row r="187" spans="1:15" s="25" customFormat="1" ht="11.25">
      <c r="A187" s="50" t="s">
        <v>374</v>
      </c>
      <c r="B187" s="29" t="s">
        <v>375</v>
      </c>
      <c r="C187" s="27" t="s">
        <v>35</v>
      </c>
      <c r="D187" s="27" t="s">
        <v>36</v>
      </c>
      <c r="E187" s="28">
        <v>75113810.86</v>
      </c>
      <c r="F187" s="28">
        <v>2223377.91</v>
      </c>
      <c r="G187" s="28">
        <v>316501.14</v>
      </c>
      <c r="H187" s="28">
        <v>8638305.37</v>
      </c>
      <c r="I187" s="28">
        <v>-559276.36</v>
      </c>
      <c r="J187" s="28">
        <v>356457.42</v>
      </c>
      <c r="K187" s="28">
        <v>0</v>
      </c>
      <c r="L187" s="28">
        <v>0</v>
      </c>
      <c r="M187" s="28">
        <v>0</v>
      </c>
      <c r="N187" s="28">
        <v>0</v>
      </c>
      <c r="O187" s="114">
        <f t="shared" si="2"/>
        <v>81009418.24000001</v>
      </c>
    </row>
    <row r="188" spans="1:15" s="25" customFormat="1" ht="11.25">
      <c r="A188" s="50" t="s">
        <v>376</v>
      </c>
      <c r="B188" s="29" t="s">
        <v>377</v>
      </c>
      <c r="C188" s="27" t="s">
        <v>53</v>
      </c>
      <c r="D188" s="27" t="s">
        <v>15</v>
      </c>
      <c r="E188" s="28">
        <v>26368318.22</v>
      </c>
      <c r="F188" s="28">
        <v>269479.12</v>
      </c>
      <c r="G188" s="28">
        <v>12387.47</v>
      </c>
      <c r="H188" s="28">
        <v>2094141.26</v>
      </c>
      <c r="I188" s="28">
        <v>-6908.03</v>
      </c>
      <c r="J188" s="28">
        <v>346059</v>
      </c>
      <c r="K188" s="28">
        <v>0</v>
      </c>
      <c r="L188" s="28">
        <v>0</v>
      </c>
      <c r="M188" s="28">
        <v>0</v>
      </c>
      <c r="N188" s="28">
        <v>0</v>
      </c>
      <c r="O188" s="114">
        <f t="shared" si="2"/>
        <v>28519743.86</v>
      </c>
    </row>
    <row r="189" spans="1:15" s="25" customFormat="1" ht="11.25">
      <c r="A189" s="50" t="s">
        <v>378</v>
      </c>
      <c r="B189" s="29" t="s">
        <v>379</v>
      </c>
      <c r="C189" s="27" t="s">
        <v>53</v>
      </c>
      <c r="D189" s="27" t="s">
        <v>15</v>
      </c>
      <c r="E189" s="28">
        <v>12193106.24</v>
      </c>
      <c r="F189" s="28">
        <v>372668.6</v>
      </c>
      <c r="G189" s="28">
        <v>1922.05</v>
      </c>
      <c r="H189" s="28">
        <v>742359.23</v>
      </c>
      <c r="I189" s="28">
        <v>-29050.28</v>
      </c>
      <c r="J189" s="28">
        <v>379471.02</v>
      </c>
      <c r="K189" s="28">
        <v>0</v>
      </c>
      <c r="L189" s="28">
        <v>0</v>
      </c>
      <c r="M189" s="28">
        <v>0</v>
      </c>
      <c r="N189" s="28">
        <v>0</v>
      </c>
      <c r="O189" s="114">
        <f t="shared" si="2"/>
        <v>12911295.56</v>
      </c>
    </row>
    <row r="190" spans="1:15" s="25" customFormat="1" ht="9.75" customHeight="1">
      <c r="A190" s="50" t="s">
        <v>380</v>
      </c>
      <c r="B190" s="29" t="s">
        <v>381</v>
      </c>
      <c r="C190" s="27" t="s">
        <v>21</v>
      </c>
      <c r="D190" s="27" t="s">
        <v>15</v>
      </c>
      <c r="E190" s="28">
        <v>12056530.93</v>
      </c>
      <c r="F190" s="28">
        <v>801918.37</v>
      </c>
      <c r="G190" s="28">
        <v>-337.74</v>
      </c>
      <c r="H190" s="28">
        <v>468431.95</v>
      </c>
      <c r="I190" s="28">
        <v>-7298.84</v>
      </c>
      <c r="J190" s="28">
        <v>-248296</v>
      </c>
      <c r="K190" s="28">
        <v>0</v>
      </c>
      <c r="L190" s="28">
        <v>0</v>
      </c>
      <c r="M190" s="28">
        <v>0</v>
      </c>
      <c r="N190" s="28">
        <v>0</v>
      </c>
      <c r="O190" s="114">
        <f t="shared" si="2"/>
        <v>11467787.41</v>
      </c>
    </row>
    <row r="191" spans="1:15" s="25" customFormat="1" ht="11.25">
      <c r="A191" s="50" t="s">
        <v>382</v>
      </c>
      <c r="B191" s="29" t="s">
        <v>383</v>
      </c>
      <c r="C191" s="27" t="s">
        <v>41</v>
      </c>
      <c r="D191" s="27" t="s">
        <v>54</v>
      </c>
      <c r="E191" s="28">
        <v>47077744.89</v>
      </c>
      <c r="F191" s="28">
        <v>2407120.37</v>
      </c>
      <c r="G191" s="28">
        <v>2971887.13</v>
      </c>
      <c r="H191" s="28">
        <v>4998664.63</v>
      </c>
      <c r="I191" s="28">
        <v>-6720983.26</v>
      </c>
      <c r="J191" s="28">
        <v>661368.87</v>
      </c>
      <c r="K191" s="28">
        <v>0</v>
      </c>
      <c r="L191" s="28">
        <v>0</v>
      </c>
      <c r="M191" s="28">
        <v>-130746.42</v>
      </c>
      <c r="N191" s="28">
        <v>0</v>
      </c>
      <c r="O191" s="114">
        <f t="shared" si="2"/>
        <v>40507041.21</v>
      </c>
    </row>
    <row r="192" spans="1:15" s="25" customFormat="1" ht="11.25">
      <c r="A192" s="50" t="s">
        <v>384</v>
      </c>
      <c r="B192" s="29" t="s">
        <v>385</v>
      </c>
      <c r="C192" s="27" t="s">
        <v>32</v>
      </c>
      <c r="D192" s="27" t="s">
        <v>15</v>
      </c>
      <c r="E192" s="28">
        <v>31671981.67</v>
      </c>
      <c r="F192" s="28">
        <v>1145572.24</v>
      </c>
      <c r="G192" s="28">
        <v>-50877.6</v>
      </c>
      <c r="H192" s="28">
        <v>1861745.17</v>
      </c>
      <c r="I192" s="28">
        <v>-118123.99</v>
      </c>
      <c r="J192" s="28">
        <v>612487.33</v>
      </c>
      <c r="K192" s="28">
        <v>0</v>
      </c>
      <c r="L192" s="28">
        <v>0</v>
      </c>
      <c r="M192" s="28">
        <v>0</v>
      </c>
      <c r="N192" s="28">
        <v>0</v>
      </c>
      <c r="O192" s="114">
        <f t="shared" si="2"/>
        <v>32933395.540000003</v>
      </c>
    </row>
    <row r="193" spans="1:15" s="25" customFormat="1" ht="11.25">
      <c r="A193" s="50" t="s">
        <v>386</v>
      </c>
      <c r="B193" s="29" t="s">
        <v>387</v>
      </c>
      <c r="C193" s="27" t="s">
        <v>21</v>
      </c>
      <c r="D193" s="27" t="s">
        <v>15</v>
      </c>
      <c r="E193" s="28">
        <v>19899512.01</v>
      </c>
      <c r="F193" s="28">
        <v>744803.4</v>
      </c>
      <c r="G193" s="28">
        <v>4749.28</v>
      </c>
      <c r="H193" s="28">
        <v>696763.55</v>
      </c>
      <c r="I193" s="28">
        <v>-26512.82</v>
      </c>
      <c r="J193" s="28">
        <v>56276.69</v>
      </c>
      <c r="K193" s="28">
        <v>0</v>
      </c>
      <c r="L193" s="28">
        <v>0</v>
      </c>
      <c r="M193" s="28">
        <v>0</v>
      </c>
      <c r="N193" s="28">
        <v>0</v>
      </c>
      <c r="O193" s="114">
        <f t="shared" si="2"/>
        <v>19876486.750000004</v>
      </c>
    </row>
    <row r="194" spans="1:15" s="25" customFormat="1" ht="11.25">
      <c r="A194" s="50" t="s">
        <v>388</v>
      </c>
      <c r="B194" s="29" t="s">
        <v>389</v>
      </c>
      <c r="C194" s="27" t="s">
        <v>41</v>
      </c>
      <c r="D194" s="27" t="s">
        <v>54</v>
      </c>
      <c r="E194" s="28">
        <v>64695855.11</v>
      </c>
      <c r="F194" s="28">
        <v>1728225.07</v>
      </c>
      <c r="G194" s="28">
        <v>2817439.88</v>
      </c>
      <c r="H194" s="28">
        <v>9595593.44</v>
      </c>
      <c r="I194" s="28">
        <v>-284160.6</v>
      </c>
      <c r="J194" s="28">
        <v>-2268502.87</v>
      </c>
      <c r="K194" s="28">
        <v>0</v>
      </c>
      <c r="L194" s="28">
        <v>0</v>
      </c>
      <c r="M194" s="28">
        <v>0</v>
      </c>
      <c r="N194" s="28">
        <v>0</v>
      </c>
      <c r="O194" s="114">
        <f t="shared" si="2"/>
        <v>67193120.13</v>
      </c>
    </row>
    <row r="195" spans="1:15" s="25" customFormat="1" ht="11.25">
      <c r="A195" s="50" t="s">
        <v>390</v>
      </c>
      <c r="B195" s="29" t="s">
        <v>391</v>
      </c>
      <c r="C195" s="27" t="s">
        <v>32</v>
      </c>
      <c r="D195" s="27" t="s">
        <v>15</v>
      </c>
      <c r="E195" s="28">
        <v>20199537.32</v>
      </c>
      <c r="F195" s="28">
        <v>498971.94</v>
      </c>
      <c r="G195" s="28">
        <v>-32335.34</v>
      </c>
      <c r="H195" s="28">
        <v>2056530.2</v>
      </c>
      <c r="I195" s="28">
        <v>-74259.26</v>
      </c>
      <c r="J195" s="28">
        <v>88527.6</v>
      </c>
      <c r="K195" s="28">
        <v>0</v>
      </c>
      <c r="L195" s="28">
        <v>0</v>
      </c>
      <c r="M195" s="28">
        <v>0</v>
      </c>
      <c r="N195" s="28">
        <v>0</v>
      </c>
      <c r="O195" s="114">
        <f t="shared" si="2"/>
        <v>21803699.259999998</v>
      </c>
    </row>
    <row r="196" spans="1:15" s="25" customFormat="1" ht="11.25">
      <c r="A196" s="50" t="s">
        <v>392</v>
      </c>
      <c r="B196" s="29" t="s">
        <v>393</v>
      </c>
      <c r="C196" s="27" t="s">
        <v>53</v>
      </c>
      <c r="D196" s="27" t="s">
        <v>54</v>
      </c>
      <c r="E196" s="28">
        <v>49331331.91</v>
      </c>
      <c r="F196" s="28">
        <v>839837.79</v>
      </c>
      <c r="G196" s="28">
        <v>2627.9</v>
      </c>
      <c r="H196" s="28">
        <v>2413302.66</v>
      </c>
      <c r="I196" s="28">
        <v>-28965.15</v>
      </c>
      <c r="J196" s="28">
        <v>970664.85</v>
      </c>
      <c r="K196" s="28">
        <v>0</v>
      </c>
      <c r="L196" s="28">
        <v>0</v>
      </c>
      <c r="M196" s="28">
        <v>-7320.62</v>
      </c>
      <c r="N196" s="28">
        <v>0</v>
      </c>
      <c r="O196" s="114">
        <f t="shared" si="2"/>
        <v>51836547.96</v>
      </c>
    </row>
    <row r="197" spans="1:15" s="25" customFormat="1" ht="11.25">
      <c r="A197" s="50" t="s">
        <v>394</v>
      </c>
      <c r="B197" s="29" t="s">
        <v>395</v>
      </c>
      <c r="C197" s="27" t="s">
        <v>167</v>
      </c>
      <c r="D197" s="27" t="s">
        <v>42</v>
      </c>
      <c r="E197" s="28">
        <v>49217292.88</v>
      </c>
      <c r="F197" s="28">
        <v>1712938.17</v>
      </c>
      <c r="G197" s="28">
        <v>88414.28</v>
      </c>
      <c r="H197" s="28">
        <v>2104544.29</v>
      </c>
      <c r="I197" s="28">
        <v>-144723.37</v>
      </c>
      <c r="J197" s="28">
        <v>227530.19</v>
      </c>
      <c r="K197" s="28">
        <v>0</v>
      </c>
      <c r="L197" s="28">
        <v>0</v>
      </c>
      <c r="M197" s="28">
        <v>0</v>
      </c>
      <c r="N197" s="28">
        <v>0</v>
      </c>
      <c r="O197" s="114">
        <f t="shared" si="2"/>
        <v>49603291.54</v>
      </c>
    </row>
    <row r="198" spans="1:15" s="25" customFormat="1" ht="11.25">
      <c r="A198" s="50" t="s">
        <v>396</v>
      </c>
      <c r="B198" s="29" t="s">
        <v>397</v>
      </c>
      <c r="C198" s="27" t="s">
        <v>61</v>
      </c>
      <c r="D198" s="27" t="s">
        <v>15</v>
      </c>
      <c r="E198" s="28">
        <v>35287165.37</v>
      </c>
      <c r="F198" s="28">
        <v>2482492.78</v>
      </c>
      <c r="G198" s="28">
        <v>29483.51</v>
      </c>
      <c r="H198" s="28">
        <v>612760.49</v>
      </c>
      <c r="I198" s="28">
        <v>-13719.85</v>
      </c>
      <c r="J198" s="28">
        <v>129418.01</v>
      </c>
      <c r="K198" s="28">
        <v>0</v>
      </c>
      <c r="L198" s="28">
        <v>0</v>
      </c>
      <c r="M198" s="28">
        <v>0</v>
      </c>
      <c r="N198" s="28">
        <v>0</v>
      </c>
      <c r="O198" s="114">
        <f t="shared" si="2"/>
        <v>33503647.729999993</v>
      </c>
    </row>
    <row r="199" spans="1:15" s="25" customFormat="1" ht="11.25">
      <c r="A199" s="50" t="s">
        <v>398</v>
      </c>
      <c r="B199" s="29" t="s">
        <v>399</v>
      </c>
      <c r="C199" s="27" t="s">
        <v>21</v>
      </c>
      <c r="D199" s="27" t="s">
        <v>15</v>
      </c>
      <c r="E199" s="28">
        <v>44959211.62</v>
      </c>
      <c r="F199" s="28">
        <v>3295561.68</v>
      </c>
      <c r="G199" s="28">
        <v>5984.85</v>
      </c>
      <c r="H199" s="28">
        <v>583782.81</v>
      </c>
      <c r="I199" s="28">
        <v>25686.78</v>
      </c>
      <c r="J199" s="28">
        <v>363112.75</v>
      </c>
      <c r="K199" s="28">
        <v>0</v>
      </c>
      <c r="L199" s="28">
        <v>17819.25</v>
      </c>
      <c r="M199" s="28">
        <v>0</v>
      </c>
      <c r="N199" s="28">
        <v>0</v>
      </c>
      <c r="O199" s="114">
        <f t="shared" si="2"/>
        <v>42648066.68</v>
      </c>
    </row>
    <row r="200" spans="1:15" s="25" customFormat="1" ht="11.25">
      <c r="A200" s="50" t="s">
        <v>400</v>
      </c>
      <c r="B200" s="29" t="s">
        <v>401</v>
      </c>
      <c r="C200" s="27" t="s">
        <v>21</v>
      </c>
      <c r="D200" s="27" t="s">
        <v>15</v>
      </c>
      <c r="E200" s="28">
        <v>96365094.37</v>
      </c>
      <c r="F200" s="28">
        <v>12259042.74</v>
      </c>
      <c r="G200" s="28">
        <v>59853.99</v>
      </c>
      <c r="H200" s="28">
        <v>1058680.66</v>
      </c>
      <c r="I200" s="28">
        <v>-111051.26</v>
      </c>
      <c r="J200" s="28">
        <v>789224.69</v>
      </c>
      <c r="K200" s="28">
        <v>0</v>
      </c>
      <c r="L200" s="28">
        <v>341412.85</v>
      </c>
      <c r="M200" s="28">
        <v>-341412.85</v>
      </c>
      <c r="N200" s="28">
        <v>0</v>
      </c>
      <c r="O200" s="114">
        <f t="shared" si="2"/>
        <v>85783051.73</v>
      </c>
    </row>
    <row r="201" spans="1:15" s="25" customFormat="1" ht="11.25">
      <c r="A201" s="50" t="s">
        <v>402</v>
      </c>
      <c r="B201" s="29" t="s">
        <v>403</v>
      </c>
      <c r="C201" s="27" t="s">
        <v>167</v>
      </c>
      <c r="D201" s="27" t="s">
        <v>54</v>
      </c>
      <c r="E201" s="28">
        <v>63655041.72</v>
      </c>
      <c r="F201" s="28">
        <v>890417.63</v>
      </c>
      <c r="G201" s="28">
        <v>-45657.55</v>
      </c>
      <c r="H201" s="28">
        <v>4892850.92</v>
      </c>
      <c r="I201" s="28">
        <v>-179220.68</v>
      </c>
      <c r="J201" s="28">
        <v>231874.5</v>
      </c>
      <c r="K201" s="28">
        <v>0</v>
      </c>
      <c r="L201" s="28">
        <v>0</v>
      </c>
      <c r="M201" s="28">
        <v>1800</v>
      </c>
      <c r="N201" s="28">
        <v>0</v>
      </c>
      <c r="O201" s="114">
        <f t="shared" si="2"/>
        <v>67757586.37999998</v>
      </c>
    </row>
    <row r="202" spans="1:15" s="25" customFormat="1" ht="11.25">
      <c r="A202" s="50" t="s">
        <v>404</v>
      </c>
      <c r="B202" s="29" t="s">
        <v>405</v>
      </c>
      <c r="C202" s="27" t="s">
        <v>32</v>
      </c>
      <c r="D202" s="27" t="s">
        <v>15</v>
      </c>
      <c r="E202" s="28">
        <v>70383068.04</v>
      </c>
      <c r="F202" s="28">
        <v>3256379.56</v>
      </c>
      <c r="G202" s="28">
        <v>10733.99</v>
      </c>
      <c r="H202" s="28">
        <v>2028752.96</v>
      </c>
      <c r="I202" s="28">
        <v>-292539.75</v>
      </c>
      <c r="J202" s="28">
        <v>489690.53</v>
      </c>
      <c r="K202" s="28">
        <v>0</v>
      </c>
      <c r="L202" s="28">
        <v>8190</v>
      </c>
      <c r="M202" s="28">
        <v>-4519.16</v>
      </c>
      <c r="N202" s="28">
        <v>0</v>
      </c>
      <c r="O202" s="114">
        <f t="shared" si="2"/>
        <v>69345529.07000001</v>
      </c>
    </row>
    <row r="203" spans="1:15" s="25" customFormat="1" ht="11.25">
      <c r="A203" s="50" t="s">
        <v>406</v>
      </c>
      <c r="B203" s="29" t="s">
        <v>407</v>
      </c>
      <c r="C203" s="27" t="s">
        <v>21</v>
      </c>
      <c r="D203" s="27" t="s">
        <v>54</v>
      </c>
      <c r="E203" s="28">
        <v>115810297.6</v>
      </c>
      <c r="F203" s="28">
        <v>13276956.48</v>
      </c>
      <c r="G203" s="28">
        <v>-78834.52</v>
      </c>
      <c r="H203" s="28">
        <v>1543157.19</v>
      </c>
      <c r="I203" s="28">
        <v>-249894.35</v>
      </c>
      <c r="J203" s="28">
        <v>1714119.43</v>
      </c>
      <c r="K203" s="28">
        <v>0</v>
      </c>
      <c r="L203" s="28">
        <v>0</v>
      </c>
      <c r="M203" s="28">
        <v>0</v>
      </c>
      <c r="N203" s="28">
        <v>0</v>
      </c>
      <c r="O203" s="114">
        <f t="shared" si="2"/>
        <v>105619557.91</v>
      </c>
    </row>
    <row r="204" spans="1:15" s="25" customFormat="1" ht="11.25">
      <c r="A204" s="50" t="s">
        <v>408</v>
      </c>
      <c r="B204" s="29" t="s">
        <v>409</v>
      </c>
      <c r="C204" s="27" t="s">
        <v>61</v>
      </c>
      <c r="D204" s="27" t="s">
        <v>15</v>
      </c>
      <c r="E204" s="28">
        <v>29453594.96</v>
      </c>
      <c r="F204" s="28">
        <v>1870737.7</v>
      </c>
      <c r="G204" s="28">
        <v>-32815.46</v>
      </c>
      <c r="H204" s="28">
        <v>539864.2</v>
      </c>
      <c r="I204" s="28">
        <v>-151028.38</v>
      </c>
      <c r="J204" s="28">
        <v>269303.94</v>
      </c>
      <c r="K204" s="28">
        <v>0</v>
      </c>
      <c r="L204" s="28">
        <v>0</v>
      </c>
      <c r="M204" s="28">
        <v>0</v>
      </c>
      <c r="N204" s="28">
        <v>0</v>
      </c>
      <c r="O204" s="114">
        <f t="shared" si="2"/>
        <v>28273812.480000004</v>
      </c>
    </row>
    <row r="205" spans="1:15" s="25" customFormat="1" ht="11.25">
      <c r="A205" s="50" t="s">
        <v>410</v>
      </c>
      <c r="B205" s="29" t="s">
        <v>411</v>
      </c>
      <c r="C205" s="27" t="s">
        <v>21</v>
      </c>
      <c r="D205" s="27" t="s">
        <v>15</v>
      </c>
      <c r="E205" s="28">
        <v>10956092.61</v>
      </c>
      <c r="F205" s="28">
        <v>739899.27</v>
      </c>
      <c r="G205" s="28">
        <v>33456.01</v>
      </c>
      <c r="H205" s="28">
        <v>166700.4</v>
      </c>
      <c r="I205" s="28">
        <v>-15240.35</v>
      </c>
      <c r="J205" s="28">
        <v>94307.42</v>
      </c>
      <c r="K205" s="28">
        <v>0</v>
      </c>
      <c r="L205" s="28">
        <v>0</v>
      </c>
      <c r="M205" s="28">
        <v>0</v>
      </c>
      <c r="N205" s="28">
        <v>0</v>
      </c>
      <c r="O205" s="114">
        <f aca="true" t="shared" si="3" ref="O205:O268">E205-F205-G205+H205+I205+J205+K205+L205+M205</f>
        <v>10428504.8</v>
      </c>
    </row>
    <row r="206" spans="1:15" s="25" customFormat="1" ht="11.25">
      <c r="A206" s="50" t="s">
        <v>412</v>
      </c>
      <c r="B206" s="29" t="s">
        <v>413</v>
      </c>
      <c r="C206" s="27" t="s">
        <v>18</v>
      </c>
      <c r="D206" s="27" t="s">
        <v>42</v>
      </c>
      <c r="E206" s="28">
        <v>50724241.7</v>
      </c>
      <c r="F206" s="28">
        <v>2143701.24</v>
      </c>
      <c r="G206" s="28">
        <v>166228.84</v>
      </c>
      <c r="H206" s="28">
        <v>1358546.73</v>
      </c>
      <c r="I206" s="28">
        <v>-31519.98</v>
      </c>
      <c r="J206" s="28">
        <v>1620588.32</v>
      </c>
      <c r="K206" s="28">
        <v>0</v>
      </c>
      <c r="L206" s="28">
        <v>0</v>
      </c>
      <c r="M206" s="28">
        <v>0</v>
      </c>
      <c r="N206" s="28">
        <v>0</v>
      </c>
      <c r="O206" s="114">
        <f t="shared" si="3"/>
        <v>51361926.69</v>
      </c>
    </row>
    <row r="207" spans="1:15" s="25" customFormat="1" ht="11.25">
      <c r="A207" s="50" t="s">
        <v>414</v>
      </c>
      <c r="B207" s="29" t="s">
        <v>415</v>
      </c>
      <c r="C207" s="27" t="s">
        <v>14</v>
      </c>
      <c r="D207" s="27" t="s">
        <v>15</v>
      </c>
      <c r="E207" s="28">
        <v>75448375.99</v>
      </c>
      <c r="F207" s="28">
        <v>5398213.48</v>
      </c>
      <c r="G207" s="28">
        <v>2447.7</v>
      </c>
      <c r="H207" s="28">
        <v>2278133.86</v>
      </c>
      <c r="I207" s="28">
        <v>-82602.18</v>
      </c>
      <c r="J207" s="28">
        <v>454476.7</v>
      </c>
      <c r="K207" s="28">
        <v>0</v>
      </c>
      <c r="L207" s="28">
        <v>0</v>
      </c>
      <c r="M207" s="28">
        <v>0</v>
      </c>
      <c r="N207" s="28">
        <v>0</v>
      </c>
      <c r="O207" s="114">
        <f t="shared" si="3"/>
        <v>72697723.18999998</v>
      </c>
    </row>
    <row r="208" spans="1:15" s="25" customFormat="1" ht="11.25">
      <c r="A208" s="50" t="s">
        <v>416</v>
      </c>
      <c r="B208" s="29" t="s">
        <v>417</v>
      </c>
      <c r="C208" s="27" t="s">
        <v>18</v>
      </c>
      <c r="D208" s="27" t="s">
        <v>15</v>
      </c>
      <c r="E208" s="28">
        <v>16301120.15</v>
      </c>
      <c r="F208" s="28">
        <v>373130.06</v>
      </c>
      <c r="G208" s="28">
        <v>17280.46</v>
      </c>
      <c r="H208" s="28">
        <v>966742.28</v>
      </c>
      <c r="I208" s="28">
        <v>-8421.19</v>
      </c>
      <c r="J208" s="28">
        <v>364490.14</v>
      </c>
      <c r="K208" s="28">
        <v>0</v>
      </c>
      <c r="L208" s="28">
        <v>0</v>
      </c>
      <c r="M208" s="28">
        <v>-28833.45</v>
      </c>
      <c r="N208" s="28">
        <v>0</v>
      </c>
      <c r="O208" s="114">
        <f t="shared" si="3"/>
        <v>17204687.41</v>
      </c>
    </row>
    <row r="209" spans="1:15" s="25" customFormat="1" ht="11.25">
      <c r="A209" s="50" t="s">
        <v>418</v>
      </c>
      <c r="B209" s="29" t="s">
        <v>419</v>
      </c>
      <c r="C209" s="27" t="s">
        <v>32</v>
      </c>
      <c r="D209" s="27" t="s">
        <v>54</v>
      </c>
      <c r="E209" s="28">
        <v>79518816.41</v>
      </c>
      <c r="F209" s="28">
        <v>3774666.87</v>
      </c>
      <c r="G209" s="28">
        <v>406460.88</v>
      </c>
      <c r="H209" s="28">
        <v>3405292.07</v>
      </c>
      <c r="I209" s="28">
        <v>-309291.83</v>
      </c>
      <c r="J209" s="28">
        <v>618186.99</v>
      </c>
      <c r="K209" s="28">
        <v>0</v>
      </c>
      <c r="L209" s="28">
        <v>0</v>
      </c>
      <c r="M209" s="28">
        <v>0</v>
      </c>
      <c r="N209" s="28">
        <v>0</v>
      </c>
      <c r="O209" s="114">
        <f t="shared" si="3"/>
        <v>79051875.88999999</v>
      </c>
    </row>
    <row r="210" spans="1:15" s="25" customFormat="1" ht="11.25">
      <c r="A210" s="50" t="s">
        <v>420</v>
      </c>
      <c r="B210" s="29" t="s">
        <v>421</v>
      </c>
      <c r="C210" s="27" t="s">
        <v>53</v>
      </c>
      <c r="D210" s="27" t="s">
        <v>54</v>
      </c>
      <c r="E210" s="28">
        <v>75970751.21</v>
      </c>
      <c r="F210" s="28">
        <v>1451864.43</v>
      </c>
      <c r="G210" s="28">
        <v>-12698.72</v>
      </c>
      <c r="H210" s="28">
        <v>4417328.42</v>
      </c>
      <c r="I210" s="28">
        <v>602463.04</v>
      </c>
      <c r="J210" s="28">
        <v>692653.25</v>
      </c>
      <c r="K210" s="28">
        <v>0</v>
      </c>
      <c r="L210" s="28">
        <v>0</v>
      </c>
      <c r="M210" s="28">
        <v>0</v>
      </c>
      <c r="N210" s="28">
        <v>0</v>
      </c>
      <c r="O210" s="114">
        <f t="shared" si="3"/>
        <v>80244030.21</v>
      </c>
    </row>
    <row r="211" spans="1:15" s="25" customFormat="1" ht="11.25">
      <c r="A211" s="50" t="s">
        <v>422</v>
      </c>
      <c r="B211" s="29" t="s">
        <v>423</v>
      </c>
      <c r="C211" s="27" t="s">
        <v>53</v>
      </c>
      <c r="D211" s="27" t="s">
        <v>54</v>
      </c>
      <c r="E211" s="28">
        <v>53858420.02</v>
      </c>
      <c r="F211" s="28">
        <v>1908731.93</v>
      </c>
      <c r="G211" s="28">
        <v>-341491.49</v>
      </c>
      <c r="H211" s="28">
        <v>1525498.87</v>
      </c>
      <c r="I211" s="28">
        <v>-151383.34</v>
      </c>
      <c r="J211" s="28">
        <v>276724.03</v>
      </c>
      <c r="K211" s="28">
        <v>0</v>
      </c>
      <c r="L211" s="28">
        <v>0</v>
      </c>
      <c r="M211" s="28">
        <v>-773576.95</v>
      </c>
      <c r="N211" s="28">
        <v>0</v>
      </c>
      <c r="O211" s="114">
        <f t="shared" si="3"/>
        <v>53168442.19</v>
      </c>
    </row>
    <row r="212" spans="1:15" s="25" customFormat="1" ht="11.25">
      <c r="A212" s="50" t="s">
        <v>424</v>
      </c>
      <c r="B212" s="29" t="s">
        <v>425</v>
      </c>
      <c r="C212" s="27" t="s">
        <v>14</v>
      </c>
      <c r="D212" s="27" t="s">
        <v>54</v>
      </c>
      <c r="E212" s="28">
        <v>68342176.2</v>
      </c>
      <c r="F212" s="28">
        <v>2607700.04</v>
      </c>
      <c r="G212" s="28">
        <v>-24888.57</v>
      </c>
      <c r="H212" s="28">
        <v>5635930.08</v>
      </c>
      <c r="I212" s="28">
        <v>-2418880.25</v>
      </c>
      <c r="J212" s="28">
        <v>704092.48</v>
      </c>
      <c r="K212" s="28">
        <v>0</v>
      </c>
      <c r="L212" s="28">
        <v>0</v>
      </c>
      <c r="M212" s="28">
        <v>-5720.35</v>
      </c>
      <c r="N212" s="28">
        <v>0</v>
      </c>
      <c r="O212" s="114">
        <f t="shared" si="3"/>
        <v>69674786.69000001</v>
      </c>
    </row>
    <row r="213" spans="1:15" s="25" customFormat="1" ht="11.25">
      <c r="A213" s="50" t="s">
        <v>426</v>
      </c>
      <c r="B213" s="29" t="s">
        <v>427</v>
      </c>
      <c r="C213" s="27" t="s">
        <v>18</v>
      </c>
      <c r="D213" s="27" t="s">
        <v>15</v>
      </c>
      <c r="E213" s="28">
        <v>55514026.39</v>
      </c>
      <c r="F213" s="28">
        <v>1156749.98</v>
      </c>
      <c r="G213" s="28">
        <v>18239.88</v>
      </c>
      <c r="H213" s="28">
        <v>3247742.16</v>
      </c>
      <c r="I213" s="28">
        <v>-157078.39</v>
      </c>
      <c r="J213" s="28">
        <v>453372.32</v>
      </c>
      <c r="K213" s="28">
        <v>0</v>
      </c>
      <c r="L213" s="28">
        <v>0</v>
      </c>
      <c r="M213" s="28">
        <v>0</v>
      </c>
      <c r="N213" s="28">
        <v>0</v>
      </c>
      <c r="O213" s="114">
        <f t="shared" si="3"/>
        <v>57883072.62</v>
      </c>
    </row>
    <row r="214" spans="1:15" s="25" customFormat="1" ht="11.25">
      <c r="A214" s="50" t="s">
        <v>428</v>
      </c>
      <c r="B214" s="29" t="s">
        <v>429</v>
      </c>
      <c r="C214" s="27" t="s">
        <v>53</v>
      </c>
      <c r="D214" s="27" t="s">
        <v>15</v>
      </c>
      <c r="E214" s="28">
        <v>14351751.91</v>
      </c>
      <c r="F214" s="28">
        <v>275885.42</v>
      </c>
      <c r="G214" s="28">
        <v>94704.24</v>
      </c>
      <c r="H214" s="28">
        <v>2649629.67</v>
      </c>
      <c r="I214" s="28">
        <v>-41154.86</v>
      </c>
      <c r="J214" s="28">
        <v>24000</v>
      </c>
      <c r="K214" s="28">
        <v>0</v>
      </c>
      <c r="L214" s="28">
        <v>0</v>
      </c>
      <c r="M214" s="28">
        <v>0</v>
      </c>
      <c r="N214" s="28">
        <v>0</v>
      </c>
      <c r="O214" s="114">
        <f t="shared" si="3"/>
        <v>16613637.06</v>
      </c>
    </row>
    <row r="215" spans="1:15" s="25" customFormat="1" ht="11.25">
      <c r="A215" s="50" t="s">
        <v>430</v>
      </c>
      <c r="B215" s="29" t="s">
        <v>431</v>
      </c>
      <c r="C215" s="27" t="s">
        <v>14</v>
      </c>
      <c r="D215" s="27" t="s">
        <v>54</v>
      </c>
      <c r="E215" s="28">
        <v>87561786.72</v>
      </c>
      <c r="F215" s="28">
        <v>3555986.47</v>
      </c>
      <c r="G215" s="28">
        <v>1079185.72</v>
      </c>
      <c r="H215" s="28">
        <v>4355518.98</v>
      </c>
      <c r="I215" s="28">
        <v>-373405.2</v>
      </c>
      <c r="J215" s="28">
        <v>337190.3</v>
      </c>
      <c r="K215" s="28">
        <v>0</v>
      </c>
      <c r="L215" s="28">
        <v>0</v>
      </c>
      <c r="M215" s="28">
        <v>0</v>
      </c>
      <c r="N215" s="28">
        <v>0</v>
      </c>
      <c r="O215" s="114">
        <f t="shared" si="3"/>
        <v>87245918.61</v>
      </c>
    </row>
    <row r="216" spans="1:15" s="25" customFormat="1" ht="11.25">
      <c r="A216" s="50" t="s">
        <v>432</v>
      </c>
      <c r="B216" s="29" t="s">
        <v>433</v>
      </c>
      <c r="C216" s="27" t="s">
        <v>35</v>
      </c>
      <c r="D216" s="27" t="s">
        <v>36</v>
      </c>
      <c r="E216" s="28">
        <v>46783673.21</v>
      </c>
      <c r="F216" s="28">
        <v>677836.26</v>
      </c>
      <c r="G216" s="28">
        <v>6325.67</v>
      </c>
      <c r="H216" s="28">
        <v>3564307.19</v>
      </c>
      <c r="I216" s="28">
        <v>-66444.34</v>
      </c>
      <c r="J216" s="28">
        <v>862027.71</v>
      </c>
      <c r="K216" s="28">
        <v>0</v>
      </c>
      <c r="L216" s="28">
        <v>0</v>
      </c>
      <c r="M216" s="28">
        <v>0</v>
      </c>
      <c r="N216" s="28">
        <v>0</v>
      </c>
      <c r="O216" s="114">
        <f t="shared" si="3"/>
        <v>50459401.839999996</v>
      </c>
    </row>
    <row r="217" spans="1:15" s="25" customFormat="1" ht="11.25">
      <c r="A217" s="50" t="s">
        <v>434</v>
      </c>
      <c r="B217" s="29" t="s">
        <v>435</v>
      </c>
      <c r="C217" s="27" t="s">
        <v>167</v>
      </c>
      <c r="D217" s="27" t="s">
        <v>54</v>
      </c>
      <c r="E217" s="28">
        <v>40863359.02</v>
      </c>
      <c r="F217" s="28">
        <v>834752</v>
      </c>
      <c r="G217" s="28">
        <v>6953.69</v>
      </c>
      <c r="H217" s="28">
        <v>5277687.43</v>
      </c>
      <c r="I217" s="28">
        <v>-39190.27</v>
      </c>
      <c r="J217" s="28">
        <v>120798.18</v>
      </c>
      <c r="K217" s="28">
        <v>0</v>
      </c>
      <c r="L217" s="28">
        <v>-52600.27</v>
      </c>
      <c r="M217" s="28">
        <v>0</v>
      </c>
      <c r="N217" s="28">
        <v>0</v>
      </c>
      <c r="O217" s="114">
        <f t="shared" si="3"/>
        <v>45328348.4</v>
      </c>
    </row>
    <row r="218" spans="1:15" s="25" customFormat="1" ht="11.25">
      <c r="A218" s="50" t="s">
        <v>436</v>
      </c>
      <c r="B218" s="29" t="s">
        <v>437</v>
      </c>
      <c r="C218" s="27" t="s">
        <v>61</v>
      </c>
      <c r="D218" s="27" t="s">
        <v>15</v>
      </c>
      <c r="E218" s="28">
        <v>32897787.95</v>
      </c>
      <c r="F218" s="28">
        <v>1673908.36</v>
      </c>
      <c r="G218" s="28">
        <v>6808.74</v>
      </c>
      <c r="H218" s="28">
        <v>542280.28</v>
      </c>
      <c r="I218" s="28">
        <v>59285.34</v>
      </c>
      <c r="J218" s="28">
        <v>237599.38</v>
      </c>
      <c r="K218" s="28">
        <v>0</v>
      </c>
      <c r="L218" s="28">
        <v>0</v>
      </c>
      <c r="M218" s="28">
        <v>0</v>
      </c>
      <c r="N218" s="28">
        <v>0</v>
      </c>
      <c r="O218" s="114">
        <f t="shared" si="3"/>
        <v>32056235.85</v>
      </c>
    </row>
    <row r="219" spans="1:15" s="25" customFormat="1" ht="11.25">
      <c r="A219" s="50" t="s">
        <v>438</v>
      </c>
      <c r="B219" s="29" t="s">
        <v>439</v>
      </c>
      <c r="C219" s="27" t="s">
        <v>14</v>
      </c>
      <c r="D219" s="27" t="s">
        <v>15</v>
      </c>
      <c r="E219" s="28">
        <v>45699849.96</v>
      </c>
      <c r="F219" s="28">
        <v>3905821.06</v>
      </c>
      <c r="G219" s="28">
        <v>35361.89</v>
      </c>
      <c r="H219" s="28">
        <v>804585.36</v>
      </c>
      <c r="I219" s="28">
        <v>-67543.38</v>
      </c>
      <c r="J219" s="28">
        <v>141947.56</v>
      </c>
      <c r="K219" s="28">
        <v>0</v>
      </c>
      <c r="L219" s="28">
        <v>0</v>
      </c>
      <c r="M219" s="28">
        <v>0</v>
      </c>
      <c r="N219" s="28">
        <v>0</v>
      </c>
      <c r="O219" s="114">
        <f t="shared" si="3"/>
        <v>42637656.55</v>
      </c>
    </row>
    <row r="220" spans="1:15" s="25" customFormat="1" ht="11.25">
      <c r="A220" s="50" t="s">
        <v>440</v>
      </c>
      <c r="B220" s="29" t="s">
        <v>441</v>
      </c>
      <c r="C220" s="27" t="s">
        <v>18</v>
      </c>
      <c r="D220" s="27" t="s">
        <v>15</v>
      </c>
      <c r="E220" s="28">
        <v>11133575.52</v>
      </c>
      <c r="F220" s="28">
        <v>292424.92</v>
      </c>
      <c r="G220" s="28">
        <v>28887.25</v>
      </c>
      <c r="H220" s="28">
        <v>1107635.1</v>
      </c>
      <c r="I220" s="28">
        <v>-19249.47</v>
      </c>
      <c r="J220" s="28">
        <v>149063.05</v>
      </c>
      <c r="K220" s="28">
        <v>0</v>
      </c>
      <c r="L220" s="28">
        <v>0</v>
      </c>
      <c r="M220" s="28">
        <v>0</v>
      </c>
      <c r="N220" s="28">
        <v>0</v>
      </c>
      <c r="O220" s="114">
        <f t="shared" si="3"/>
        <v>12049712.03</v>
      </c>
    </row>
    <row r="221" spans="1:15" s="25" customFormat="1" ht="11.25">
      <c r="A221" s="50" t="s">
        <v>442</v>
      </c>
      <c r="B221" s="29" t="s">
        <v>443</v>
      </c>
      <c r="C221" s="27" t="s">
        <v>35</v>
      </c>
      <c r="D221" s="27" t="s">
        <v>36</v>
      </c>
      <c r="E221" s="28">
        <v>76518152.21</v>
      </c>
      <c r="F221" s="28">
        <v>2243708.85</v>
      </c>
      <c r="G221" s="28">
        <v>45741.84</v>
      </c>
      <c r="H221" s="28">
        <v>4568756.17</v>
      </c>
      <c r="I221" s="28">
        <v>-3938883.76</v>
      </c>
      <c r="J221" s="28">
        <v>1592649.2</v>
      </c>
      <c r="K221" s="28">
        <v>0</v>
      </c>
      <c r="L221" s="28">
        <v>0</v>
      </c>
      <c r="M221" s="28">
        <v>0</v>
      </c>
      <c r="N221" s="28">
        <v>0</v>
      </c>
      <c r="O221" s="114">
        <f t="shared" si="3"/>
        <v>76451223.13</v>
      </c>
    </row>
    <row r="222" spans="1:15" s="25" customFormat="1" ht="11.25">
      <c r="A222" s="50" t="s">
        <v>444</v>
      </c>
      <c r="B222" s="29" t="s">
        <v>445</v>
      </c>
      <c r="C222" s="27" t="s">
        <v>41</v>
      </c>
      <c r="D222" s="27" t="s">
        <v>15</v>
      </c>
      <c r="E222" s="28">
        <v>10659796.78</v>
      </c>
      <c r="F222" s="28">
        <v>227210.6</v>
      </c>
      <c r="G222" s="28">
        <v>-275908.67</v>
      </c>
      <c r="H222" s="28">
        <v>404170.2</v>
      </c>
      <c r="I222" s="28">
        <v>-12093.51</v>
      </c>
      <c r="J222" s="28">
        <v>36052.08</v>
      </c>
      <c r="K222" s="28">
        <v>0</v>
      </c>
      <c r="L222" s="28">
        <v>0</v>
      </c>
      <c r="M222" s="28">
        <v>0</v>
      </c>
      <c r="N222" s="28">
        <v>0</v>
      </c>
      <c r="O222" s="114">
        <f t="shared" si="3"/>
        <v>11136623.62</v>
      </c>
    </row>
    <row r="223" spans="1:15" s="25" customFormat="1" ht="11.25">
      <c r="A223" s="50" t="s">
        <v>446</v>
      </c>
      <c r="B223" s="29" t="s">
        <v>447</v>
      </c>
      <c r="C223" s="27" t="s">
        <v>18</v>
      </c>
      <c r="D223" s="27" t="s">
        <v>42</v>
      </c>
      <c r="E223" s="28">
        <v>52571437.41</v>
      </c>
      <c r="F223" s="28">
        <v>2484154.46</v>
      </c>
      <c r="G223" s="28">
        <v>56638.14</v>
      </c>
      <c r="H223" s="28">
        <v>1914742.94</v>
      </c>
      <c r="I223" s="28">
        <v>-357846.97</v>
      </c>
      <c r="J223" s="28">
        <v>840413.3</v>
      </c>
      <c r="K223" s="28">
        <v>0</v>
      </c>
      <c r="L223" s="28">
        <v>0</v>
      </c>
      <c r="M223" s="28">
        <v>0</v>
      </c>
      <c r="N223" s="28">
        <v>0</v>
      </c>
      <c r="O223" s="114">
        <f t="shared" si="3"/>
        <v>52427954.07999999</v>
      </c>
    </row>
    <row r="224" spans="1:15" s="25" customFormat="1" ht="11.25">
      <c r="A224" s="50" t="s">
        <v>448</v>
      </c>
      <c r="B224" s="29" t="s">
        <v>449</v>
      </c>
      <c r="C224" s="27" t="s">
        <v>32</v>
      </c>
      <c r="D224" s="27" t="s">
        <v>15</v>
      </c>
      <c r="E224" s="28">
        <v>13649756.85</v>
      </c>
      <c r="F224" s="28">
        <v>312600.51</v>
      </c>
      <c r="G224" s="28">
        <v>4399.81</v>
      </c>
      <c r="H224" s="28">
        <v>549377.32</v>
      </c>
      <c r="I224" s="28">
        <v>-17527.86</v>
      </c>
      <c r="J224" s="28">
        <v>189312.64</v>
      </c>
      <c r="K224" s="28">
        <v>0</v>
      </c>
      <c r="L224" s="28">
        <v>0</v>
      </c>
      <c r="M224" s="28">
        <v>0</v>
      </c>
      <c r="N224" s="28">
        <v>0</v>
      </c>
      <c r="O224" s="114">
        <f t="shared" si="3"/>
        <v>14053918.63</v>
      </c>
    </row>
    <row r="225" spans="1:15" s="25" customFormat="1" ht="11.25">
      <c r="A225" s="50" t="s">
        <v>450</v>
      </c>
      <c r="B225" s="29" t="s">
        <v>451</v>
      </c>
      <c r="C225" s="27" t="s">
        <v>18</v>
      </c>
      <c r="D225" s="27" t="s">
        <v>15</v>
      </c>
      <c r="E225" s="28">
        <v>11527107.54</v>
      </c>
      <c r="F225" s="28">
        <v>191116.12</v>
      </c>
      <c r="G225" s="28">
        <v>18443.73</v>
      </c>
      <c r="H225" s="28">
        <v>661341.25</v>
      </c>
      <c r="I225" s="28">
        <v>-791.62</v>
      </c>
      <c r="J225" s="28">
        <v>134688.35</v>
      </c>
      <c r="K225" s="28">
        <v>0</v>
      </c>
      <c r="L225" s="28">
        <v>0</v>
      </c>
      <c r="M225" s="28">
        <v>0</v>
      </c>
      <c r="N225" s="28">
        <v>0</v>
      </c>
      <c r="O225" s="114">
        <f t="shared" si="3"/>
        <v>12112785.67</v>
      </c>
    </row>
    <row r="226" spans="1:15" s="25" customFormat="1" ht="11.25">
      <c r="A226" s="50" t="s">
        <v>452</v>
      </c>
      <c r="B226" s="29" t="s">
        <v>453</v>
      </c>
      <c r="C226" s="27" t="s">
        <v>14</v>
      </c>
      <c r="D226" s="27" t="s">
        <v>15</v>
      </c>
      <c r="E226" s="28">
        <v>12988819.04</v>
      </c>
      <c r="F226" s="28">
        <v>289573.72</v>
      </c>
      <c r="G226" s="28">
        <v>-1072.92</v>
      </c>
      <c r="H226" s="28">
        <v>1608786.16</v>
      </c>
      <c r="I226" s="28">
        <v>-84842.11</v>
      </c>
      <c r="J226" s="28">
        <v>149271.16</v>
      </c>
      <c r="K226" s="28">
        <v>0</v>
      </c>
      <c r="L226" s="28">
        <v>0</v>
      </c>
      <c r="M226" s="28">
        <v>0</v>
      </c>
      <c r="N226" s="28">
        <v>0</v>
      </c>
      <c r="O226" s="114">
        <f t="shared" si="3"/>
        <v>14373533.45</v>
      </c>
    </row>
    <row r="227" spans="1:15" s="25" customFormat="1" ht="11.25">
      <c r="A227" s="50" t="s">
        <v>454</v>
      </c>
      <c r="B227" s="29" t="s">
        <v>455</v>
      </c>
      <c r="C227" s="27" t="s">
        <v>41</v>
      </c>
      <c r="D227" s="27" t="s">
        <v>42</v>
      </c>
      <c r="E227" s="28">
        <v>60408260.09</v>
      </c>
      <c r="F227" s="28">
        <v>2159192.39</v>
      </c>
      <c r="G227" s="28">
        <v>23745.62</v>
      </c>
      <c r="H227" s="28">
        <v>4064633.57</v>
      </c>
      <c r="I227" s="28">
        <v>-92829.68</v>
      </c>
      <c r="J227" s="28">
        <v>730593.06</v>
      </c>
      <c r="K227" s="28">
        <v>0</v>
      </c>
      <c r="L227" s="28">
        <v>0</v>
      </c>
      <c r="M227" s="28">
        <v>0</v>
      </c>
      <c r="N227" s="28">
        <v>0</v>
      </c>
      <c r="O227" s="114">
        <f t="shared" si="3"/>
        <v>62927719.03000001</v>
      </c>
    </row>
    <row r="228" spans="1:15" s="25" customFormat="1" ht="11.25">
      <c r="A228" s="50" t="s">
        <v>456</v>
      </c>
      <c r="B228" s="29" t="s">
        <v>457</v>
      </c>
      <c r="C228" s="27" t="s">
        <v>61</v>
      </c>
      <c r="D228" s="27" t="s">
        <v>15</v>
      </c>
      <c r="E228" s="28">
        <v>36708563.11</v>
      </c>
      <c r="F228" s="28">
        <v>1995277.15</v>
      </c>
      <c r="G228" s="28">
        <v>-11584.19</v>
      </c>
      <c r="H228" s="28">
        <v>689800.65</v>
      </c>
      <c r="I228" s="28">
        <v>-10611.44</v>
      </c>
      <c r="J228" s="28">
        <v>-107493.57</v>
      </c>
      <c r="K228" s="28">
        <v>0</v>
      </c>
      <c r="L228" s="28">
        <v>0</v>
      </c>
      <c r="M228" s="28">
        <v>0</v>
      </c>
      <c r="N228" s="28">
        <v>0</v>
      </c>
      <c r="O228" s="114">
        <f t="shared" si="3"/>
        <v>35296565.79</v>
      </c>
    </row>
    <row r="229" spans="1:15" s="25" customFormat="1" ht="11.25">
      <c r="A229" s="50" t="s">
        <v>458</v>
      </c>
      <c r="B229" s="29" t="s">
        <v>459</v>
      </c>
      <c r="C229" s="27" t="s">
        <v>14</v>
      </c>
      <c r="D229" s="27" t="s">
        <v>15</v>
      </c>
      <c r="E229" s="28">
        <v>40476889.48</v>
      </c>
      <c r="F229" s="28">
        <v>3177197.8</v>
      </c>
      <c r="G229" s="28">
        <v>259225.7</v>
      </c>
      <c r="H229" s="28">
        <v>844990.66</v>
      </c>
      <c r="I229" s="28">
        <v>-27666.16</v>
      </c>
      <c r="J229" s="28">
        <v>-24371.09</v>
      </c>
      <c r="K229" s="28">
        <v>0</v>
      </c>
      <c r="L229" s="28">
        <v>0</v>
      </c>
      <c r="M229" s="28">
        <v>0</v>
      </c>
      <c r="N229" s="28">
        <v>0</v>
      </c>
      <c r="O229" s="114">
        <f t="shared" si="3"/>
        <v>37833419.38999999</v>
      </c>
    </row>
    <row r="230" spans="1:15" s="25" customFormat="1" ht="11.25">
      <c r="A230" s="50" t="s">
        <v>460</v>
      </c>
      <c r="B230" s="29" t="s">
        <v>461</v>
      </c>
      <c r="C230" s="27" t="s">
        <v>21</v>
      </c>
      <c r="D230" s="27" t="s">
        <v>15</v>
      </c>
      <c r="E230" s="28">
        <v>20758240.38</v>
      </c>
      <c r="F230" s="28">
        <v>1867897.74</v>
      </c>
      <c r="G230" s="28">
        <v>111053.78</v>
      </c>
      <c r="H230" s="28">
        <v>5177014.22</v>
      </c>
      <c r="I230" s="28">
        <v>-63147.38</v>
      </c>
      <c r="J230" s="28">
        <v>399994.97</v>
      </c>
      <c r="K230" s="28">
        <v>0</v>
      </c>
      <c r="L230" s="28">
        <v>0</v>
      </c>
      <c r="M230" s="28">
        <v>0</v>
      </c>
      <c r="N230" s="28">
        <v>0</v>
      </c>
      <c r="O230" s="114">
        <f t="shared" si="3"/>
        <v>24293150.669999998</v>
      </c>
    </row>
    <row r="231" spans="1:15" s="25" customFormat="1" ht="11.25">
      <c r="A231" s="50" t="s">
        <v>462</v>
      </c>
      <c r="B231" s="29" t="s">
        <v>463</v>
      </c>
      <c r="C231" s="27" t="s">
        <v>14</v>
      </c>
      <c r="D231" s="27" t="s">
        <v>15</v>
      </c>
      <c r="E231" s="28">
        <v>38923382.04</v>
      </c>
      <c r="F231" s="28">
        <v>2830401.02</v>
      </c>
      <c r="G231" s="28">
        <v>-24870.51</v>
      </c>
      <c r="H231" s="28">
        <v>1785525.12</v>
      </c>
      <c r="I231" s="28">
        <v>-298832.43</v>
      </c>
      <c r="J231" s="28">
        <v>287460</v>
      </c>
      <c r="K231" s="28">
        <v>0</v>
      </c>
      <c r="L231" s="28">
        <v>0</v>
      </c>
      <c r="M231" s="28">
        <v>0</v>
      </c>
      <c r="N231" s="28">
        <v>0</v>
      </c>
      <c r="O231" s="114">
        <f t="shared" si="3"/>
        <v>37892004.21999999</v>
      </c>
    </row>
    <row r="232" spans="1:15" s="25" customFormat="1" ht="11.25">
      <c r="A232" s="50" t="s">
        <v>464</v>
      </c>
      <c r="B232" s="29" t="s">
        <v>465</v>
      </c>
      <c r="C232" s="27" t="s">
        <v>21</v>
      </c>
      <c r="D232" s="27" t="s">
        <v>54</v>
      </c>
      <c r="E232" s="28">
        <v>8848255.91</v>
      </c>
      <c r="F232" s="28">
        <v>391643.78</v>
      </c>
      <c r="G232" s="28">
        <v>-10026.53</v>
      </c>
      <c r="H232" s="28">
        <v>166059.37</v>
      </c>
      <c r="I232" s="28">
        <v>-14142.61</v>
      </c>
      <c r="J232" s="28">
        <v>38881.88</v>
      </c>
      <c r="K232" s="28">
        <v>0</v>
      </c>
      <c r="L232" s="28">
        <v>0</v>
      </c>
      <c r="M232" s="28">
        <v>0</v>
      </c>
      <c r="N232" s="28">
        <v>0</v>
      </c>
      <c r="O232" s="114">
        <f t="shared" si="3"/>
        <v>8657437.3</v>
      </c>
    </row>
    <row r="233" spans="1:15" s="25" customFormat="1" ht="11.25">
      <c r="A233" s="50" t="s">
        <v>466</v>
      </c>
      <c r="B233" s="29" t="s">
        <v>467</v>
      </c>
      <c r="C233" s="27" t="s">
        <v>41</v>
      </c>
      <c r="D233" s="27" t="s">
        <v>15</v>
      </c>
      <c r="E233" s="28">
        <v>13713866.1</v>
      </c>
      <c r="F233" s="28">
        <v>238696.89</v>
      </c>
      <c r="G233" s="28">
        <v>12018.72</v>
      </c>
      <c r="H233" s="28">
        <v>1392486.46</v>
      </c>
      <c r="I233" s="28">
        <v>-85532.8</v>
      </c>
      <c r="J233" s="28">
        <v>99263.51</v>
      </c>
      <c r="K233" s="28">
        <v>0</v>
      </c>
      <c r="L233" s="28">
        <v>0</v>
      </c>
      <c r="M233" s="28">
        <v>0</v>
      </c>
      <c r="N233" s="28">
        <v>0</v>
      </c>
      <c r="O233" s="114">
        <f t="shared" si="3"/>
        <v>14869367.659999998</v>
      </c>
    </row>
    <row r="234" spans="1:15" s="25" customFormat="1" ht="11.25">
      <c r="A234" s="50" t="s">
        <v>468</v>
      </c>
      <c r="B234" s="29" t="s">
        <v>469</v>
      </c>
      <c r="C234" s="27" t="s">
        <v>18</v>
      </c>
      <c r="D234" s="27" t="s">
        <v>42</v>
      </c>
      <c r="E234" s="28">
        <v>68894637.03</v>
      </c>
      <c r="F234" s="28">
        <v>4090542.42</v>
      </c>
      <c r="G234" s="28">
        <v>94217.27</v>
      </c>
      <c r="H234" s="28">
        <v>3078275.3</v>
      </c>
      <c r="I234" s="28">
        <v>-715654.33</v>
      </c>
      <c r="J234" s="28">
        <v>1319529.09</v>
      </c>
      <c r="K234" s="28">
        <v>0</v>
      </c>
      <c r="L234" s="28">
        <v>0</v>
      </c>
      <c r="M234" s="28">
        <v>0</v>
      </c>
      <c r="N234" s="28">
        <v>0</v>
      </c>
      <c r="O234" s="114">
        <f t="shared" si="3"/>
        <v>68392027.4</v>
      </c>
    </row>
    <row r="235" spans="1:15" s="25" customFormat="1" ht="11.25">
      <c r="A235" s="50" t="s">
        <v>470</v>
      </c>
      <c r="B235" s="29" t="s">
        <v>471</v>
      </c>
      <c r="C235" s="27" t="s">
        <v>61</v>
      </c>
      <c r="D235" s="27" t="s">
        <v>42</v>
      </c>
      <c r="E235" s="28">
        <v>83616103.97</v>
      </c>
      <c r="F235" s="28">
        <v>4462406.28</v>
      </c>
      <c r="G235" s="28">
        <v>3133.64</v>
      </c>
      <c r="H235" s="28">
        <v>2360171.69</v>
      </c>
      <c r="I235" s="28">
        <v>-68405.95</v>
      </c>
      <c r="J235" s="28">
        <v>3047123.15</v>
      </c>
      <c r="K235" s="28">
        <v>0</v>
      </c>
      <c r="L235" s="28">
        <v>0</v>
      </c>
      <c r="M235" s="28">
        <v>0</v>
      </c>
      <c r="N235" s="28">
        <v>0</v>
      </c>
      <c r="O235" s="114">
        <f t="shared" si="3"/>
        <v>84489452.94</v>
      </c>
    </row>
    <row r="236" spans="1:15" s="25" customFormat="1" ht="11.25">
      <c r="A236" s="50" t="s">
        <v>472</v>
      </c>
      <c r="B236" s="29" t="s">
        <v>473</v>
      </c>
      <c r="C236" s="27" t="s">
        <v>41</v>
      </c>
      <c r="D236" s="27" t="s">
        <v>15</v>
      </c>
      <c r="E236" s="28">
        <v>27083352.28</v>
      </c>
      <c r="F236" s="28">
        <v>718588.24</v>
      </c>
      <c r="G236" s="28">
        <v>12895.62</v>
      </c>
      <c r="H236" s="28">
        <v>2224565.57</v>
      </c>
      <c r="I236" s="28">
        <v>-66906</v>
      </c>
      <c r="J236" s="28">
        <v>383764.49</v>
      </c>
      <c r="K236" s="28">
        <v>0</v>
      </c>
      <c r="L236" s="28">
        <v>0</v>
      </c>
      <c r="M236" s="28">
        <v>0</v>
      </c>
      <c r="N236" s="28">
        <v>0</v>
      </c>
      <c r="O236" s="114">
        <f t="shared" si="3"/>
        <v>28893292.48</v>
      </c>
    </row>
    <row r="237" spans="1:15" s="25" customFormat="1" ht="11.25">
      <c r="A237" s="50" t="s">
        <v>474</v>
      </c>
      <c r="B237" s="29" t="s">
        <v>475</v>
      </c>
      <c r="C237" s="27" t="s">
        <v>53</v>
      </c>
      <c r="D237" s="27" t="s">
        <v>15</v>
      </c>
      <c r="E237" s="28">
        <v>28875611.66</v>
      </c>
      <c r="F237" s="28">
        <v>641123.36</v>
      </c>
      <c r="G237" s="28">
        <v>23148.48</v>
      </c>
      <c r="H237" s="28">
        <v>2131903.99</v>
      </c>
      <c r="I237" s="28">
        <v>-5967.61</v>
      </c>
      <c r="J237" s="28">
        <v>332500.71</v>
      </c>
      <c r="K237" s="28">
        <v>0</v>
      </c>
      <c r="L237" s="28">
        <v>0</v>
      </c>
      <c r="M237" s="28">
        <v>0</v>
      </c>
      <c r="N237" s="28">
        <v>0</v>
      </c>
      <c r="O237" s="114">
        <f t="shared" si="3"/>
        <v>30669776.910000004</v>
      </c>
    </row>
    <row r="238" spans="1:15" s="25" customFormat="1" ht="11.25">
      <c r="A238" s="50" t="s">
        <v>476</v>
      </c>
      <c r="B238" s="29" t="s">
        <v>477</v>
      </c>
      <c r="C238" s="27" t="s">
        <v>18</v>
      </c>
      <c r="D238" s="27" t="s">
        <v>42</v>
      </c>
      <c r="E238" s="28">
        <v>65535317.06</v>
      </c>
      <c r="F238" s="28">
        <v>3275135.68</v>
      </c>
      <c r="G238" s="28">
        <v>54131.28</v>
      </c>
      <c r="H238" s="28">
        <v>1884778.16</v>
      </c>
      <c r="I238" s="28">
        <v>-200540.59</v>
      </c>
      <c r="J238" s="28">
        <v>-2061314.82</v>
      </c>
      <c r="K238" s="28">
        <v>0</v>
      </c>
      <c r="L238" s="28">
        <v>0</v>
      </c>
      <c r="M238" s="28">
        <v>0</v>
      </c>
      <c r="N238" s="28">
        <v>0</v>
      </c>
      <c r="O238" s="114">
        <f t="shared" si="3"/>
        <v>61828972.849999994</v>
      </c>
    </row>
    <row r="239" spans="1:15" s="25" customFormat="1" ht="11.25">
      <c r="A239" s="50" t="s">
        <v>478</v>
      </c>
      <c r="B239" s="29" t="s">
        <v>479</v>
      </c>
      <c r="C239" s="27" t="s">
        <v>41</v>
      </c>
      <c r="D239" s="27" t="s">
        <v>15</v>
      </c>
      <c r="E239" s="28">
        <v>26338408.91</v>
      </c>
      <c r="F239" s="28">
        <v>492786.57</v>
      </c>
      <c r="G239" s="28">
        <v>-326589.98</v>
      </c>
      <c r="H239" s="28">
        <v>9562839.4</v>
      </c>
      <c r="I239" s="28">
        <v>-34139.88</v>
      </c>
      <c r="J239" s="28">
        <v>602155.78</v>
      </c>
      <c r="K239" s="28">
        <v>0</v>
      </c>
      <c r="L239" s="28">
        <v>0</v>
      </c>
      <c r="M239" s="28">
        <v>0</v>
      </c>
      <c r="N239" s="28">
        <v>0</v>
      </c>
      <c r="O239" s="114">
        <f t="shared" si="3"/>
        <v>36303067.62</v>
      </c>
    </row>
    <row r="240" spans="1:15" s="25" customFormat="1" ht="11.25">
      <c r="A240" s="50" t="s">
        <v>480</v>
      </c>
      <c r="B240" s="29" t="s">
        <v>481</v>
      </c>
      <c r="C240" s="27" t="s">
        <v>14</v>
      </c>
      <c r="D240" s="27" t="s">
        <v>15</v>
      </c>
      <c r="E240" s="28">
        <v>30017127.63</v>
      </c>
      <c r="F240" s="28">
        <v>516981.18</v>
      </c>
      <c r="G240" s="28">
        <v>-26787.57</v>
      </c>
      <c r="H240" s="28">
        <v>1353977.27</v>
      </c>
      <c r="I240" s="28">
        <v>-14004.01</v>
      </c>
      <c r="J240" s="28">
        <v>323742.42</v>
      </c>
      <c r="K240" s="28">
        <v>0</v>
      </c>
      <c r="L240" s="28">
        <v>0</v>
      </c>
      <c r="M240" s="28">
        <v>-8406.09</v>
      </c>
      <c r="N240" s="28">
        <v>0</v>
      </c>
      <c r="O240" s="114">
        <f t="shared" si="3"/>
        <v>31182243.61</v>
      </c>
    </row>
    <row r="241" spans="1:15" s="25" customFormat="1" ht="11.25">
      <c r="A241" s="50" t="s">
        <v>482</v>
      </c>
      <c r="B241" s="29" t="s">
        <v>483</v>
      </c>
      <c r="C241" s="27" t="s">
        <v>41</v>
      </c>
      <c r="D241" s="27" t="s">
        <v>42</v>
      </c>
      <c r="E241" s="28">
        <v>182142775.9</v>
      </c>
      <c r="F241" s="28">
        <v>7804173.69</v>
      </c>
      <c r="G241" s="28">
        <v>67087.48</v>
      </c>
      <c r="H241" s="28">
        <v>6364401.05</v>
      </c>
      <c r="I241" s="28">
        <v>-424949.2</v>
      </c>
      <c r="J241" s="28">
        <v>2999902.47</v>
      </c>
      <c r="K241" s="28">
        <v>0</v>
      </c>
      <c r="L241" s="28">
        <v>0</v>
      </c>
      <c r="M241" s="28">
        <v>0</v>
      </c>
      <c r="N241" s="28">
        <v>0</v>
      </c>
      <c r="O241" s="114">
        <f t="shared" si="3"/>
        <v>183210869.05000004</v>
      </c>
    </row>
    <row r="242" spans="1:15" s="25" customFormat="1" ht="11.25">
      <c r="A242" s="50" t="s">
        <v>484</v>
      </c>
      <c r="B242" s="29" t="s">
        <v>485</v>
      </c>
      <c r="C242" s="27" t="s">
        <v>14</v>
      </c>
      <c r="D242" s="27" t="s">
        <v>15</v>
      </c>
      <c r="E242" s="28">
        <v>20221975.77</v>
      </c>
      <c r="F242" s="28">
        <v>1240411.32</v>
      </c>
      <c r="G242" s="28">
        <v>3133072.05</v>
      </c>
      <c r="H242" s="28">
        <v>1430351.61</v>
      </c>
      <c r="I242" s="28">
        <v>-64618.4</v>
      </c>
      <c r="J242" s="28">
        <v>414721.55</v>
      </c>
      <c r="K242" s="28">
        <v>0</v>
      </c>
      <c r="L242" s="28">
        <v>0</v>
      </c>
      <c r="M242" s="28">
        <v>-1700.2</v>
      </c>
      <c r="N242" s="28">
        <v>0</v>
      </c>
      <c r="O242" s="114">
        <f t="shared" si="3"/>
        <v>17627246.96</v>
      </c>
    </row>
    <row r="243" spans="1:15" s="25" customFormat="1" ht="11.25">
      <c r="A243" s="50" t="s">
        <v>486</v>
      </c>
      <c r="B243" s="29" t="s">
        <v>487</v>
      </c>
      <c r="C243" s="27" t="s">
        <v>61</v>
      </c>
      <c r="D243" s="27" t="s">
        <v>54</v>
      </c>
      <c r="E243" s="28">
        <v>64327010.06</v>
      </c>
      <c r="F243" s="28">
        <v>2407739.83</v>
      </c>
      <c r="G243" s="28">
        <v>28963.35</v>
      </c>
      <c r="H243" s="28">
        <v>2403929.32</v>
      </c>
      <c r="I243" s="28">
        <v>-8225.52</v>
      </c>
      <c r="J243" s="28">
        <v>897200.87</v>
      </c>
      <c r="K243" s="28">
        <v>0</v>
      </c>
      <c r="L243" s="28">
        <v>0</v>
      </c>
      <c r="M243" s="28">
        <v>0</v>
      </c>
      <c r="N243" s="28">
        <v>0</v>
      </c>
      <c r="O243" s="114">
        <f t="shared" si="3"/>
        <v>65183211.55</v>
      </c>
    </row>
    <row r="244" spans="1:15" s="25" customFormat="1" ht="11.25">
      <c r="A244" s="50" t="s">
        <v>488</v>
      </c>
      <c r="B244" s="29" t="s">
        <v>489</v>
      </c>
      <c r="C244" s="27" t="s">
        <v>14</v>
      </c>
      <c r="D244" s="27" t="s">
        <v>54</v>
      </c>
      <c r="E244" s="28">
        <v>82522280.59</v>
      </c>
      <c r="F244" s="28">
        <v>6164346.11</v>
      </c>
      <c r="G244" s="28">
        <v>84650.24</v>
      </c>
      <c r="H244" s="28">
        <v>1636456.4</v>
      </c>
      <c r="I244" s="28">
        <v>-36795.11</v>
      </c>
      <c r="J244" s="28">
        <v>2467452.71</v>
      </c>
      <c r="K244" s="28">
        <v>0</v>
      </c>
      <c r="L244" s="28">
        <v>0</v>
      </c>
      <c r="M244" s="28">
        <v>0</v>
      </c>
      <c r="N244" s="28">
        <v>0</v>
      </c>
      <c r="O244" s="114">
        <f t="shared" si="3"/>
        <v>80340398.24000001</v>
      </c>
    </row>
    <row r="245" spans="1:15" s="25" customFormat="1" ht="11.25">
      <c r="A245" s="50" t="s">
        <v>490</v>
      </c>
      <c r="B245" s="29" t="s">
        <v>491</v>
      </c>
      <c r="C245" s="27" t="s">
        <v>61</v>
      </c>
      <c r="D245" s="27" t="s">
        <v>42</v>
      </c>
      <c r="E245" s="28">
        <v>98628881.69</v>
      </c>
      <c r="F245" s="28">
        <v>5677275.28</v>
      </c>
      <c r="G245" s="28">
        <v>8974.72</v>
      </c>
      <c r="H245" s="28">
        <v>1506157.86</v>
      </c>
      <c r="I245" s="28">
        <v>-119086.66</v>
      </c>
      <c r="J245" s="28">
        <v>-66058.11</v>
      </c>
      <c r="K245" s="28">
        <v>0</v>
      </c>
      <c r="L245" s="28">
        <v>168915.01</v>
      </c>
      <c r="M245" s="28">
        <v>0</v>
      </c>
      <c r="N245" s="28">
        <v>0</v>
      </c>
      <c r="O245" s="114">
        <f t="shared" si="3"/>
        <v>94432559.79</v>
      </c>
    </row>
    <row r="246" spans="1:15" s="25" customFormat="1" ht="11.25">
      <c r="A246" s="50" t="s">
        <v>492</v>
      </c>
      <c r="B246" s="29" t="s">
        <v>493</v>
      </c>
      <c r="C246" s="27" t="s">
        <v>14</v>
      </c>
      <c r="D246" s="27" t="s">
        <v>15</v>
      </c>
      <c r="E246" s="28">
        <v>26384890.1</v>
      </c>
      <c r="F246" s="28">
        <v>1863209.36</v>
      </c>
      <c r="G246" s="28">
        <v>129064.7</v>
      </c>
      <c r="H246" s="28">
        <v>1267135.11</v>
      </c>
      <c r="I246" s="28">
        <v>-26828.97</v>
      </c>
      <c r="J246" s="28">
        <v>208563.14</v>
      </c>
      <c r="K246" s="28">
        <v>0</v>
      </c>
      <c r="L246" s="28">
        <v>0</v>
      </c>
      <c r="M246" s="28">
        <v>0</v>
      </c>
      <c r="N246" s="28">
        <v>0</v>
      </c>
      <c r="O246" s="114">
        <f t="shared" si="3"/>
        <v>25841485.320000004</v>
      </c>
    </row>
    <row r="247" spans="1:15" s="25" customFormat="1" ht="11.25">
      <c r="A247" s="50" t="s">
        <v>494</v>
      </c>
      <c r="B247" s="29" t="s">
        <v>495</v>
      </c>
      <c r="C247" s="27" t="s">
        <v>32</v>
      </c>
      <c r="D247" s="27" t="s">
        <v>15</v>
      </c>
      <c r="E247" s="28">
        <v>56893121.73</v>
      </c>
      <c r="F247" s="28">
        <v>2176607.42</v>
      </c>
      <c r="G247" s="28">
        <v>111108.55</v>
      </c>
      <c r="H247" s="28">
        <v>1953009.36</v>
      </c>
      <c r="I247" s="28">
        <v>-217695.85</v>
      </c>
      <c r="J247" s="28">
        <v>134521.4</v>
      </c>
      <c r="K247" s="28">
        <v>0</v>
      </c>
      <c r="L247" s="28">
        <v>0</v>
      </c>
      <c r="M247" s="28">
        <v>0</v>
      </c>
      <c r="N247" s="28">
        <v>0</v>
      </c>
      <c r="O247" s="114">
        <f t="shared" si="3"/>
        <v>56475240.669999994</v>
      </c>
    </row>
    <row r="248" spans="1:15" s="25" customFormat="1" ht="11.25">
      <c r="A248" s="50" t="s">
        <v>496</v>
      </c>
      <c r="B248" s="29" t="s">
        <v>497</v>
      </c>
      <c r="C248" s="27" t="s">
        <v>21</v>
      </c>
      <c r="D248" s="27" t="s">
        <v>15</v>
      </c>
      <c r="E248" s="28">
        <v>19090942.75</v>
      </c>
      <c r="F248" s="28">
        <v>1393127.38</v>
      </c>
      <c r="G248" s="28">
        <v>0</v>
      </c>
      <c r="H248" s="28">
        <v>618334.01</v>
      </c>
      <c r="I248" s="28">
        <v>-9013.28</v>
      </c>
      <c r="J248" s="28">
        <v>11573.54</v>
      </c>
      <c r="K248" s="28">
        <v>0</v>
      </c>
      <c r="L248" s="28">
        <v>0</v>
      </c>
      <c r="M248" s="28">
        <v>0</v>
      </c>
      <c r="N248" s="28">
        <v>0</v>
      </c>
      <c r="O248" s="114">
        <f t="shared" si="3"/>
        <v>18318709.64</v>
      </c>
    </row>
    <row r="249" spans="1:15" s="25" customFormat="1" ht="11.25">
      <c r="A249" s="50" t="s">
        <v>498</v>
      </c>
      <c r="B249" s="29" t="s">
        <v>499</v>
      </c>
      <c r="C249" s="27" t="s">
        <v>53</v>
      </c>
      <c r="D249" s="27" t="s">
        <v>54</v>
      </c>
      <c r="E249" s="28">
        <v>109722367.3</v>
      </c>
      <c r="F249" s="28">
        <v>2270151.87</v>
      </c>
      <c r="G249" s="28">
        <v>-2659727.81</v>
      </c>
      <c r="H249" s="28">
        <v>4780526.61</v>
      </c>
      <c r="I249" s="28">
        <v>-192689.97</v>
      </c>
      <c r="J249" s="28">
        <v>345723.52</v>
      </c>
      <c r="K249" s="28">
        <v>0</v>
      </c>
      <c r="L249" s="28">
        <v>0</v>
      </c>
      <c r="M249" s="28">
        <v>0</v>
      </c>
      <c r="N249" s="28">
        <v>0</v>
      </c>
      <c r="O249" s="114">
        <f t="shared" si="3"/>
        <v>115045503.39999999</v>
      </c>
    </row>
    <row r="250" spans="1:15" s="25" customFormat="1" ht="11.25">
      <c r="A250" s="50" t="s">
        <v>500</v>
      </c>
      <c r="B250" s="29" t="s">
        <v>501</v>
      </c>
      <c r="C250" s="27" t="s">
        <v>53</v>
      </c>
      <c r="D250" s="27" t="s">
        <v>15</v>
      </c>
      <c r="E250" s="28">
        <v>23352592.87</v>
      </c>
      <c r="F250" s="28">
        <v>96459.76</v>
      </c>
      <c r="G250" s="28">
        <v>9251.72</v>
      </c>
      <c r="H250" s="28">
        <v>6152166.26</v>
      </c>
      <c r="I250" s="28">
        <v>-51305.54</v>
      </c>
      <c r="J250" s="28">
        <v>262319.86</v>
      </c>
      <c r="K250" s="28">
        <v>0</v>
      </c>
      <c r="L250" s="28">
        <v>0</v>
      </c>
      <c r="M250" s="28">
        <v>0</v>
      </c>
      <c r="N250" s="28">
        <v>0</v>
      </c>
      <c r="O250" s="114">
        <f t="shared" si="3"/>
        <v>29610061.97</v>
      </c>
    </row>
    <row r="251" spans="1:15" s="25" customFormat="1" ht="11.25">
      <c r="A251" s="50" t="s">
        <v>502</v>
      </c>
      <c r="B251" s="29" t="s">
        <v>503</v>
      </c>
      <c r="C251" s="27" t="s">
        <v>21</v>
      </c>
      <c r="D251" s="27" t="s">
        <v>15</v>
      </c>
      <c r="E251" s="28">
        <v>19143075.4</v>
      </c>
      <c r="F251" s="28">
        <v>793239.39</v>
      </c>
      <c r="G251" s="28">
        <v>2239986.52</v>
      </c>
      <c r="H251" s="28">
        <v>3507506.77</v>
      </c>
      <c r="I251" s="28">
        <v>-96946.03</v>
      </c>
      <c r="J251" s="28">
        <v>195499.44</v>
      </c>
      <c r="K251" s="28">
        <v>0</v>
      </c>
      <c r="L251" s="28">
        <v>0</v>
      </c>
      <c r="M251" s="28">
        <v>0</v>
      </c>
      <c r="N251" s="28">
        <v>0</v>
      </c>
      <c r="O251" s="114">
        <f t="shared" si="3"/>
        <v>19715909.669999998</v>
      </c>
    </row>
    <row r="252" spans="1:15" s="25" customFormat="1" ht="11.25">
      <c r="A252" s="50" t="s">
        <v>504</v>
      </c>
      <c r="B252" s="29" t="s">
        <v>505</v>
      </c>
      <c r="C252" s="27" t="s">
        <v>21</v>
      </c>
      <c r="D252" s="27" t="s">
        <v>15</v>
      </c>
      <c r="E252" s="28">
        <v>35109158.56</v>
      </c>
      <c r="F252" s="28">
        <v>1226075.09</v>
      </c>
      <c r="G252" s="28">
        <v>19694.17</v>
      </c>
      <c r="H252" s="28">
        <v>969004.66</v>
      </c>
      <c r="I252" s="28">
        <v>-62254.82</v>
      </c>
      <c r="J252" s="28">
        <v>377762.91</v>
      </c>
      <c r="K252" s="28">
        <v>0</v>
      </c>
      <c r="L252" s="28">
        <v>0</v>
      </c>
      <c r="M252" s="28">
        <v>0</v>
      </c>
      <c r="N252" s="28">
        <v>0</v>
      </c>
      <c r="O252" s="114">
        <f t="shared" si="3"/>
        <v>35147902.04999999</v>
      </c>
    </row>
    <row r="253" spans="1:15" s="25" customFormat="1" ht="11.25">
      <c r="A253" s="50" t="s">
        <v>506</v>
      </c>
      <c r="B253" s="29" t="s">
        <v>507</v>
      </c>
      <c r="C253" s="27" t="s">
        <v>18</v>
      </c>
      <c r="D253" s="27" t="s">
        <v>15</v>
      </c>
      <c r="E253" s="28">
        <v>34813699.55</v>
      </c>
      <c r="F253" s="28">
        <v>916073.32</v>
      </c>
      <c r="G253" s="28">
        <v>22207.32</v>
      </c>
      <c r="H253" s="28">
        <v>1519403.23</v>
      </c>
      <c r="I253" s="28">
        <v>-50935.02</v>
      </c>
      <c r="J253" s="28">
        <v>350214.95</v>
      </c>
      <c r="K253" s="28">
        <v>0</v>
      </c>
      <c r="L253" s="28">
        <v>0</v>
      </c>
      <c r="M253" s="28">
        <v>0</v>
      </c>
      <c r="N253" s="28">
        <v>0</v>
      </c>
      <c r="O253" s="114">
        <f t="shared" si="3"/>
        <v>35694102.06999999</v>
      </c>
    </row>
    <row r="254" spans="1:15" s="25" customFormat="1" ht="11.25">
      <c r="A254" s="50" t="s">
        <v>508</v>
      </c>
      <c r="B254" s="29" t="s">
        <v>509</v>
      </c>
      <c r="C254" s="27" t="s">
        <v>32</v>
      </c>
      <c r="D254" s="27" t="s">
        <v>15</v>
      </c>
      <c r="E254" s="28">
        <v>22816581.74</v>
      </c>
      <c r="F254" s="28">
        <v>475793.48</v>
      </c>
      <c r="G254" s="28">
        <v>7391.22</v>
      </c>
      <c r="H254" s="28">
        <v>1600377.8</v>
      </c>
      <c r="I254" s="28">
        <v>-267853.26</v>
      </c>
      <c r="J254" s="28">
        <v>126600</v>
      </c>
      <c r="K254" s="28">
        <v>0</v>
      </c>
      <c r="L254" s="28">
        <v>0</v>
      </c>
      <c r="M254" s="28">
        <v>0</v>
      </c>
      <c r="N254" s="28">
        <v>0</v>
      </c>
      <c r="O254" s="114">
        <f t="shared" si="3"/>
        <v>23792521.58</v>
      </c>
    </row>
    <row r="255" spans="1:15" s="25" customFormat="1" ht="11.25">
      <c r="A255" s="50" t="s">
        <v>510</v>
      </c>
      <c r="B255" s="29" t="s">
        <v>511</v>
      </c>
      <c r="C255" s="27" t="s">
        <v>21</v>
      </c>
      <c r="D255" s="27" t="s">
        <v>15</v>
      </c>
      <c r="E255" s="28">
        <v>18231662.76</v>
      </c>
      <c r="F255" s="28">
        <v>1461577.21</v>
      </c>
      <c r="G255" s="28">
        <v>18826.89</v>
      </c>
      <c r="H255" s="28">
        <v>762047.66</v>
      </c>
      <c r="I255" s="28">
        <v>-126714.07</v>
      </c>
      <c r="J255" s="28">
        <v>29703.35</v>
      </c>
      <c r="K255" s="28">
        <v>0</v>
      </c>
      <c r="L255" s="28">
        <v>0</v>
      </c>
      <c r="M255" s="28">
        <v>0</v>
      </c>
      <c r="N255" s="28">
        <v>0</v>
      </c>
      <c r="O255" s="114">
        <f t="shared" si="3"/>
        <v>17416295.6</v>
      </c>
    </row>
    <row r="256" spans="1:15" s="25" customFormat="1" ht="11.25">
      <c r="A256" s="50" t="s">
        <v>512</v>
      </c>
      <c r="B256" s="29" t="s">
        <v>513</v>
      </c>
      <c r="C256" s="27" t="s">
        <v>14</v>
      </c>
      <c r="D256" s="27" t="s">
        <v>15</v>
      </c>
      <c r="E256" s="28">
        <v>39442201.45</v>
      </c>
      <c r="F256" s="28">
        <v>2471446.17</v>
      </c>
      <c r="G256" s="28">
        <v>-93867.22</v>
      </c>
      <c r="H256" s="28">
        <v>968926.41</v>
      </c>
      <c r="I256" s="28">
        <v>-78118.27</v>
      </c>
      <c r="J256" s="28">
        <v>202935.38</v>
      </c>
      <c r="K256" s="28">
        <v>0</v>
      </c>
      <c r="L256" s="28">
        <v>0</v>
      </c>
      <c r="M256" s="28">
        <v>0</v>
      </c>
      <c r="N256" s="28">
        <v>0</v>
      </c>
      <c r="O256" s="114">
        <f t="shared" si="3"/>
        <v>38158366.019999996</v>
      </c>
    </row>
    <row r="257" spans="1:15" s="25" customFormat="1" ht="11.25">
      <c r="A257" s="50" t="s">
        <v>514</v>
      </c>
      <c r="B257" s="29" t="s">
        <v>515</v>
      </c>
      <c r="C257" s="27" t="s">
        <v>18</v>
      </c>
      <c r="D257" s="27" t="s">
        <v>15</v>
      </c>
      <c r="E257" s="28">
        <v>30635684.74</v>
      </c>
      <c r="F257" s="28">
        <v>780163.38</v>
      </c>
      <c r="G257" s="28">
        <v>5822.79</v>
      </c>
      <c r="H257" s="28">
        <v>965722.44</v>
      </c>
      <c r="I257" s="28">
        <v>-21225.92</v>
      </c>
      <c r="J257" s="28">
        <v>413610.62</v>
      </c>
      <c r="K257" s="28">
        <v>0</v>
      </c>
      <c r="L257" s="28">
        <v>0</v>
      </c>
      <c r="M257" s="28">
        <v>-68029.28</v>
      </c>
      <c r="N257" s="28">
        <v>0</v>
      </c>
      <c r="O257" s="114">
        <f t="shared" si="3"/>
        <v>31139776.43</v>
      </c>
    </row>
    <row r="258" spans="1:15" s="25" customFormat="1" ht="11.25">
      <c r="A258" s="50" t="s">
        <v>516</v>
      </c>
      <c r="B258" s="29" t="s">
        <v>517</v>
      </c>
      <c r="C258" s="27" t="s">
        <v>53</v>
      </c>
      <c r="D258" s="27" t="s">
        <v>15</v>
      </c>
      <c r="E258" s="28">
        <v>35627675.05</v>
      </c>
      <c r="F258" s="28">
        <v>681124.69</v>
      </c>
      <c r="G258" s="28">
        <v>6545.34</v>
      </c>
      <c r="H258" s="28">
        <v>3242588.79</v>
      </c>
      <c r="I258" s="28">
        <v>-72817.07</v>
      </c>
      <c r="J258" s="28">
        <v>337224.33</v>
      </c>
      <c r="K258" s="28">
        <v>0</v>
      </c>
      <c r="L258" s="28">
        <v>0</v>
      </c>
      <c r="M258" s="28">
        <v>0</v>
      </c>
      <c r="N258" s="28">
        <v>0</v>
      </c>
      <c r="O258" s="114">
        <f t="shared" si="3"/>
        <v>38447001.06999999</v>
      </c>
    </row>
    <row r="259" spans="1:15" s="25" customFormat="1" ht="11.25">
      <c r="A259" s="50" t="s">
        <v>518</v>
      </c>
      <c r="B259" s="29" t="s">
        <v>519</v>
      </c>
      <c r="C259" s="27" t="s">
        <v>61</v>
      </c>
      <c r="D259" s="27" t="s">
        <v>15</v>
      </c>
      <c r="E259" s="28">
        <v>17530889.78</v>
      </c>
      <c r="F259" s="28">
        <v>981683.93</v>
      </c>
      <c r="G259" s="28">
        <v>-12100.41</v>
      </c>
      <c r="H259" s="28">
        <v>763970.1</v>
      </c>
      <c r="I259" s="28">
        <v>-66960.78</v>
      </c>
      <c r="J259" s="28">
        <v>295160.65</v>
      </c>
      <c r="K259" s="28">
        <v>0</v>
      </c>
      <c r="L259" s="28">
        <v>0</v>
      </c>
      <c r="M259" s="28">
        <v>0</v>
      </c>
      <c r="N259" s="28">
        <v>0</v>
      </c>
      <c r="O259" s="114">
        <f t="shared" si="3"/>
        <v>17553476.23</v>
      </c>
    </row>
    <row r="260" spans="1:15" s="25" customFormat="1" ht="11.25">
      <c r="A260" s="50" t="s">
        <v>520</v>
      </c>
      <c r="B260" s="29" t="s">
        <v>521</v>
      </c>
      <c r="C260" s="27" t="s">
        <v>167</v>
      </c>
      <c r="D260" s="27" t="s">
        <v>42</v>
      </c>
      <c r="E260" s="28">
        <v>25797304.91</v>
      </c>
      <c r="F260" s="28">
        <v>831648.49</v>
      </c>
      <c r="G260" s="28">
        <v>-5637.6</v>
      </c>
      <c r="H260" s="28">
        <v>1119437.72</v>
      </c>
      <c r="I260" s="28">
        <v>-123656.48</v>
      </c>
      <c r="J260" s="28">
        <v>300285.08</v>
      </c>
      <c r="K260" s="28">
        <v>0</v>
      </c>
      <c r="L260" s="28">
        <v>0</v>
      </c>
      <c r="M260" s="28">
        <v>0</v>
      </c>
      <c r="N260" s="28">
        <v>0</v>
      </c>
      <c r="O260" s="114">
        <f t="shared" si="3"/>
        <v>26267360.34</v>
      </c>
    </row>
    <row r="261" spans="1:15" s="25" customFormat="1" ht="11.25">
      <c r="A261" s="50" t="s">
        <v>522</v>
      </c>
      <c r="B261" s="29" t="s">
        <v>523</v>
      </c>
      <c r="C261" s="27" t="s">
        <v>14</v>
      </c>
      <c r="D261" s="27" t="s">
        <v>54</v>
      </c>
      <c r="E261" s="28">
        <v>81967253.1</v>
      </c>
      <c r="F261" s="28">
        <v>3065071.69</v>
      </c>
      <c r="G261" s="28">
        <v>-95523.32</v>
      </c>
      <c r="H261" s="28">
        <v>5594725.17</v>
      </c>
      <c r="I261" s="28">
        <v>-3588248.9</v>
      </c>
      <c r="J261" s="28">
        <v>1274356.97</v>
      </c>
      <c r="K261" s="28">
        <v>0</v>
      </c>
      <c r="L261" s="28">
        <v>0</v>
      </c>
      <c r="M261" s="28">
        <v>-49327.71</v>
      </c>
      <c r="N261" s="28">
        <v>0</v>
      </c>
      <c r="O261" s="114">
        <f t="shared" si="3"/>
        <v>82229210.25999999</v>
      </c>
    </row>
    <row r="262" spans="1:15" s="25" customFormat="1" ht="11.25">
      <c r="A262" s="50" t="s">
        <v>524</v>
      </c>
      <c r="B262" s="29" t="s">
        <v>525</v>
      </c>
      <c r="C262" s="27" t="s">
        <v>32</v>
      </c>
      <c r="D262" s="27" t="s">
        <v>54</v>
      </c>
      <c r="E262" s="28">
        <v>39730939.22</v>
      </c>
      <c r="F262" s="28">
        <v>1127693.45</v>
      </c>
      <c r="G262" s="28">
        <v>17252.43</v>
      </c>
      <c r="H262" s="28">
        <v>1486481.54</v>
      </c>
      <c r="I262" s="28">
        <v>-101743.92</v>
      </c>
      <c r="J262" s="28">
        <v>687803.13</v>
      </c>
      <c r="K262" s="28">
        <v>0</v>
      </c>
      <c r="L262" s="28">
        <v>0</v>
      </c>
      <c r="M262" s="28">
        <v>0</v>
      </c>
      <c r="N262" s="28">
        <v>0</v>
      </c>
      <c r="O262" s="114">
        <f t="shared" si="3"/>
        <v>40658534.089999996</v>
      </c>
    </row>
    <row r="263" spans="1:15" s="25" customFormat="1" ht="11.25">
      <c r="A263" s="50" t="s">
        <v>526</v>
      </c>
      <c r="B263" s="29" t="s">
        <v>527</v>
      </c>
      <c r="C263" s="27" t="s">
        <v>35</v>
      </c>
      <c r="D263" s="27" t="s">
        <v>36</v>
      </c>
      <c r="E263" s="28">
        <v>164160396.81</v>
      </c>
      <c r="F263" s="28">
        <v>1675205.21</v>
      </c>
      <c r="G263" s="28">
        <v>-53832.01</v>
      </c>
      <c r="H263" s="28">
        <v>16115578.91</v>
      </c>
      <c r="I263" s="28">
        <v>-4479792.46</v>
      </c>
      <c r="J263" s="28">
        <v>690571.05</v>
      </c>
      <c r="K263" s="28">
        <v>0</v>
      </c>
      <c r="L263" s="28">
        <v>0</v>
      </c>
      <c r="M263" s="28">
        <v>0</v>
      </c>
      <c r="N263" s="28">
        <v>0</v>
      </c>
      <c r="O263" s="114">
        <f t="shared" si="3"/>
        <v>174865381.10999998</v>
      </c>
    </row>
    <row r="264" spans="1:15" s="25" customFormat="1" ht="11.25">
      <c r="A264" s="50" t="s">
        <v>528</v>
      </c>
      <c r="B264" s="29" t="s">
        <v>529</v>
      </c>
      <c r="C264" s="27" t="s">
        <v>14</v>
      </c>
      <c r="D264" s="27" t="s">
        <v>15</v>
      </c>
      <c r="E264" s="28">
        <v>37688804.21</v>
      </c>
      <c r="F264" s="28">
        <v>3941895.37</v>
      </c>
      <c r="G264" s="28">
        <v>739728.39</v>
      </c>
      <c r="H264" s="28">
        <v>376334.42</v>
      </c>
      <c r="I264" s="28">
        <v>-85106.85</v>
      </c>
      <c r="J264" s="28">
        <v>342000</v>
      </c>
      <c r="K264" s="28">
        <v>0</v>
      </c>
      <c r="L264" s="28">
        <v>0</v>
      </c>
      <c r="M264" s="28">
        <v>0</v>
      </c>
      <c r="N264" s="28">
        <v>0</v>
      </c>
      <c r="O264" s="114">
        <f t="shared" si="3"/>
        <v>33640408.02</v>
      </c>
    </row>
    <row r="265" spans="1:15" s="25" customFormat="1" ht="11.25">
      <c r="A265" s="50" t="s">
        <v>530</v>
      </c>
      <c r="B265" s="29" t="s">
        <v>531</v>
      </c>
      <c r="C265" s="27" t="s">
        <v>32</v>
      </c>
      <c r="D265" s="27" t="s">
        <v>15</v>
      </c>
      <c r="E265" s="28">
        <v>55458400.57</v>
      </c>
      <c r="F265" s="28">
        <v>1783095.39</v>
      </c>
      <c r="G265" s="28">
        <v>-61331.03</v>
      </c>
      <c r="H265" s="28">
        <v>2486138.33</v>
      </c>
      <c r="I265" s="28">
        <v>-239408.24</v>
      </c>
      <c r="J265" s="28">
        <v>217907.38</v>
      </c>
      <c r="K265" s="28">
        <v>0</v>
      </c>
      <c r="L265" s="28">
        <v>0</v>
      </c>
      <c r="M265" s="28">
        <v>0</v>
      </c>
      <c r="N265" s="28">
        <v>0</v>
      </c>
      <c r="O265" s="114">
        <f t="shared" si="3"/>
        <v>56201273.68</v>
      </c>
    </row>
    <row r="266" spans="1:15" s="25" customFormat="1" ht="11.25">
      <c r="A266" s="50" t="s">
        <v>532</v>
      </c>
      <c r="B266" s="29" t="s">
        <v>533</v>
      </c>
      <c r="C266" s="27" t="s">
        <v>32</v>
      </c>
      <c r="D266" s="27" t="s">
        <v>15</v>
      </c>
      <c r="E266" s="28">
        <v>41250515.44</v>
      </c>
      <c r="F266" s="28">
        <v>1673562.58</v>
      </c>
      <c r="G266" s="28">
        <v>-2959.61</v>
      </c>
      <c r="H266" s="28">
        <v>1158276.12</v>
      </c>
      <c r="I266" s="28">
        <v>-126983.91</v>
      </c>
      <c r="J266" s="28">
        <v>115910</v>
      </c>
      <c r="K266" s="28">
        <v>0</v>
      </c>
      <c r="L266" s="28">
        <v>0</v>
      </c>
      <c r="M266" s="28">
        <v>0</v>
      </c>
      <c r="N266" s="28">
        <v>0</v>
      </c>
      <c r="O266" s="114">
        <f t="shared" si="3"/>
        <v>40727114.68</v>
      </c>
    </row>
    <row r="267" spans="1:15" s="25" customFormat="1" ht="11.25">
      <c r="A267" s="50" t="s">
        <v>534</v>
      </c>
      <c r="B267" s="29" t="s">
        <v>535</v>
      </c>
      <c r="C267" s="27" t="s">
        <v>18</v>
      </c>
      <c r="D267" s="27" t="s">
        <v>42</v>
      </c>
      <c r="E267" s="28">
        <v>44606649.75</v>
      </c>
      <c r="F267" s="28">
        <v>2005979.29</v>
      </c>
      <c r="G267" s="28">
        <v>45507</v>
      </c>
      <c r="H267" s="28">
        <v>1226451.63</v>
      </c>
      <c r="I267" s="28">
        <v>-51974.59</v>
      </c>
      <c r="J267" s="28">
        <v>317835.53</v>
      </c>
      <c r="K267" s="28">
        <v>0</v>
      </c>
      <c r="L267" s="28">
        <v>0</v>
      </c>
      <c r="M267" s="28">
        <v>0</v>
      </c>
      <c r="N267" s="28">
        <v>0</v>
      </c>
      <c r="O267" s="114">
        <f t="shared" si="3"/>
        <v>44047476.03</v>
      </c>
    </row>
    <row r="268" spans="1:15" s="25" customFormat="1" ht="11.25">
      <c r="A268" s="50" t="s">
        <v>536</v>
      </c>
      <c r="B268" s="29" t="s">
        <v>537</v>
      </c>
      <c r="C268" s="27" t="s">
        <v>61</v>
      </c>
      <c r="D268" s="27" t="s">
        <v>15</v>
      </c>
      <c r="E268" s="28">
        <v>38373363.18</v>
      </c>
      <c r="F268" s="28">
        <v>2383934.26</v>
      </c>
      <c r="G268" s="28">
        <v>13906.15</v>
      </c>
      <c r="H268" s="28">
        <v>821362.9</v>
      </c>
      <c r="I268" s="28">
        <v>-54382.79</v>
      </c>
      <c r="J268" s="28">
        <v>582848.98</v>
      </c>
      <c r="K268" s="28">
        <v>0</v>
      </c>
      <c r="L268" s="28">
        <v>0</v>
      </c>
      <c r="M268" s="28">
        <v>0</v>
      </c>
      <c r="N268" s="28">
        <v>0</v>
      </c>
      <c r="O268" s="114">
        <f t="shared" si="3"/>
        <v>37325351.86</v>
      </c>
    </row>
    <row r="269" spans="1:15" s="25" customFormat="1" ht="11.25">
      <c r="A269" s="50" t="s">
        <v>538</v>
      </c>
      <c r="B269" s="29" t="s">
        <v>539</v>
      </c>
      <c r="C269" s="27" t="s">
        <v>61</v>
      </c>
      <c r="D269" s="27" t="s">
        <v>15</v>
      </c>
      <c r="E269" s="28">
        <v>15152796.86</v>
      </c>
      <c r="F269" s="28">
        <v>612850.8</v>
      </c>
      <c r="G269" s="28">
        <v>-3171.66</v>
      </c>
      <c r="H269" s="28">
        <v>715577.83</v>
      </c>
      <c r="I269" s="28">
        <v>-32812.61</v>
      </c>
      <c r="J269" s="28">
        <v>-25813.04</v>
      </c>
      <c r="K269" s="28">
        <v>0</v>
      </c>
      <c r="L269" s="28">
        <v>0</v>
      </c>
      <c r="M269" s="28">
        <v>0</v>
      </c>
      <c r="N269" s="28">
        <v>0</v>
      </c>
      <c r="O269" s="114">
        <f aca="true" t="shared" si="4" ref="O269:O332">E269-F269-G269+H269+I269+J269+K269+L269+M269</f>
        <v>15200069.9</v>
      </c>
    </row>
    <row r="270" spans="1:15" s="25" customFormat="1" ht="11.25">
      <c r="A270" s="50" t="s">
        <v>540</v>
      </c>
      <c r="B270" s="29" t="s">
        <v>541</v>
      </c>
      <c r="C270" s="27" t="s">
        <v>32</v>
      </c>
      <c r="D270" s="27" t="s">
        <v>15</v>
      </c>
      <c r="E270" s="28">
        <v>40198936.05</v>
      </c>
      <c r="F270" s="28">
        <v>2554297.51</v>
      </c>
      <c r="G270" s="28">
        <v>52119.56</v>
      </c>
      <c r="H270" s="28">
        <v>670077.92</v>
      </c>
      <c r="I270" s="28">
        <v>-154793.79</v>
      </c>
      <c r="J270" s="28">
        <v>1748863.98</v>
      </c>
      <c r="K270" s="28">
        <v>0</v>
      </c>
      <c r="L270" s="28">
        <v>0</v>
      </c>
      <c r="M270" s="28">
        <v>0</v>
      </c>
      <c r="N270" s="28">
        <v>0</v>
      </c>
      <c r="O270" s="114">
        <f t="shared" si="4"/>
        <v>39856667.089999996</v>
      </c>
    </row>
    <row r="271" spans="1:15" s="25" customFormat="1" ht="11.25">
      <c r="A271" s="50" t="s">
        <v>542</v>
      </c>
      <c r="B271" s="29" t="s">
        <v>543</v>
      </c>
      <c r="C271" s="27" t="s">
        <v>18</v>
      </c>
      <c r="D271" s="27" t="s">
        <v>42</v>
      </c>
      <c r="E271" s="28">
        <v>81385336.77</v>
      </c>
      <c r="F271" s="28">
        <v>3627228.61</v>
      </c>
      <c r="G271" s="28">
        <v>21159.75</v>
      </c>
      <c r="H271" s="28">
        <v>1766790.7</v>
      </c>
      <c r="I271" s="28">
        <v>-152627.63</v>
      </c>
      <c r="J271" s="28">
        <v>966741.46</v>
      </c>
      <c r="K271" s="28">
        <v>0</v>
      </c>
      <c r="L271" s="28">
        <v>0</v>
      </c>
      <c r="M271" s="28">
        <v>0</v>
      </c>
      <c r="N271" s="28">
        <v>0</v>
      </c>
      <c r="O271" s="114">
        <f t="shared" si="4"/>
        <v>80317852.94</v>
      </c>
    </row>
    <row r="272" spans="1:15" s="25" customFormat="1" ht="11.25">
      <c r="A272" s="50" t="s">
        <v>544</v>
      </c>
      <c r="B272" s="29" t="s">
        <v>545</v>
      </c>
      <c r="C272" s="27" t="s">
        <v>167</v>
      </c>
      <c r="D272" s="27" t="s">
        <v>54</v>
      </c>
      <c r="E272" s="28">
        <v>66386502.81</v>
      </c>
      <c r="F272" s="28">
        <v>1928115.18</v>
      </c>
      <c r="G272" s="28">
        <v>-4410.74</v>
      </c>
      <c r="H272" s="28">
        <v>3768681.06</v>
      </c>
      <c r="I272" s="28">
        <v>-71667.48</v>
      </c>
      <c r="J272" s="28">
        <v>498848.79</v>
      </c>
      <c r="K272" s="28">
        <v>0</v>
      </c>
      <c r="L272" s="28">
        <v>0</v>
      </c>
      <c r="M272" s="28">
        <v>0</v>
      </c>
      <c r="N272" s="28">
        <v>0</v>
      </c>
      <c r="O272" s="114">
        <f t="shared" si="4"/>
        <v>68658660.74000001</v>
      </c>
    </row>
    <row r="273" spans="1:15" s="25" customFormat="1" ht="11.25">
      <c r="A273" s="50" t="s">
        <v>546</v>
      </c>
      <c r="B273" s="29" t="s">
        <v>547</v>
      </c>
      <c r="C273" s="27" t="s">
        <v>61</v>
      </c>
      <c r="D273" s="27" t="s">
        <v>54</v>
      </c>
      <c r="E273" s="28">
        <v>73770608.34</v>
      </c>
      <c r="F273" s="28">
        <v>4568993.79</v>
      </c>
      <c r="G273" s="28">
        <v>96541.57</v>
      </c>
      <c r="H273" s="28">
        <v>2444717.93</v>
      </c>
      <c r="I273" s="28">
        <v>-76596.61</v>
      </c>
      <c r="J273" s="28">
        <v>1761000</v>
      </c>
      <c r="K273" s="28">
        <v>0</v>
      </c>
      <c r="L273" s="28">
        <v>0</v>
      </c>
      <c r="M273" s="28">
        <v>0</v>
      </c>
      <c r="N273" s="28">
        <v>0</v>
      </c>
      <c r="O273" s="114">
        <f t="shared" si="4"/>
        <v>73234194.30000001</v>
      </c>
    </row>
    <row r="274" spans="1:15" s="25" customFormat="1" ht="11.25">
      <c r="A274" s="50" t="s">
        <v>548</v>
      </c>
      <c r="B274" s="29" t="s">
        <v>549</v>
      </c>
      <c r="C274" s="27" t="s">
        <v>61</v>
      </c>
      <c r="D274" s="27" t="s">
        <v>15</v>
      </c>
      <c r="E274" s="28">
        <v>44979670.76</v>
      </c>
      <c r="F274" s="28">
        <v>2128963.91</v>
      </c>
      <c r="G274" s="28">
        <v>2417.57</v>
      </c>
      <c r="H274" s="28">
        <v>1363272.84</v>
      </c>
      <c r="I274" s="28">
        <v>-40208.7</v>
      </c>
      <c r="J274" s="28">
        <v>281698.39</v>
      </c>
      <c r="K274" s="28">
        <v>0</v>
      </c>
      <c r="L274" s="28">
        <v>0</v>
      </c>
      <c r="M274" s="28">
        <v>0</v>
      </c>
      <c r="N274" s="28">
        <v>0</v>
      </c>
      <c r="O274" s="114">
        <f t="shared" si="4"/>
        <v>44453051.809999995</v>
      </c>
    </row>
    <row r="275" spans="1:15" s="25" customFormat="1" ht="11.25">
      <c r="A275" s="50" t="s">
        <v>550</v>
      </c>
      <c r="B275" s="29" t="s">
        <v>551</v>
      </c>
      <c r="C275" s="27" t="s">
        <v>53</v>
      </c>
      <c r="D275" s="27" t="s">
        <v>15</v>
      </c>
      <c r="E275" s="28">
        <v>20933674.59</v>
      </c>
      <c r="F275" s="28">
        <v>421089.56</v>
      </c>
      <c r="G275" s="28">
        <v>-3113.94</v>
      </c>
      <c r="H275" s="28">
        <v>1185471.06</v>
      </c>
      <c r="I275" s="28">
        <v>-63681.41</v>
      </c>
      <c r="J275" s="28">
        <v>141000.51</v>
      </c>
      <c r="K275" s="28">
        <v>0</v>
      </c>
      <c r="L275" s="28">
        <v>0</v>
      </c>
      <c r="M275" s="28">
        <v>0</v>
      </c>
      <c r="N275" s="28">
        <v>0</v>
      </c>
      <c r="O275" s="114">
        <f t="shared" si="4"/>
        <v>21778489.130000003</v>
      </c>
    </row>
    <row r="276" spans="1:15" s="25" customFormat="1" ht="11.25">
      <c r="A276" s="50" t="s">
        <v>552</v>
      </c>
      <c r="B276" s="29" t="s">
        <v>553</v>
      </c>
      <c r="C276" s="27" t="s">
        <v>32</v>
      </c>
      <c r="D276" s="27" t="s">
        <v>15</v>
      </c>
      <c r="E276" s="28">
        <v>30414223.58</v>
      </c>
      <c r="F276" s="28">
        <v>577276.9</v>
      </c>
      <c r="G276" s="28">
        <v>5356052.15</v>
      </c>
      <c r="H276" s="28">
        <v>22301368.29</v>
      </c>
      <c r="I276" s="28">
        <v>-49471.64</v>
      </c>
      <c r="J276" s="28">
        <v>241607.21</v>
      </c>
      <c r="K276" s="28">
        <v>0</v>
      </c>
      <c r="L276" s="28">
        <v>0</v>
      </c>
      <c r="M276" s="28">
        <v>0</v>
      </c>
      <c r="N276" s="28">
        <v>0</v>
      </c>
      <c r="O276" s="114">
        <f t="shared" si="4"/>
        <v>46974398.39</v>
      </c>
    </row>
    <row r="277" spans="1:15" s="25" customFormat="1" ht="11.25">
      <c r="A277" s="50" t="s">
        <v>554</v>
      </c>
      <c r="B277" s="29" t="s">
        <v>555</v>
      </c>
      <c r="C277" s="27" t="s">
        <v>167</v>
      </c>
      <c r="D277" s="27" t="s">
        <v>42</v>
      </c>
      <c r="E277" s="28">
        <v>73079330.23</v>
      </c>
      <c r="F277" s="28">
        <v>2459048.95</v>
      </c>
      <c r="G277" s="28">
        <v>78755.63</v>
      </c>
      <c r="H277" s="28">
        <v>2802439.75</v>
      </c>
      <c r="I277" s="28">
        <v>-445309.61</v>
      </c>
      <c r="J277" s="28">
        <v>1170986.1</v>
      </c>
      <c r="K277" s="28">
        <v>0</v>
      </c>
      <c r="L277" s="28">
        <v>13725.9</v>
      </c>
      <c r="M277" s="28">
        <v>-10886.16</v>
      </c>
      <c r="N277" s="28">
        <v>0</v>
      </c>
      <c r="O277" s="114">
        <f t="shared" si="4"/>
        <v>74072481.63000001</v>
      </c>
    </row>
    <row r="278" spans="1:15" s="25" customFormat="1" ht="11.25">
      <c r="A278" s="50" t="s">
        <v>556</v>
      </c>
      <c r="B278" s="29" t="s">
        <v>557</v>
      </c>
      <c r="C278" s="27" t="s">
        <v>14</v>
      </c>
      <c r="D278" s="27" t="s">
        <v>15</v>
      </c>
      <c r="E278" s="28">
        <v>33133140.67</v>
      </c>
      <c r="F278" s="28">
        <v>4629646.51</v>
      </c>
      <c r="G278" s="28">
        <v>367660.6</v>
      </c>
      <c r="H278" s="28">
        <v>560841.6</v>
      </c>
      <c r="I278" s="28">
        <v>-34617.49</v>
      </c>
      <c r="J278" s="28">
        <v>396371.1</v>
      </c>
      <c r="K278" s="28">
        <v>0</v>
      </c>
      <c r="L278" s="28">
        <v>0</v>
      </c>
      <c r="M278" s="28">
        <v>0</v>
      </c>
      <c r="N278" s="28">
        <v>0</v>
      </c>
      <c r="O278" s="114">
        <f t="shared" si="4"/>
        <v>29058428.770000007</v>
      </c>
    </row>
    <row r="279" spans="1:15" s="25" customFormat="1" ht="11.25">
      <c r="A279" s="50" t="s">
        <v>558</v>
      </c>
      <c r="B279" s="29" t="s">
        <v>559</v>
      </c>
      <c r="C279" s="27" t="s">
        <v>35</v>
      </c>
      <c r="D279" s="27" t="s">
        <v>36</v>
      </c>
      <c r="E279" s="28">
        <v>46550920.2</v>
      </c>
      <c r="F279" s="28">
        <v>2797725.19</v>
      </c>
      <c r="G279" s="28">
        <v>1703.04</v>
      </c>
      <c r="H279" s="28">
        <v>1457267.04</v>
      </c>
      <c r="I279" s="28">
        <v>-324051.16</v>
      </c>
      <c r="J279" s="28">
        <v>749750.06</v>
      </c>
      <c r="K279" s="28">
        <v>0</v>
      </c>
      <c r="L279" s="28">
        <v>0</v>
      </c>
      <c r="M279" s="28">
        <v>0</v>
      </c>
      <c r="N279" s="28">
        <v>0</v>
      </c>
      <c r="O279" s="114">
        <f t="shared" si="4"/>
        <v>45634457.91000001</v>
      </c>
    </row>
    <row r="280" spans="1:15" s="25" customFormat="1" ht="11.25">
      <c r="A280" s="50" t="s">
        <v>560</v>
      </c>
      <c r="B280" s="29" t="s">
        <v>561</v>
      </c>
      <c r="C280" s="27" t="s">
        <v>14</v>
      </c>
      <c r="D280" s="27" t="s">
        <v>15</v>
      </c>
      <c r="E280" s="28">
        <v>30871894.25</v>
      </c>
      <c r="F280" s="28">
        <v>1488825.59</v>
      </c>
      <c r="G280" s="28">
        <v>173654.13</v>
      </c>
      <c r="H280" s="28">
        <v>1210387.68</v>
      </c>
      <c r="I280" s="28">
        <v>-864148.67</v>
      </c>
      <c r="J280" s="28">
        <v>433579.84</v>
      </c>
      <c r="K280" s="28">
        <v>0</v>
      </c>
      <c r="L280" s="28">
        <v>0</v>
      </c>
      <c r="M280" s="28">
        <v>0</v>
      </c>
      <c r="N280" s="28">
        <v>0</v>
      </c>
      <c r="O280" s="114">
        <f t="shared" si="4"/>
        <v>29989233.38</v>
      </c>
    </row>
    <row r="281" spans="1:15" s="25" customFormat="1" ht="11.25">
      <c r="A281" s="50" t="s">
        <v>562</v>
      </c>
      <c r="B281" s="29" t="s">
        <v>563</v>
      </c>
      <c r="C281" s="27" t="s">
        <v>53</v>
      </c>
      <c r="D281" s="27" t="s">
        <v>54</v>
      </c>
      <c r="E281" s="28">
        <v>94766899.72</v>
      </c>
      <c r="F281" s="28">
        <v>6861784.88</v>
      </c>
      <c r="G281" s="28">
        <v>287848.07</v>
      </c>
      <c r="H281" s="28">
        <v>1687351.9</v>
      </c>
      <c r="I281" s="28">
        <v>-174862.18</v>
      </c>
      <c r="J281" s="28">
        <v>-137456.4</v>
      </c>
      <c r="K281" s="28">
        <v>0</v>
      </c>
      <c r="L281" s="28">
        <v>0</v>
      </c>
      <c r="M281" s="28">
        <v>0</v>
      </c>
      <c r="N281" s="28">
        <v>0</v>
      </c>
      <c r="O281" s="114">
        <f t="shared" si="4"/>
        <v>88992300.09</v>
      </c>
    </row>
    <row r="282" spans="1:15" s="25" customFormat="1" ht="11.25">
      <c r="A282" s="50" t="s">
        <v>564</v>
      </c>
      <c r="B282" s="29" t="s">
        <v>696</v>
      </c>
      <c r="C282" s="27" t="s">
        <v>18</v>
      </c>
      <c r="D282" s="27" t="s">
        <v>42</v>
      </c>
      <c r="E282" s="28">
        <v>47204524.86</v>
      </c>
      <c r="F282" s="28">
        <v>1472944.21</v>
      </c>
      <c r="G282" s="28">
        <v>41269.9</v>
      </c>
      <c r="H282" s="28">
        <v>1713844.39</v>
      </c>
      <c r="I282" s="28">
        <v>228660.8</v>
      </c>
      <c r="J282" s="28">
        <v>1024213.2</v>
      </c>
      <c r="K282" s="28">
        <v>0</v>
      </c>
      <c r="L282" s="28">
        <v>0</v>
      </c>
      <c r="M282" s="28">
        <v>-343426.09</v>
      </c>
      <c r="N282" s="28">
        <v>0</v>
      </c>
      <c r="O282" s="114">
        <f t="shared" si="4"/>
        <v>48313603.05</v>
      </c>
    </row>
    <row r="283" spans="1:15" s="25" customFormat="1" ht="11.25">
      <c r="A283" s="50" t="s">
        <v>565</v>
      </c>
      <c r="B283" s="29" t="s">
        <v>566</v>
      </c>
      <c r="C283" s="27" t="s">
        <v>61</v>
      </c>
      <c r="D283" s="27" t="s">
        <v>15</v>
      </c>
      <c r="E283" s="28">
        <v>28677560.99</v>
      </c>
      <c r="F283" s="28">
        <v>1552797.52</v>
      </c>
      <c r="G283" s="28">
        <v>-25321.85</v>
      </c>
      <c r="H283" s="28">
        <v>379750.2</v>
      </c>
      <c r="I283" s="28">
        <v>-5949.94</v>
      </c>
      <c r="J283" s="28">
        <v>180163.96</v>
      </c>
      <c r="K283" s="28">
        <v>0</v>
      </c>
      <c r="L283" s="28">
        <v>0</v>
      </c>
      <c r="M283" s="28">
        <v>0</v>
      </c>
      <c r="N283" s="28">
        <v>0</v>
      </c>
      <c r="O283" s="114">
        <f t="shared" si="4"/>
        <v>27704049.54</v>
      </c>
    </row>
    <row r="284" spans="1:15" s="25" customFormat="1" ht="11.25">
      <c r="A284" s="50" t="s">
        <v>567</v>
      </c>
      <c r="B284" s="29" t="s">
        <v>568</v>
      </c>
      <c r="C284" s="27" t="s">
        <v>14</v>
      </c>
      <c r="D284" s="27" t="s">
        <v>15</v>
      </c>
      <c r="E284" s="28">
        <v>17969188.06</v>
      </c>
      <c r="F284" s="28">
        <v>781793.9</v>
      </c>
      <c r="G284" s="28">
        <v>-29488.46</v>
      </c>
      <c r="H284" s="28">
        <v>786100.53</v>
      </c>
      <c r="I284" s="28">
        <v>-87936.19</v>
      </c>
      <c r="J284" s="28">
        <v>20616.01</v>
      </c>
      <c r="K284" s="28">
        <v>0</v>
      </c>
      <c r="L284" s="28">
        <v>0</v>
      </c>
      <c r="M284" s="28">
        <v>0</v>
      </c>
      <c r="N284" s="28">
        <v>0</v>
      </c>
      <c r="O284" s="114">
        <f t="shared" si="4"/>
        <v>17935662.970000003</v>
      </c>
    </row>
    <row r="285" spans="1:15" s="25" customFormat="1" ht="11.25">
      <c r="A285" s="50" t="s">
        <v>569</v>
      </c>
      <c r="B285" s="29" t="s">
        <v>570</v>
      </c>
      <c r="C285" s="27" t="s">
        <v>53</v>
      </c>
      <c r="D285" s="27" t="s">
        <v>15</v>
      </c>
      <c r="E285" s="28">
        <v>33735890.05</v>
      </c>
      <c r="F285" s="28">
        <v>616825.24</v>
      </c>
      <c r="G285" s="28">
        <v>-144821.74</v>
      </c>
      <c r="H285" s="28">
        <v>2081941.77</v>
      </c>
      <c r="I285" s="28">
        <v>-46892.69</v>
      </c>
      <c r="J285" s="28">
        <v>124525.06</v>
      </c>
      <c r="K285" s="28">
        <v>0</v>
      </c>
      <c r="L285" s="28">
        <v>125179.2</v>
      </c>
      <c r="M285" s="28">
        <v>0</v>
      </c>
      <c r="N285" s="28">
        <v>0</v>
      </c>
      <c r="O285" s="114">
        <f t="shared" si="4"/>
        <v>35548639.89000001</v>
      </c>
    </row>
    <row r="286" spans="1:15" s="25" customFormat="1" ht="11.25">
      <c r="A286" s="50" t="s">
        <v>571</v>
      </c>
      <c r="B286" s="29" t="s">
        <v>572</v>
      </c>
      <c r="C286" s="27" t="s">
        <v>53</v>
      </c>
      <c r="D286" s="27" t="s">
        <v>15</v>
      </c>
      <c r="E286" s="28">
        <v>24745106.68</v>
      </c>
      <c r="F286" s="28">
        <v>313962.11</v>
      </c>
      <c r="G286" s="28">
        <v>493.5</v>
      </c>
      <c r="H286" s="28">
        <v>2561411.52</v>
      </c>
      <c r="I286" s="28">
        <v>-367247.9</v>
      </c>
      <c r="J286" s="28">
        <v>353149</v>
      </c>
      <c r="K286" s="28">
        <v>0</v>
      </c>
      <c r="L286" s="28">
        <v>0</v>
      </c>
      <c r="M286" s="28">
        <v>-7626.5</v>
      </c>
      <c r="N286" s="28">
        <v>0</v>
      </c>
      <c r="O286" s="114">
        <f t="shared" si="4"/>
        <v>26970337.19</v>
      </c>
    </row>
    <row r="287" spans="1:15" s="25" customFormat="1" ht="11.25">
      <c r="A287" s="50" t="s">
        <v>573</v>
      </c>
      <c r="B287" s="29" t="s">
        <v>574</v>
      </c>
      <c r="C287" s="27" t="s">
        <v>61</v>
      </c>
      <c r="D287" s="27" t="s">
        <v>54</v>
      </c>
      <c r="E287" s="28">
        <v>61405773.69</v>
      </c>
      <c r="F287" s="28">
        <v>2782872.76</v>
      </c>
      <c r="G287" s="28">
        <v>77520.71</v>
      </c>
      <c r="H287" s="28">
        <v>953841.62</v>
      </c>
      <c r="I287" s="28">
        <v>-127760.69</v>
      </c>
      <c r="J287" s="28">
        <v>426077.49</v>
      </c>
      <c r="K287" s="28">
        <v>0</v>
      </c>
      <c r="L287" s="28">
        <v>0</v>
      </c>
      <c r="M287" s="28">
        <v>0</v>
      </c>
      <c r="N287" s="28">
        <v>0</v>
      </c>
      <c r="O287" s="114">
        <f t="shared" si="4"/>
        <v>59797538.64</v>
      </c>
    </row>
    <row r="288" spans="1:15" s="25" customFormat="1" ht="11.25">
      <c r="A288" s="50" t="s">
        <v>575</v>
      </c>
      <c r="B288" s="29" t="s">
        <v>576</v>
      </c>
      <c r="C288" s="27" t="s">
        <v>32</v>
      </c>
      <c r="D288" s="27" t="s">
        <v>15</v>
      </c>
      <c r="E288" s="28">
        <v>20509541.63</v>
      </c>
      <c r="F288" s="28">
        <v>732594.24</v>
      </c>
      <c r="G288" s="28">
        <v>17088.67</v>
      </c>
      <c r="H288" s="28">
        <v>1289742.29</v>
      </c>
      <c r="I288" s="28">
        <v>-99001.32</v>
      </c>
      <c r="J288" s="28">
        <v>18681.78</v>
      </c>
      <c r="K288" s="28">
        <v>0</v>
      </c>
      <c r="L288" s="28">
        <v>0</v>
      </c>
      <c r="M288" s="28">
        <v>-5004</v>
      </c>
      <c r="N288" s="28">
        <v>0</v>
      </c>
      <c r="O288" s="114">
        <f t="shared" si="4"/>
        <v>20964277.47</v>
      </c>
    </row>
    <row r="289" spans="1:15" s="25" customFormat="1" ht="11.25">
      <c r="A289" s="50" t="s">
        <v>577</v>
      </c>
      <c r="B289" s="29" t="s">
        <v>578</v>
      </c>
      <c r="C289" s="27" t="s">
        <v>14</v>
      </c>
      <c r="D289" s="27" t="s">
        <v>15</v>
      </c>
      <c r="E289" s="28">
        <v>39124756.02</v>
      </c>
      <c r="F289" s="28">
        <v>889794.11</v>
      </c>
      <c r="G289" s="28">
        <v>20152.06</v>
      </c>
      <c r="H289" s="28">
        <v>2029181.81</v>
      </c>
      <c r="I289" s="28">
        <v>-148256.05</v>
      </c>
      <c r="J289" s="28">
        <v>406442.83</v>
      </c>
      <c r="K289" s="28">
        <v>0</v>
      </c>
      <c r="L289" s="28">
        <v>0</v>
      </c>
      <c r="M289" s="28">
        <v>-4267.92</v>
      </c>
      <c r="N289" s="28">
        <v>0</v>
      </c>
      <c r="O289" s="114">
        <f t="shared" si="4"/>
        <v>40497910.52</v>
      </c>
    </row>
    <row r="290" spans="1:15" s="25" customFormat="1" ht="11.25">
      <c r="A290" s="50" t="s">
        <v>579</v>
      </c>
      <c r="B290" s="29" t="s">
        <v>580</v>
      </c>
      <c r="C290" s="27" t="s">
        <v>53</v>
      </c>
      <c r="D290" s="27" t="s">
        <v>15</v>
      </c>
      <c r="E290" s="28">
        <v>30700131.17</v>
      </c>
      <c r="F290" s="28">
        <v>936775.69</v>
      </c>
      <c r="G290" s="28">
        <v>191100.26</v>
      </c>
      <c r="H290" s="28">
        <v>534766.23</v>
      </c>
      <c r="I290" s="28">
        <v>-16623.61</v>
      </c>
      <c r="J290" s="28">
        <v>116354.49</v>
      </c>
      <c r="K290" s="28">
        <v>0</v>
      </c>
      <c r="L290" s="28">
        <v>0</v>
      </c>
      <c r="M290" s="28">
        <v>0</v>
      </c>
      <c r="N290" s="28">
        <v>0</v>
      </c>
      <c r="O290" s="114">
        <f t="shared" si="4"/>
        <v>30206752.33</v>
      </c>
    </row>
    <row r="291" spans="1:15" s="25" customFormat="1" ht="11.25">
      <c r="A291" s="50" t="s">
        <v>581</v>
      </c>
      <c r="B291" s="29" t="s">
        <v>582</v>
      </c>
      <c r="C291" s="27" t="s">
        <v>14</v>
      </c>
      <c r="D291" s="27" t="s">
        <v>15</v>
      </c>
      <c r="E291" s="28">
        <v>27766735.9</v>
      </c>
      <c r="F291" s="28">
        <v>452054.07</v>
      </c>
      <c r="G291" s="28">
        <v>-12135.61</v>
      </c>
      <c r="H291" s="28">
        <v>1315206.6</v>
      </c>
      <c r="I291" s="28">
        <v>-12050.97</v>
      </c>
      <c r="J291" s="28">
        <v>424784.15</v>
      </c>
      <c r="K291" s="28">
        <v>0</v>
      </c>
      <c r="L291" s="28">
        <v>0</v>
      </c>
      <c r="M291" s="28">
        <v>0</v>
      </c>
      <c r="N291" s="28">
        <v>0</v>
      </c>
      <c r="O291" s="114">
        <f t="shared" si="4"/>
        <v>29054757.22</v>
      </c>
    </row>
    <row r="292" spans="1:15" s="25" customFormat="1" ht="11.25">
      <c r="A292" s="50" t="s">
        <v>583</v>
      </c>
      <c r="B292" s="29" t="s">
        <v>584</v>
      </c>
      <c r="C292" s="27" t="s">
        <v>32</v>
      </c>
      <c r="D292" s="27" t="s">
        <v>15</v>
      </c>
      <c r="E292" s="28">
        <v>23446400.25</v>
      </c>
      <c r="F292" s="28">
        <v>2078518.43</v>
      </c>
      <c r="G292" s="28">
        <v>489554.75</v>
      </c>
      <c r="H292" s="28">
        <v>1255366.58</v>
      </c>
      <c r="I292" s="28">
        <v>-75388.24</v>
      </c>
      <c r="J292" s="28">
        <v>291809.3</v>
      </c>
      <c r="K292" s="28">
        <v>0</v>
      </c>
      <c r="L292" s="28">
        <v>0</v>
      </c>
      <c r="M292" s="28">
        <v>0</v>
      </c>
      <c r="N292" s="28">
        <v>0</v>
      </c>
      <c r="O292" s="114">
        <f t="shared" si="4"/>
        <v>22350114.71</v>
      </c>
    </row>
    <row r="293" spans="1:15" s="25" customFormat="1" ht="11.25">
      <c r="A293" s="50" t="s">
        <v>585</v>
      </c>
      <c r="B293" s="29" t="s">
        <v>586</v>
      </c>
      <c r="C293" s="27" t="s">
        <v>32</v>
      </c>
      <c r="D293" s="27" t="s">
        <v>54</v>
      </c>
      <c r="E293" s="28">
        <v>96676607.48</v>
      </c>
      <c r="F293" s="28">
        <v>3692119.97</v>
      </c>
      <c r="G293" s="28">
        <v>96216.4</v>
      </c>
      <c r="H293" s="28">
        <v>6059936.44</v>
      </c>
      <c r="I293" s="28">
        <v>-1221250.38</v>
      </c>
      <c r="J293" s="28">
        <v>893582.69</v>
      </c>
      <c r="K293" s="28">
        <v>0</v>
      </c>
      <c r="L293" s="28">
        <v>-118077</v>
      </c>
      <c r="M293" s="28">
        <v>-20936.07</v>
      </c>
      <c r="N293" s="28">
        <v>0</v>
      </c>
      <c r="O293" s="114">
        <f t="shared" si="4"/>
        <v>98481526.79</v>
      </c>
    </row>
    <row r="294" spans="1:15" s="25" customFormat="1" ht="11.25">
      <c r="A294" s="50" t="s">
        <v>587</v>
      </c>
      <c r="B294" s="29" t="s">
        <v>588</v>
      </c>
      <c r="C294" s="27" t="s">
        <v>14</v>
      </c>
      <c r="D294" s="27" t="s">
        <v>15</v>
      </c>
      <c r="E294" s="28">
        <v>47900131.61</v>
      </c>
      <c r="F294" s="28">
        <v>1274771.24</v>
      </c>
      <c r="G294" s="28">
        <v>-9983.39</v>
      </c>
      <c r="H294" s="28">
        <v>1952921.25</v>
      </c>
      <c r="I294" s="28">
        <v>-9389.04</v>
      </c>
      <c r="J294" s="28">
        <v>608000</v>
      </c>
      <c r="K294" s="28">
        <v>0</v>
      </c>
      <c r="L294" s="28">
        <v>0</v>
      </c>
      <c r="M294" s="28">
        <v>0</v>
      </c>
      <c r="N294" s="28">
        <v>0</v>
      </c>
      <c r="O294" s="114">
        <f t="shared" si="4"/>
        <v>49186875.97</v>
      </c>
    </row>
    <row r="295" spans="1:15" s="25" customFormat="1" ht="11.25">
      <c r="A295" s="50" t="s">
        <v>589</v>
      </c>
      <c r="B295" s="29" t="s">
        <v>590</v>
      </c>
      <c r="C295" s="27" t="s">
        <v>53</v>
      </c>
      <c r="D295" s="27" t="s">
        <v>54</v>
      </c>
      <c r="E295" s="28">
        <v>31426870.35</v>
      </c>
      <c r="F295" s="28">
        <v>414783.67</v>
      </c>
      <c r="G295" s="28">
        <v>19278.39</v>
      </c>
      <c r="H295" s="28">
        <v>2371198.08</v>
      </c>
      <c r="I295" s="28">
        <v>-49910.54</v>
      </c>
      <c r="J295" s="28">
        <v>432557.33</v>
      </c>
      <c r="K295" s="28">
        <v>0</v>
      </c>
      <c r="L295" s="28">
        <v>0</v>
      </c>
      <c r="M295" s="28">
        <v>0</v>
      </c>
      <c r="N295" s="28">
        <v>0</v>
      </c>
      <c r="O295" s="114">
        <f t="shared" si="4"/>
        <v>33746653.16</v>
      </c>
    </row>
    <row r="296" spans="1:15" s="25" customFormat="1" ht="11.25">
      <c r="A296" s="50" t="s">
        <v>591</v>
      </c>
      <c r="B296" s="29" t="s">
        <v>592</v>
      </c>
      <c r="C296" s="27" t="s">
        <v>53</v>
      </c>
      <c r="D296" s="27" t="s">
        <v>15</v>
      </c>
      <c r="E296" s="28">
        <v>8892868.74</v>
      </c>
      <c r="F296" s="28">
        <v>166254.6</v>
      </c>
      <c r="G296" s="28">
        <v>24293.52</v>
      </c>
      <c r="H296" s="28">
        <v>837909.77</v>
      </c>
      <c r="I296" s="28">
        <v>-3212.56</v>
      </c>
      <c r="J296" s="28">
        <v>90028.07</v>
      </c>
      <c r="K296" s="28">
        <v>0</v>
      </c>
      <c r="L296" s="28">
        <v>0</v>
      </c>
      <c r="M296" s="28">
        <v>0</v>
      </c>
      <c r="N296" s="28">
        <v>0</v>
      </c>
      <c r="O296" s="114">
        <f t="shared" si="4"/>
        <v>9627045.9</v>
      </c>
    </row>
    <row r="297" spans="1:15" s="25" customFormat="1" ht="11.25">
      <c r="A297" s="50" t="s">
        <v>593</v>
      </c>
      <c r="B297" s="29" t="s">
        <v>594</v>
      </c>
      <c r="C297" s="27" t="s">
        <v>35</v>
      </c>
      <c r="D297" s="27" t="s">
        <v>36</v>
      </c>
      <c r="E297" s="28">
        <v>259582902.17</v>
      </c>
      <c r="F297" s="28">
        <v>4686959.32</v>
      </c>
      <c r="G297" s="28">
        <v>2591372.04</v>
      </c>
      <c r="H297" s="28">
        <v>12027009.74</v>
      </c>
      <c r="I297" s="28">
        <v>-1781292.17</v>
      </c>
      <c r="J297" s="28">
        <v>3660791.52</v>
      </c>
      <c r="K297" s="28">
        <v>0</v>
      </c>
      <c r="L297" s="28">
        <v>0</v>
      </c>
      <c r="M297" s="28">
        <v>0</v>
      </c>
      <c r="N297" s="28">
        <v>0</v>
      </c>
      <c r="O297" s="114">
        <f t="shared" si="4"/>
        <v>266211079.90000004</v>
      </c>
    </row>
    <row r="298" spans="1:15" s="25" customFormat="1" ht="11.25">
      <c r="A298" s="50" t="s">
        <v>595</v>
      </c>
      <c r="B298" s="29" t="s">
        <v>596</v>
      </c>
      <c r="C298" s="27" t="s">
        <v>18</v>
      </c>
      <c r="D298" s="27" t="s">
        <v>42</v>
      </c>
      <c r="E298" s="28">
        <v>135402695.7</v>
      </c>
      <c r="F298" s="28">
        <v>4373770.37</v>
      </c>
      <c r="G298" s="28">
        <v>686453.11</v>
      </c>
      <c r="H298" s="28">
        <v>4554512.18</v>
      </c>
      <c r="I298" s="28">
        <v>-238554.2</v>
      </c>
      <c r="J298" s="28">
        <v>1149954.35</v>
      </c>
      <c r="K298" s="28">
        <v>0</v>
      </c>
      <c r="L298" s="28">
        <v>0</v>
      </c>
      <c r="M298" s="28">
        <v>0</v>
      </c>
      <c r="N298" s="28">
        <v>0</v>
      </c>
      <c r="O298" s="114">
        <f t="shared" si="4"/>
        <v>135808384.54999998</v>
      </c>
    </row>
    <row r="299" spans="1:15" s="25" customFormat="1" ht="11.25">
      <c r="A299" s="50" t="s">
        <v>597</v>
      </c>
      <c r="B299" s="29" t="s">
        <v>598</v>
      </c>
      <c r="C299" s="27" t="s">
        <v>14</v>
      </c>
      <c r="D299" s="27" t="s">
        <v>15</v>
      </c>
      <c r="E299" s="28">
        <v>41906128.56</v>
      </c>
      <c r="F299" s="28">
        <v>948453.89</v>
      </c>
      <c r="G299" s="28">
        <v>-96308.48</v>
      </c>
      <c r="H299" s="28">
        <v>1988832.92</v>
      </c>
      <c r="I299" s="28">
        <v>499060.16</v>
      </c>
      <c r="J299" s="28">
        <v>745527.32</v>
      </c>
      <c r="K299" s="28">
        <v>0</v>
      </c>
      <c r="L299" s="28">
        <v>0</v>
      </c>
      <c r="M299" s="28">
        <v>0</v>
      </c>
      <c r="N299" s="28">
        <v>0</v>
      </c>
      <c r="O299" s="114">
        <f t="shared" si="4"/>
        <v>44287403.55</v>
      </c>
    </row>
    <row r="300" spans="1:15" s="25" customFormat="1" ht="11.25">
      <c r="A300" s="50" t="s">
        <v>599</v>
      </c>
      <c r="B300" s="29" t="s">
        <v>600</v>
      </c>
      <c r="C300" s="27" t="s">
        <v>32</v>
      </c>
      <c r="D300" s="27" t="s">
        <v>15</v>
      </c>
      <c r="E300" s="28">
        <v>34200379.61</v>
      </c>
      <c r="F300" s="28">
        <v>378509.54</v>
      </c>
      <c r="G300" s="28">
        <v>5490.61</v>
      </c>
      <c r="H300" s="28">
        <v>1455783.72</v>
      </c>
      <c r="I300" s="28">
        <v>-98920.91</v>
      </c>
      <c r="J300" s="28">
        <v>210667.49</v>
      </c>
      <c r="K300" s="28">
        <v>0</v>
      </c>
      <c r="L300" s="28">
        <v>0</v>
      </c>
      <c r="M300" s="28">
        <v>0</v>
      </c>
      <c r="N300" s="28">
        <v>0</v>
      </c>
      <c r="O300" s="114">
        <f t="shared" si="4"/>
        <v>35383909.760000005</v>
      </c>
    </row>
    <row r="301" spans="1:15" s="25" customFormat="1" ht="11.25">
      <c r="A301" s="50" t="s">
        <v>601</v>
      </c>
      <c r="B301" s="29" t="s">
        <v>602</v>
      </c>
      <c r="C301" s="27" t="s">
        <v>14</v>
      </c>
      <c r="D301" s="27" t="s">
        <v>15</v>
      </c>
      <c r="E301" s="28">
        <v>53161925.34</v>
      </c>
      <c r="F301" s="28">
        <v>4518353.3</v>
      </c>
      <c r="G301" s="28">
        <v>2732929.07</v>
      </c>
      <c r="H301" s="28">
        <v>5065532.56</v>
      </c>
      <c r="I301" s="28">
        <v>52068.84</v>
      </c>
      <c r="J301" s="28">
        <v>-102328.39</v>
      </c>
      <c r="K301" s="28">
        <v>0</v>
      </c>
      <c r="L301" s="28">
        <v>0</v>
      </c>
      <c r="M301" s="28">
        <v>0</v>
      </c>
      <c r="N301" s="28">
        <v>0</v>
      </c>
      <c r="O301" s="114">
        <f t="shared" si="4"/>
        <v>50925915.98000001</v>
      </c>
    </row>
    <row r="302" spans="1:15" s="25" customFormat="1" ht="11.25">
      <c r="A302" s="50" t="s">
        <v>603</v>
      </c>
      <c r="B302" s="29" t="s">
        <v>604</v>
      </c>
      <c r="C302" s="27" t="s">
        <v>41</v>
      </c>
      <c r="D302" s="27" t="s">
        <v>42</v>
      </c>
      <c r="E302" s="28">
        <v>102593463.47</v>
      </c>
      <c r="F302" s="28">
        <v>3928936.82</v>
      </c>
      <c r="G302" s="28">
        <v>13501.69</v>
      </c>
      <c r="H302" s="28">
        <v>4704096.37</v>
      </c>
      <c r="I302" s="28">
        <v>-62760.69</v>
      </c>
      <c r="J302" s="28">
        <v>737802.06</v>
      </c>
      <c r="K302" s="28">
        <v>0</v>
      </c>
      <c r="L302" s="28">
        <v>0</v>
      </c>
      <c r="M302" s="28">
        <v>0</v>
      </c>
      <c r="N302" s="28">
        <v>0</v>
      </c>
      <c r="O302" s="114">
        <f t="shared" si="4"/>
        <v>104030162.70000002</v>
      </c>
    </row>
    <row r="303" spans="1:15" s="25" customFormat="1" ht="11.25">
      <c r="A303" s="50" t="s">
        <v>605</v>
      </c>
      <c r="B303" s="29" t="s">
        <v>606</v>
      </c>
      <c r="C303" s="27" t="s">
        <v>61</v>
      </c>
      <c r="D303" s="27" t="s">
        <v>42</v>
      </c>
      <c r="E303" s="28">
        <v>63735245.43</v>
      </c>
      <c r="F303" s="28">
        <v>3642703.5</v>
      </c>
      <c r="G303" s="28">
        <v>37770.92</v>
      </c>
      <c r="H303" s="28">
        <v>1637398.98</v>
      </c>
      <c r="I303" s="28">
        <v>-33613.02</v>
      </c>
      <c r="J303" s="28">
        <v>890056.71</v>
      </c>
      <c r="K303" s="28">
        <v>0</v>
      </c>
      <c r="L303" s="28">
        <v>0</v>
      </c>
      <c r="M303" s="28">
        <v>0</v>
      </c>
      <c r="N303" s="28">
        <v>0</v>
      </c>
      <c r="O303" s="114">
        <f t="shared" si="4"/>
        <v>62548613.67999999</v>
      </c>
    </row>
    <row r="304" spans="1:15" s="25" customFormat="1" ht="11.25">
      <c r="A304" s="50" t="s">
        <v>607</v>
      </c>
      <c r="B304" s="29" t="s">
        <v>608</v>
      </c>
      <c r="C304" s="27" t="s">
        <v>35</v>
      </c>
      <c r="D304" s="27" t="s">
        <v>36</v>
      </c>
      <c r="E304" s="28">
        <v>48717248.95</v>
      </c>
      <c r="F304" s="28">
        <v>1187454.57</v>
      </c>
      <c r="G304" s="28">
        <v>-9143.58</v>
      </c>
      <c r="H304" s="28">
        <v>4224348.61</v>
      </c>
      <c r="I304" s="28">
        <v>-301694.96</v>
      </c>
      <c r="J304" s="28">
        <v>2187131.75</v>
      </c>
      <c r="K304" s="28">
        <v>0</v>
      </c>
      <c r="L304" s="28">
        <v>0</v>
      </c>
      <c r="M304" s="28">
        <v>0</v>
      </c>
      <c r="N304" s="28">
        <v>0</v>
      </c>
      <c r="O304" s="114">
        <f t="shared" si="4"/>
        <v>53648723.36</v>
      </c>
    </row>
    <row r="305" spans="1:15" s="25" customFormat="1" ht="11.25">
      <c r="A305" s="50" t="s">
        <v>609</v>
      </c>
      <c r="B305" s="29" t="s">
        <v>610</v>
      </c>
      <c r="C305" s="27" t="s">
        <v>35</v>
      </c>
      <c r="D305" s="27" t="s">
        <v>36</v>
      </c>
      <c r="E305" s="28">
        <v>87678207.32</v>
      </c>
      <c r="F305" s="28">
        <v>2331285.06</v>
      </c>
      <c r="G305" s="28">
        <v>53797.35</v>
      </c>
      <c r="H305" s="28">
        <v>5593576.3</v>
      </c>
      <c r="I305" s="28">
        <v>-269922.95</v>
      </c>
      <c r="J305" s="28">
        <v>1275443.84</v>
      </c>
      <c r="K305" s="28">
        <v>0</v>
      </c>
      <c r="L305" s="28">
        <v>0</v>
      </c>
      <c r="M305" s="28">
        <v>0</v>
      </c>
      <c r="N305" s="28">
        <v>0</v>
      </c>
      <c r="O305" s="114">
        <f t="shared" si="4"/>
        <v>91892222.1</v>
      </c>
    </row>
    <row r="306" spans="1:15" s="25" customFormat="1" ht="11.25">
      <c r="A306" s="50" t="s">
        <v>611</v>
      </c>
      <c r="B306" s="29" t="s">
        <v>612</v>
      </c>
      <c r="C306" s="27" t="s">
        <v>18</v>
      </c>
      <c r="D306" s="27" t="s">
        <v>54</v>
      </c>
      <c r="E306" s="28">
        <v>90921715.79</v>
      </c>
      <c r="F306" s="28">
        <v>4953463.53</v>
      </c>
      <c r="G306" s="28">
        <v>73874.93</v>
      </c>
      <c r="H306" s="28">
        <v>4573392.53</v>
      </c>
      <c r="I306" s="28">
        <v>-165770.39</v>
      </c>
      <c r="J306" s="28">
        <v>781190.96</v>
      </c>
      <c r="K306" s="28">
        <v>0</v>
      </c>
      <c r="L306" s="28">
        <v>0</v>
      </c>
      <c r="M306" s="28">
        <v>0</v>
      </c>
      <c r="N306" s="28">
        <v>0</v>
      </c>
      <c r="O306" s="114">
        <f t="shared" si="4"/>
        <v>91083190.42999999</v>
      </c>
    </row>
    <row r="307" spans="1:15" s="25" customFormat="1" ht="11.25">
      <c r="A307" s="50" t="s">
        <v>613</v>
      </c>
      <c r="B307" s="29" t="s">
        <v>614</v>
      </c>
      <c r="C307" s="27" t="s">
        <v>61</v>
      </c>
      <c r="D307" s="27" t="s">
        <v>15</v>
      </c>
      <c r="E307" s="28">
        <v>58962298.87</v>
      </c>
      <c r="F307" s="28">
        <v>2979804.19</v>
      </c>
      <c r="G307" s="28">
        <v>-809.13</v>
      </c>
      <c r="H307" s="28">
        <v>1119262.67</v>
      </c>
      <c r="I307" s="28">
        <v>-54188.45</v>
      </c>
      <c r="J307" s="28">
        <v>444182.21</v>
      </c>
      <c r="K307" s="28">
        <v>0</v>
      </c>
      <c r="L307" s="28">
        <v>0</v>
      </c>
      <c r="M307" s="28">
        <v>0</v>
      </c>
      <c r="N307" s="28">
        <v>0</v>
      </c>
      <c r="O307" s="114">
        <f t="shared" si="4"/>
        <v>57492560.24</v>
      </c>
    </row>
    <row r="308" spans="1:15" s="25" customFormat="1" ht="11.25">
      <c r="A308" s="50" t="s">
        <v>615</v>
      </c>
      <c r="B308" s="29" t="s">
        <v>616</v>
      </c>
      <c r="C308" s="27" t="s">
        <v>32</v>
      </c>
      <c r="D308" s="27" t="s">
        <v>15</v>
      </c>
      <c r="E308" s="28">
        <v>59917487.76</v>
      </c>
      <c r="F308" s="28">
        <v>2966090.44</v>
      </c>
      <c r="G308" s="28">
        <v>2867.05</v>
      </c>
      <c r="H308" s="28">
        <v>1825876.62</v>
      </c>
      <c r="I308" s="28">
        <v>-245012.21</v>
      </c>
      <c r="J308" s="28">
        <v>712783.62</v>
      </c>
      <c r="K308" s="28">
        <v>0</v>
      </c>
      <c r="L308" s="28">
        <v>0</v>
      </c>
      <c r="M308" s="28">
        <v>0</v>
      </c>
      <c r="N308" s="28">
        <v>0</v>
      </c>
      <c r="O308" s="114">
        <f t="shared" si="4"/>
        <v>59242178.3</v>
      </c>
    </row>
    <row r="309" spans="1:15" s="25" customFormat="1" ht="11.25">
      <c r="A309" s="50" t="s">
        <v>617</v>
      </c>
      <c r="B309" s="29" t="s">
        <v>618</v>
      </c>
      <c r="C309" s="27" t="s">
        <v>32</v>
      </c>
      <c r="D309" s="27" t="s">
        <v>15</v>
      </c>
      <c r="E309" s="28">
        <v>22652026.46</v>
      </c>
      <c r="F309" s="28">
        <v>629430.75</v>
      </c>
      <c r="G309" s="28">
        <v>44597.32</v>
      </c>
      <c r="H309" s="28">
        <v>1253923.2</v>
      </c>
      <c r="I309" s="28">
        <v>-36325.42</v>
      </c>
      <c r="J309" s="28">
        <v>90606.43</v>
      </c>
      <c r="K309" s="28">
        <v>0</v>
      </c>
      <c r="L309" s="28">
        <v>0</v>
      </c>
      <c r="M309" s="28">
        <v>-5340</v>
      </c>
      <c r="N309" s="28">
        <v>0</v>
      </c>
      <c r="O309" s="114">
        <f t="shared" si="4"/>
        <v>23280862.599999998</v>
      </c>
    </row>
    <row r="310" spans="1:15" s="25" customFormat="1" ht="11.25">
      <c r="A310" s="50" t="s">
        <v>619</v>
      </c>
      <c r="B310" s="29" t="s">
        <v>620</v>
      </c>
      <c r="C310" s="27" t="s">
        <v>14</v>
      </c>
      <c r="D310" s="27" t="s">
        <v>15</v>
      </c>
      <c r="E310" s="28">
        <v>31889537.68</v>
      </c>
      <c r="F310" s="28">
        <v>1319494.56</v>
      </c>
      <c r="G310" s="28">
        <v>-81866.58</v>
      </c>
      <c r="H310" s="28">
        <v>1248664.38</v>
      </c>
      <c r="I310" s="28">
        <v>-181994.77</v>
      </c>
      <c r="J310" s="28">
        <v>-628.38</v>
      </c>
      <c r="K310" s="28">
        <v>0</v>
      </c>
      <c r="L310" s="28">
        <v>0</v>
      </c>
      <c r="M310" s="28">
        <v>0</v>
      </c>
      <c r="N310" s="28">
        <v>0</v>
      </c>
      <c r="O310" s="114">
        <f t="shared" si="4"/>
        <v>31717950.93</v>
      </c>
    </row>
    <row r="311" spans="1:15" s="25" customFormat="1" ht="11.25">
      <c r="A311" s="50" t="s">
        <v>621</v>
      </c>
      <c r="B311" s="29" t="s">
        <v>622</v>
      </c>
      <c r="C311" s="27" t="s">
        <v>14</v>
      </c>
      <c r="D311" s="27" t="s">
        <v>15</v>
      </c>
      <c r="E311" s="28">
        <v>24740239.22</v>
      </c>
      <c r="F311" s="28">
        <v>526005.24</v>
      </c>
      <c r="G311" s="28">
        <v>25589.76</v>
      </c>
      <c r="H311" s="28">
        <v>1842697.07</v>
      </c>
      <c r="I311" s="28">
        <v>-15045.88</v>
      </c>
      <c r="J311" s="28">
        <v>631040.06</v>
      </c>
      <c r="K311" s="28">
        <v>0</v>
      </c>
      <c r="L311" s="28">
        <v>0</v>
      </c>
      <c r="M311" s="28">
        <v>0</v>
      </c>
      <c r="N311" s="28">
        <v>0</v>
      </c>
      <c r="O311" s="114">
        <f t="shared" si="4"/>
        <v>26647335.47</v>
      </c>
    </row>
    <row r="312" spans="1:15" s="25" customFormat="1" ht="11.25">
      <c r="A312" s="50" t="s">
        <v>623</v>
      </c>
      <c r="B312" s="29" t="s">
        <v>624</v>
      </c>
      <c r="C312" s="27" t="s">
        <v>21</v>
      </c>
      <c r="D312" s="27" t="s">
        <v>15</v>
      </c>
      <c r="E312" s="28">
        <v>27459568.84</v>
      </c>
      <c r="F312" s="28">
        <v>3943986.67</v>
      </c>
      <c r="G312" s="28">
        <v>13734.13</v>
      </c>
      <c r="H312" s="28">
        <v>234981.92</v>
      </c>
      <c r="I312" s="28">
        <v>-45365.17</v>
      </c>
      <c r="J312" s="28">
        <v>108576.95</v>
      </c>
      <c r="K312" s="28">
        <v>0</v>
      </c>
      <c r="L312" s="28">
        <v>96810.28</v>
      </c>
      <c r="M312" s="28">
        <v>-96810.28</v>
      </c>
      <c r="N312" s="28">
        <v>0</v>
      </c>
      <c r="O312" s="114">
        <f t="shared" si="4"/>
        <v>23800041.740000002</v>
      </c>
    </row>
    <row r="313" spans="1:15" s="25" customFormat="1" ht="11.25">
      <c r="A313" s="50" t="s">
        <v>625</v>
      </c>
      <c r="B313" s="29" t="s">
        <v>626</v>
      </c>
      <c r="C313" s="27" t="s">
        <v>32</v>
      </c>
      <c r="D313" s="27" t="s">
        <v>15</v>
      </c>
      <c r="E313" s="28">
        <v>53889780.52</v>
      </c>
      <c r="F313" s="28">
        <v>5333145.79</v>
      </c>
      <c r="G313" s="28">
        <v>50794.02</v>
      </c>
      <c r="H313" s="28">
        <v>633327.68</v>
      </c>
      <c r="I313" s="28">
        <v>-55719.87</v>
      </c>
      <c r="J313" s="28">
        <v>357023.29</v>
      </c>
      <c r="K313" s="28">
        <v>0</v>
      </c>
      <c r="L313" s="28">
        <v>0</v>
      </c>
      <c r="M313" s="28">
        <v>0</v>
      </c>
      <c r="N313" s="28">
        <v>0</v>
      </c>
      <c r="O313" s="114">
        <f t="shared" si="4"/>
        <v>49440471.81</v>
      </c>
    </row>
    <row r="314" spans="1:15" s="25" customFormat="1" ht="11.25">
      <c r="A314" s="50" t="s">
        <v>627</v>
      </c>
      <c r="B314" s="29" t="s">
        <v>628</v>
      </c>
      <c r="C314" s="27" t="s">
        <v>14</v>
      </c>
      <c r="D314" s="27" t="s">
        <v>54</v>
      </c>
      <c r="E314" s="28">
        <v>67025993.81</v>
      </c>
      <c r="F314" s="28">
        <v>3791108.48</v>
      </c>
      <c r="G314" s="28">
        <v>-124238.24</v>
      </c>
      <c r="H314" s="28">
        <v>2114561.98</v>
      </c>
      <c r="I314" s="28">
        <v>81923.41</v>
      </c>
      <c r="J314" s="28">
        <v>281749.48</v>
      </c>
      <c r="K314" s="28">
        <v>0</v>
      </c>
      <c r="L314" s="28">
        <v>0</v>
      </c>
      <c r="M314" s="28">
        <v>0</v>
      </c>
      <c r="N314" s="28">
        <v>0</v>
      </c>
      <c r="O314" s="114">
        <f t="shared" si="4"/>
        <v>65837358.44</v>
      </c>
    </row>
    <row r="315" spans="1:15" s="25" customFormat="1" ht="11.25">
      <c r="A315" s="50" t="s">
        <v>629</v>
      </c>
      <c r="B315" s="29" t="s">
        <v>630</v>
      </c>
      <c r="C315" s="27" t="s">
        <v>53</v>
      </c>
      <c r="D315" s="27" t="s">
        <v>15</v>
      </c>
      <c r="E315" s="28">
        <v>8690955.52</v>
      </c>
      <c r="F315" s="28">
        <v>83086.3</v>
      </c>
      <c r="G315" s="28">
        <v>-0.03</v>
      </c>
      <c r="H315" s="28">
        <v>1396077.57</v>
      </c>
      <c r="I315" s="28">
        <v>-4382.73</v>
      </c>
      <c r="J315" s="28">
        <v>81691.74</v>
      </c>
      <c r="K315" s="28">
        <v>0</v>
      </c>
      <c r="L315" s="28">
        <v>0</v>
      </c>
      <c r="M315" s="28">
        <v>0</v>
      </c>
      <c r="N315" s="28">
        <v>0</v>
      </c>
      <c r="O315" s="114">
        <f t="shared" si="4"/>
        <v>10081255.829999998</v>
      </c>
    </row>
    <row r="316" spans="1:15" s="25" customFormat="1" ht="11.25">
      <c r="A316" s="50" t="s">
        <v>631</v>
      </c>
      <c r="B316" s="29" t="s">
        <v>632</v>
      </c>
      <c r="C316" s="27" t="s">
        <v>53</v>
      </c>
      <c r="D316" s="27" t="s">
        <v>15</v>
      </c>
      <c r="E316" s="28">
        <v>25722063.58</v>
      </c>
      <c r="F316" s="28">
        <v>735676.73</v>
      </c>
      <c r="G316" s="28">
        <v>-1602.26</v>
      </c>
      <c r="H316" s="28">
        <v>1358354.65</v>
      </c>
      <c r="I316" s="28">
        <v>-129851.13</v>
      </c>
      <c r="J316" s="28">
        <v>71428.73</v>
      </c>
      <c r="K316" s="28">
        <v>0</v>
      </c>
      <c r="L316" s="28">
        <v>0</v>
      </c>
      <c r="M316" s="28">
        <v>0</v>
      </c>
      <c r="N316" s="28">
        <v>0</v>
      </c>
      <c r="O316" s="114">
        <f t="shared" si="4"/>
        <v>26287921.36</v>
      </c>
    </row>
    <row r="317" spans="1:15" s="25" customFormat="1" ht="11.25">
      <c r="A317" s="50" t="s">
        <v>633</v>
      </c>
      <c r="B317" s="29" t="s">
        <v>634</v>
      </c>
      <c r="C317" s="27" t="s">
        <v>18</v>
      </c>
      <c r="D317" s="27" t="s">
        <v>15</v>
      </c>
      <c r="E317" s="28">
        <v>27019258.88</v>
      </c>
      <c r="F317" s="28">
        <v>880854.83</v>
      </c>
      <c r="G317" s="28">
        <v>-36533.89</v>
      </c>
      <c r="H317" s="28">
        <v>953446.14</v>
      </c>
      <c r="I317" s="28">
        <v>-72982.01</v>
      </c>
      <c r="J317" s="28">
        <v>539542</v>
      </c>
      <c r="K317" s="28">
        <v>0</v>
      </c>
      <c r="L317" s="28">
        <v>0</v>
      </c>
      <c r="M317" s="28">
        <v>0</v>
      </c>
      <c r="N317" s="28">
        <v>0</v>
      </c>
      <c r="O317" s="114">
        <f t="shared" si="4"/>
        <v>27594944.07</v>
      </c>
    </row>
    <row r="318" spans="1:15" s="25" customFormat="1" ht="11.25">
      <c r="A318" s="50" t="s">
        <v>635</v>
      </c>
      <c r="B318" s="29" t="s">
        <v>636</v>
      </c>
      <c r="C318" s="27" t="s">
        <v>21</v>
      </c>
      <c r="D318" s="27" t="s">
        <v>15</v>
      </c>
      <c r="E318" s="28">
        <v>13150151.79</v>
      </c>
      <c r="F318" s="28">
        <v>455427.77</v>
      </c>
      <c r="G318" s="28">
        <v>-3897.66</v>
      </c>
      <c r="H318" s="28">
        <v>751384.3</v>
      </c>
      <c r="I318" s="28">
        <v>-22200.48</v>
      </c>
      <c r="J318" s="28">
        <v>15235.91</v>
      </c>
      <c r="K318" s="28">
        <v>0</v>
      </c>
      <c r="L318" s="28">
        <v>0</v>
      </c>
      <c r="M318" s="28">
        <v>0</v>
      </c>
      <c r="N318" s="28">
        <v>0</v>
      </c>
      <c r="O318" s="114">
        <f t="shared" si="4"/>
        <v>13443041.41</v>
      </c>
    </row>
    <row r="319" spans="1:15" s="25" customFormat="1" ht="11.25">
      <c r="A319" s="50" t="s">
        <v>637</v>
      </c>
      <c r="B319" s="29" t="s">
        <v>638</v>
      </c>
      <c r="C319" s="27" t="s">
        <v>14</v>
      </c>
      <c r="D319" s="27" t="s">
        <v>15</v>
      </c>
      <c r="E319" s="28">
        <v>27602827.85</v>
      </c>
      <c r="F319" s="28">
        <v>1441510.14</v>
      </c>
      <c r="G319" s="28">
        <v>3141.62</v>
      </c>
      <c r="H319" s="28">
        <v>698643.88</v>
      </c>
      <c r="I319" s="28">
        <v>-35191.62</v>
      </c>
      <c r="J319" s="28">
        <v>257357.24</v>
      </c>
      <c r="K319" s="28">
        <v>0</v>
      </c>
      <c r="L319" s="28">
        <v>0</v>
      </c>
      <c r="M319" s="28">
        <v>0</v>
      </c>
      <c r="N319" s="28">
        <v>0</v>
      </c>
      <c r="O319" s="114">
        <f t="shared" si="4"/>
        <v>27078985.589999996</v>
      </c>
    </row>
    <row r="320" spans="1:15" s="25" customFormat="1" ht="11.25">
      <c r="A320" s="50" t="s">
        <v>639</v>
      </c>
      <c r="B320" s="29" t="s">
        <v>640</v>
      </c>
      <c r="C320" s="27" t="s">
        <v>53</v>
      </c>
      <c r="D320" s="27" t="s">
        <v>15</v>
      </c>
      <c r="E320" s="28">
        <v>7039447.56</v>
      </c>
      <c r="F320" s="28">
        <v>310066.8</v>
      </c>
      <c r="G320" s="28">
        <v>2787607.97</v>
      </c>
      <c r="H320" s="28">
        <v>3066167.2</v>
      </c>
      <c r="I320" s="28">
        <v>-3162.04</v>
      </c>
      <c r="J320" s="28">
        <v>34718.94</v>
      </c>
      <c r="K320" s="28">
        <v>0</v>
      </c>
      <c r="L320" s="28">
        <v>0</v>
      </c>
      <c r="M320" s="28">
        <v>0</v>
      </c>
      <c r="N320" s="28">
        <v>0</v>
      </c>
      <c r="O320" s="114">
        <f t="shared" si="4"/>
        <v>7039496.890000001</v>
      </c>
    </row>
    <row r="321" spans="1:15" s="25" customFormat="1" ht="11.25">
      <c r="A321" s="50" t="s">
        <v>641</v>
      </c>
      <c r="B321" s="29" t="s">
        <v>642</v>
      </c>
      <c r="C321" s="27" t="s">
        <v>35</v>
      </c>
      <c r="D321" s="27" t="s">
        <v>36</v>
      </c>
      <c r="E321" s="28">
        <v>1196807471.85</v>
      </c>
      <c r="F321" s="28">
        <v>5654862.7</v>
      </c>
      <c r="G321" s="28">
        <v>1167401.55</v>
      </c>
      <c r="H321" s="28">
        <v>377079407.97</v>
      </c>
      <c r="I321" s="28">
        <v>-1096976.16</v>
      </c>
      <c r="J321" s="28">
        <v>14000048.78</v>
      </c>
      <c r="K321" s="28">
        <v>0</v>
      </c>
      <c r="L321" s="28">
        <v>0</v>
      </c>
      <c r="M321" s="28">
        <v>0</v>
      </c>
      <c r="N321" s="28">
        <v>0</v>
      </c>
      <c r="O321" s="114">
        <f t="shared" si="4"/>
        <v>1579967688.1899998</v>
      </c>
    </row>
    <row r="322" spans="1:15" s="25" customFormat="1" ht="11.25">
      <c r="A322" s="50" t="s">
        <v>643</v>
      </c>
      <c r="B322" s="29" t="s">
        <v>644</v>
      </c>
      <c r="C322" s="27" t="s">
        <v>53</v>
      </c>
      <c r="D322" s="27" t="s">
        <v>15</v>
      </c>
      <c r="E322" s="28">
        <v>13986124.89</v>
      </c>
      <c r="F322" s="28">
        <v>364143.65</v>
      </c>
      <c r="G322" s="28">
        <v>-8388.35</v>
      </c>
      <c r="H322" s="28">
        <v>739350.02</v>
      </c>
      <c r="I322" s="28">
        <v>-2745.4</v>
      </c>
      <c r="J322" s="28">
        <v>293200.95</v>
      </c>
      <c r="K322" s="28">
        <v>0</v>
      </c>
      <c r="L322" s="28">
        <v>0</v>
      </c>
      <c r="M322" s="28">
        <v>0</v>
      </c>
      <c r="N322" s="28">
        <v>0</v>
      </c>
      <c r="O322" s="114">
        <f t="shared" si="4"/>
        <v>14660175.159999998</v>
      </c>
    </row>
    <row r="323" spans="1:15" s="25" customFormat="1" ht="11.25">
      <c r="A323" s="50" t="s">
        <v>645</v>
      </c>
      <c r="B323" s="29" t="s">
        <v>646</v>
      </c>
      <c r="C323" s="27" t="s">
        <v>18</v>
      </c>
      <c r="D323" s="27" t="s">
        <v>42</v>
      </c>
      <c r="E323" s="28">
        <v>67880281.97</v>
      </c>
      <c r="F323" s="28">
        <v>3107440.98</v>
      </c>
      <c r="G323" s="28">
        <v>1515.64</v>
      </c>
      <c r="H323" s="28">
        <v>2964895.83</v>
      </c>
      <c r="I323" s="28">
        <v>-107044.33</v>
      </c>
      <c r="J323" s="28">
        <v>1361515.97</v>
      </c>
      <c r="K323" s="28">
        <v>0</v>
      </c>
      <c r="L323" s="28">
        <v>0</v>
      </c>
      <c r="M323" s="28">
        <v>0</v>
      </c>
      <c r="N323" s="28">
        <v>0</v>
      </c>
      <c r="O323" s="114">
        <f t="shared" si="4"/>
        <v>68990692.82000001</v>
      </c>
    </row>
    <row r="324" spans="1:15" s="25" customFormat="1" ht="11.25">
      <c r="A324" s="50" t="s">
        <v>647</v>
      </c>
      <c r="B324" s="29" t="s">
        <v>648</v>
      </c>
      <c r="C324" s="27" t="s">
        <v>53</v>
      </c>
      <c r="D324" s="27" t="s">
        <v>54</v>
      </c>
      <c r="E324" s="28">
        <v>123847652.03</v>
      </c>
      <c r="F324" s="28">
        <v>3129708.5</v>
      </c>
      <c r="G324" s="28">
        <v>-1441219.85</v>
      </c>
      <c r="H324" s="28">
        <v>5616822.01</v>
      </c>
      <c r="I324" s="28">
        <v>-122375.53</v>
      </c>
      <c r="J324" s="28">
        <v>968831.63</v>
      </c>
      <c r="K324" s="28">
        <v>0</v>
      </c>
      <c r="L324" s="28">
        <v>0</v>
      </c>
      <c r="M324" s="28">
        <v>0</v>
      </c>
      <c r="N324" s="28">
        <v>0</v>
      </c>
      <c r="O324" s="114">
        <f t="shared" si="4"/>
        <v>128622441.49</v>
      </c>
    </row>
    <row r="325" spans="1:15" s="25" customFormat="1" ht="11.25">
      <c r="A325" s="50" t="s">
        <v>649</v>
      </c>
      <c r="B325" s="29" t="s">
        <v>650</v>
      </c>
      <c r="C325" s="27" t="s">
        <v>14</v>
      </c>
      <c r="D325" s="27" t="s">
        <v>15</v>
      </c>
      <c r="E325" s="28">
        <v>44022468.29</v>
      </c>
      <c r="F325" s="28">
        <v>1197069.39</v>
      </c>
      <c r="G325" s="28">
        <v>-19034.44</v>
      </c>
      <c r="H325" s="28">
        <v>2786946.66</v>
      </c>
      <c r="I325" s="28">
        <v>-79596.85</v>
      </c>
      <c r="J325" s="28">
        <v>179747.63</v>
      </c>
      <c r="K325" s="28">
        <v>0</v>
      </c>
      <c r="L325" s="28">
        <v>0</v>
      </c>
      <c r="M325" s="28">
        <v>0</v>
      </c>
      <c r="N325" s="28">
        <v>0</v>
      </c>
      <c r="O325" s="114">
        <f t="shared" si="4"/>
        <v>45731530.78</v>
      </c>
    </row>
    <row r="326" spans="1:15" s="25" customFormat="1" ht="11.25">
      <c r="A326" s="50" t="s">
        <v>651</v>
      </c>
      <c r="B326" s="29" t="s">
        <v>652</v>
      </c>
      <c r="C326" s="27" t="s">
        <v>14</v>
      </c>
      <c r="D326" s="27" t="s">
        <v>54</v>
      </c>
      <c r="E326" s="28">
        <v>65988754.8</v>
      </c>
      <c r="F326" s="28">
        <v>4191202.38</v>
      </c>
      <c r="G326" s="28">
        <v>175710.25</v>
      </c>
      <c r="H326" s="28">
        <v>2746603.01</v>
      </c>
      <c r="I326" s="28">
        <v>-65383.59</v>
      </c>
      <c r="J326" s="28">
        <v>325828.85</v>
      </c>
      <c r="K326" s="28">
        <v>0</v>
      </c>
      <c r="L326" s="28">
        <v>0</v>
      </c>
      <c r="M326" s="28">
        <v>0</v>
      </c>
      <c r="N326" s="28">
        <v>0</v>
      </c>
      <c r="O326" s="114">
        <f t="shared" si="4"/>
        <v>64628890.43999999</v>
      </c>
    </row>
    <row r="327" spans="1:15" s="25" customFormat="1" ht="11.25">
      <c r="A327" s="50" t="s">
        <v>653</v>
      </c>
      <c r="B327" s="29" t="s">
        <v>654</v>
      </c>
      <c r="C327" s="27" t="s">
        <v>18</v>
      </c>
      <c r="D327" s="27" t="s">
        <v>42</v>
      </c>
      <c r="E327" s="28">
        <v>56972983.51</v>
      </c>
      <c r="F327" s="28">
        <v>1743554.83</v>
      </c>
      <c r="G327" s="28">
        <v>121795.31</v>
      </c>
      <c r="H327" s="28">
        <v>2833624.4</v>
      </c>
      <c r="I327" s="28">
        <v>-85103.6</v>
      </c>
      <c r="J327" s="28">
        <v>1457617.62</v>
      </c>
      <c r="K327" s="28">
        <v>0</v>
      </c>
      <c r="L327" s="28">
        <v>0</v>
      </c>
      <c r="M327" s="28">
        <v>-4196.75</v>
      </c>
      <c r="N327" s="28">
        <v>0</v>
      </c>
      <c r="O327" s="114">
        <f t="shared" si="4"/>
        <v>59309575.03999999</v>
      </c>
    </row>
    <row r="328" spans="1:15" s="25" customFormat="1" ht="11.25">
      <c r="A328" s="50" t="s">
        <v>655</v>
      </c>
      <c r="B328" s="29" t="s">
        <v>656</v>
      </c>
      <c r="C328" s="27" t="s">
        <v>14</v>
      </c>
      <c r="D328" s="27" t="s">
        <v>15</v>
      </c>
      <c r="E328" s="28">
        <v>38195125.99</v>
      </c>
      <c r="F328" s="28">
        <v>3174879.64</v>
      </c>
      <c r="G328" s="28">
        <v>271066.28</v>
      </c>
      <c r="H328" s="28">
        <v>546143.7</v>
      </c>
      <c r="I328" s="28">
        <v>102735.94</v>
      </c>
      <c r="J328" s="28">
        <v>747121.97</v>
      </c>
      <c r="K328" s="28">
        <v>0</v>
      </c>
      <c r="L328" s="28">
        <v>0</v>
      </c>
      <c r="M328" s="28">
        <v>0</v>
      </c>
      <c r="N328" s="28">
        <v>0</v>
      </c>
      <c r="O328" s="114">
        <f t="shared" si="4"/>
        <v>36145181.68</v>
      </c>
    </row>
    <row r="329" spans="1:15" s="25" customFormat="1" ht="11.25">
      <c r="A329" s="50" t="s">
        <v>657</v>
      </c>
      <c r="B329" s="29" t="s">
        <v>658</v>
      </c>
      <c r="C329" s="27" t="s">
        <v>14</v>
      </c>
      <c r="D329" s="27" t="s">
        <v>54</v>
      </c>
      <c r="E329" s="28">
        <v>50064663.61</v>
      </c>
      <c r="F329" s="28">
        <v>3536500.33</v>
      </c>
      <c r="G329" s="28">
        <v>106379.89</v>
      </c>
      <c r="H329" s="28">
        <v>956169.32</v>
      </c>
      <c r="I329" s="28">
        <v>-55923.62</v>
      </c>
      <c r="J329" s="28">
        <v>-1840.7</v>
      </c>
      <c r="K329" s="28">
        <v>0</v>
      </c>
      <c r="L329" s="28">
        <v>0</v>
      </c>
      <c r="M329" s="28">
        <v>0</v>
      </c>
      <c r="N329" s="28">
        <v>0</v>
      </c>
      <c r="O329" s="114">
        <f t="shared" si="4"/>
        <v>47320188.39</v>
      </c>
    </row>
    <row r="330" spans="1:15" s="25" customFormat="1" ht="11.25">
      <c r="A330" s="50" t="s">
        <v>659</v>
      </c>
      <c r="B330" s="29" t="s">
        <v>660</v>
      </c>
      <c r="C330" s="27" t="s">
        <v>61</v>
      </c>
      <c r="D330" s="27" t="s">
        <v>42</v>
      </c>
      <c r="E330" s="28">
        <v>65684981.45</v>
      </c>
      <c r="F330" s="28">
        <v>3472910.44</v>
      </c>
      <c r="G330" s="28">
        <v>25773.25</v>
      </c>
      <c r="H330" s="28">
        <v>1627442.81</v>
      </c>
      <c r="I330" s="28">
        <v>-72389.21</v>
      </c>
      <c r="J330" s="28">
        <v>901000</v>
      </c>
      <c r="K330" s="28">
        <v>0</v>
      </c>
      <c r="L330" s="28">
        <v>0</v>
      </c>
      <c r="M330" s="28">
        <v>0</v>
      </c>
      <c r="N330" s="28">
        <v>0</v>
      </c>
      <c r="O330" s="114">
        <f t="shared" si="4"/>
        <v>64642351.36000001</v>
      </c>
    </row>
    <row r="331" spans="1:15" s="25" customFormat="1" ht="11.25">
      <c r="A331" s="50" t="s">
        <v>661</v>
      </c>
      <c r="B331" s="29" t="s">
        <v>662</v>
      </c>
      <c r="C331" s="27" t="s">
        <v>61</v>
      </c>
      <c r="D331" s="27" t="s">
        <v>15</v>
      </c>
      <c r="E331" s="28">
        <v>35037931.83</v>
      </c>
      <c r="F331" s="28">
        <v>1055572.04</v>
      </c>
      <c r="G331" s="28">
        <v>6475.26</v>
      </c>
      <c r="H331" s="28">
        <v>889842.27</v>
      </c>
      <c r="I331" s="28">
        <v>-13604.52</v>
      </c>
      <c r="J331" s="28">
        <v>435288.52</v>
      </c>
      <c r="K331" s="28">
        <v>0</v>
      </c>
      <c r="L331" s="28">
        <v>0</v>
      </c>
      <c r="M331" s="28">
        <v>0</v>
      </c>
      <c r="N331" s="28">
        <v>0</v>
      </c>
      <c r="O331" s="114">
        <f t="shared" si="4"/>
        <v>35287410.800000004</v>
      </c>
    </row>
    <row r="332" spans="1:15" s="25" customFormat="1" ht="11.25">
      <c r="A332" s="50" t="s">
        <v>663</v>
      </c>
      <c r="B332" s="29" t="s">
        <v>664</v>
      </c>
      <c r="C332" s="27" t="s">
        <v>14</v>
      </c>
      <c r="D332" s="27" t="s">
        <v>15</v>
      </c>
      <c r="E332" s="28">
        <v>26960072.05</v>
      </c>
      <c r="F332" s="28">
        <v>1019605.69</v>
      </c>
      <c r="G332" s="28">
        <v>3199.14</v>
      </c>
      <c r="H332" s="28">
        <v>627898.27</v>
      </c>
      <c r="I332" s="28">
        <v>-72647.26</v>
      </c>
      <c r="J332" s="28">
        <v>483638.99</v>
      </c>
      <c r="K332" s="28">
        <v>0</v>
      </c>
      <c r="L332" s="28">
        <v>0</v>
      </c>
      <c r="M332" s="28">
        <v>0</v>
      </c>
      <c r="N332" s="28">
        <v>0</v>
      </c>
      <c r="O332" s="114">
        <f t="shared" si="4"/>
        <v>26976157.219999995</v>
      </c>
    </row>
    <row r="333" spans="1:15" s="25" customFormat="1" ht="11.25">
      <c r="A333" s="50" t="s">
        <v>665</v>
      </c>
      <c r="B333" s="29" t="s">
        <v>666</v>
      </c>
      <c r="C333" s="27" t="s">
        <v>61</v>
      </c>
      <c r="D333" s="27" t="s">
        <v>15</v>
      </c>
      <c r="E333" s="28">
        <v>33658445.93</v>
      </c>
      <c r="F333" s="28">
        <v>571058.27</v>
      </c>
      <c r="G333" s="28">
        <v>-5509.01</v>
      </c>
      <c r="H333" s="28">
        <v>1307928.39</v>
      </c>
      <c r="I333" s="28">
        <v>-8185.92</v>
      </c>
      <c r="J333" s="28">
        <v>594328.79</v>
      </c>
      <c r="K333" s="28">
        <v>0</v>
      </c>
      <c r="L333" s="28">
        <v>0</v>
      </c>
      <c r="M333" s="28">
        <v>0</v>
      </c>
      <c r="N333" s="28">
        <v>0</v>
      </c>
      <c r="O333" s="114">
        <f>E333-F333-G333+H333+I333+J333+K333+L333+M333</f>
        <v>34986967.93</v>
      </c>
    </row>
    <row r="334" spans="1:15" s="25" customFormat="1" ht="11.25">
      <c r="A334" s="50" t="s">
        <v>667</v>
      </c>
      <c r="B334" s="29" t="s">
        <v>668</v>
      </c>
      <c r="C334" s="27" t="s">
        <v>14</v>
      </c>
      <c r="D334" s="27" t="s">
        <v>15</v>
      </c>
      <c r="E334" s="28">
        <v>66055430.23</v>
      </c>
      <c r="F334" s="28">
        <v>6701487.88</v>
      </c>
      <c r="G334" s="28">
        <v>141390.43</v>
      </c>
      <c r="H334" s="28">
        <v>965797.01</v>
      </c>
      <c r="I334" s="28">
        <v>-216487.38</v>
      </c>
      <c r="J334" s="28">
        <v>751828.25</v>
      </c>
      <c r="K334" s="28">
        <v>0</v>
      </c>
      <c r="L334" s="28">
        <v>0</v>
      </c>
      <c r="M334" s="28">
        <v>0</v>
      </c>
      <c r="N334" s="28">
        <v>0</v>
      </c>
      <c r="O334" s="114">
        <f>E334-F334-G334+H334+I334+J334+K334+L334+M334</f>
        <v>60713689.79999999</v>
      </c>
    </row>
    <row r="335" spans="1:15" s="25" customFormat="1" ht="11.25">
      <c r="A335" s="50" t="s">
        <v>669</v>
      </c>
      <c r="B335" s="29" t="s">
        <v>670</v>
      </c>
      <c r="C335" s="27" t="s">
        <v>18</v>
      </c>
      <c r="D335" s="27" t="s">
        <v>15</v>
      </c>
      <c r="E335" s="28">
        <v>20818861.89</v>
      </c>
      <c r="F335" s="28">
        <v>313243.28</v>
      </c>
      <c r="G335" s="28">
        <v>12886.49</v>
      </c>
      <c r="H335" s="28">
        <v>2299030.99</v>
      </c>
      <c r="I335" s="28">
        <v>-177721.95</v>
      </c>
      <c r="J335" s="28">
        <v>104948.85</v>
      </c>
      <c r="K335" s="28">
        <v>0</v>
      </c>
      <c r="L335" s="28">
        <v>0</v>
      </c>
      <c r="M335" s="28">
        <v>0</v>
      </c>
      <c r="N335" s="28">
        <v>0</v>
      </c>
      <c r="O335" s="114">
        <f>E335-F335-G335+H335+I335+J335+K335+L335+M335</f>
        <v>22718990.01</v>
      </c>
    </row>
    <row r="336" spans="1:15" s="25" customFormat="1" ht="11.25">
      <c r="A336" s="50" t="s">
        <v>671</v>
      </c>
      <c r="B336" s="29" t="s">
        <v>672</v>
      </c>
      <c r="C336" s="27" t="s">
        <v>61</v>
      </c>
      <c r="D336" s="27" t="s">
        <v>15</v>
      </c>
      <c r="E336" s="28">
        <v>24862245.05</v>
      </c>
      <c r="F336" s="28">
        <v>944761.62</v>
      </c>
      <c r="G336" s="28">
        <v>2516.29</v>
      </c>
      <c r="H336" s="28">
        <v>941773.62</v>
      </c>
      <c r="I336" s="28">
        <v>-8899.13</v>
      </c>
      <c r="J336" s="28">
        <v>236450.41</v>
      </c>
      <c r="K336" s="28">
        <v>0</v>
      </c>
      <c r="L336" s="28">
        <v>0</v>
      </c>
      <c r="M336" s="28">
        <v>0</v>
      </c>
      <c r="N336" s="28">
        <v>0</v>
      </c>
      <c r="O336" s="114">
        <f>E336-F336-G336+H336+I336+J336+K336+L336+M336</f>
        <v>25084292.040000003</v>
      </c>
    </row>
    <row r="337" spans="1:15" s="25" customFormat="1" ht="11.25">
      <c r="A337" s="50" t="s">
        <v>673</v>
      </c>
      <c r="B337" s="29" t="s">
        <v>674</v>
      </c>
      <c r="C337" s="27" t="s">
        <v>41</v>
      </c>
      <c r="D337" s="27" t="s">
        <v>54</v>
      </c>
      <c r="E337" s="28">
        <v>80577195.18</v>
      </c>
      <c r="F337" s="28">
        <v>1816182.55</v>
      </c>
      <c r="G337" s="28">
        <v>-23648.6</v>
      </c>
      <c r="H337" s="28">
        <v>3073294.09</v>
      </c>
      <c r="I337" s="28">
        <v>-262819.97</v>
      </c>
      <c r="J337" s="28">
        <v>358131.09</v>
      </c>
      <c r="K337" s="28">
        <v>0</v>
      </c>
      <c r="L337" s="28">
        <v>0</v>
      </c>
      <c r="M337" s="28">
        <v>0</v>
      </c>
      <c r="N337" s="28">
        <v>0</v>
      </c>
      <c r="O337" s="114">
        <f>E337-F337-G337+H337+I337+J337+K337+L337+M337</f>
        <v>81953266.44000001</v>
      </c>
    </row>
    <row r="338" spans="1:15" s="25" customFormat="1" ht="11.25">
      <c r="A338" s="50"/>
      <c r="B338" s="29"/>
      <c r="C338" s="27"/>
      <c r="D338" s="27"/>
      <c r="E338" s="28"/>
      <c r="F338" s="28"/>
      <c r="G338" s="28"/>
      <c r="H338" s="28"/>
      <c r="I338" s="28"/>
      <c r="J338" s="28"/>
      <c r="K338" s="28"/>
      <c r="L338" s="28"/>
      <c r="M338" s="28"/>
      <c r="N338" s="28"/>
      <c r="O338" s="112"/>
    </row>
    <row r="339" spans="1:15" s="25" customFormat="1" ht="11.25">
      <c r="A339" s="50"/>
      <c r="B339" s="29"/>
      <c r="C339" s="27"/>
      <c r="D339" s="27"/>
      <c r="E339" s="28"/>
      <c r="F339" s="28"/>
      <c r="G339" s="28"/>
      <c r="H339" s="28"/>
      <c r="I339" s="28"/>
      <c r="J339" s="28"/>
      <c r="K339" s="28"/>
      <c r="L339" s="28"/>
      <c r="M339" s="28"/>
      <c r="N339" s="28"/>
      <c r="O339" s="112"/>
    </row>
    <row r="340" spans="1:15" s="25" customFormat="1" ht="11.25">
      <c r="A340" s="50" t="s">
        <v>675</v>
      </c>
      <c r="B340" s="26" t="s">
        <v>11</v>
      </c>
      <c r="C340" s="30" t="s">
        <v>676</v>
      </c>
      <c r="D340" s="30" t="s">
        <v>676</v>
      </c>
      <c r="E340" s="28">
        <v>18927029678.800003</v>
      </c>
      <c r="F340" s="28">
        <v>708245494.7600001</v>
      </c>
      <c r="G340" s="28">
        <v>51156538.560000025</v>
      </c>
      <c r="H340" s="28">
        <v>1358841163.9299996</v>
      </c>
      <c r="I340" s="28">
        <v>-68609401.88</v>
      </c>
      <c r="J340" s="28">
        <v>214772428.64</v>
      </c>
      <c r="K340" s="28">
        <v>10000000</v>
      </c>
      <c r="L340" s="28">
        <v>3068455.6</v>
      </c>
      <c r="M340" s="28">
        <v>-3313579.47</v>
      </c>
      <c r="N340" s="28">
        <v>0</v>
      </c>
      <c r="O340" s="114">
        <f>SUM(O12:O337)</f>
        <v>19682386712.299988</v>
      </c>
    </row>
    <row r="341" spans="1:15" s="25" customFormat="1" ht="11.25">
      <c r="A341" s="50"/>
      <c r="B341" s="26"/>
      <c r="C341" s="27"/>
      <c r="D341" s="27"/>
      <c r="E341" s="28"/>
      <c r="F341" s="28"/>
      <c r="G341" s="28"/>
      <c r="H341" s="28"/>
      <c r="I341" s="28"/>
      <c r="J341" s="28"/>
      <c r="K341" s="28"/>
      <c r="L341" s="28"/>
      <c r="M341" s="28"/>
      <c r="N341" s="28"/>
      <c r="O341" s="112"/>
    </row>
    <row r="342" spans="1:15" s="25" customFormat="1" ht="11.25">
      <c r="A342" s="21"/>
      <c r="B342" s="22" t="s">
        <v>677</v>
      </c>
      <c r="C342" s="23"/>
      <c r="D342" s="23"/>
      <c r="E342" s="31"/>
      <c r="F342" s="31"/>
      <c r="G342" s="31"/>
      <c r="H342" s="31"/>
      <c r="I342" s="31"/>
      <c r="J342" s="31"/>
      <c r="K342" s="31"/>
      <c r="L342" s="31"/>
      <c r="M342" s="31"/>
      <c r="N342" s="31"/>
      <c r="O342" s="116"/>
    </row>
    <row r="343" spans="1:15" s="25" customFormat="1" ht="11.25">
      <c r="A343" s="21" t="s">
        <v>167</v>
      </c>
      <c r="B343" s="26" t="s">
        <v>678</v>
      </c>
      <c r="C343" s="28" t="s">
        <v>167</v>
      </c>
      <c r="D343" s="30" t="s">
        <v>676</v>
      </c>
      <c r="E343" s="32">
        <v>702827381.54</v>
      </c>
      <c r="F343" s="32">
        <v>23954956.499999996</v>
      </c>
      <c r="G343" s="32">
        <v>1686483.44</v>
      </c>
      <c r="H343" s="32">
        <v>47391775.27</v>
      </c>
      <c r="I343" s="32">
        <v>-1384786.83</v>
      </c>
      <c r="J343" s="32">
        <v>7581314.74</v>
      </c>
      <c r="K343" s="32">
        <v>0</v>
      </c>
      <c r="L343" s="32">
        <v>-38874.37</v>
      </c>
      <c r="M343" s="32">
        <v>-9086.16</v>
      </c>
      <c r="N343" s="32"/>
      <c r="O343" s="112"/>
    </row>
    <row r="344" spans="1:15" s="25" customFormat="1" ht="11.25">
      <c r="A344" s="21" t="s">
        <v>18</v>
      </c>
      <c r="B344" s="26" t="s">
        <v>679</v>
      </c>
      <c r="C344" s="28" t="s">
        <v>18</v>
      </c>
      <c r="D344" s="30" t="s">
        <v>676</v>
      </c>
      <c r="E344" s="32">
        <v>2162352342.2400002</v>
      </c>
      <c r="F344" s="32">
        <v>74461169.60000001</v>
      </c>
      <c r="G344" s="32">
        <v>12018852.240000002</v>
      </c>
      <c r="H344" s="32">
        <v>124995083.72999997</v>
      </c>
      <c r="I344" s="32">
        <v>-6440888.8599999985</v>
      </c>
      <c r="J344" s="32">
        <v>29535980.33000001</v>
      </c>
      <c r="K344" s="32">
        <v>0</v>
      </c>
      <c r="L344" s="32">
        <v>-287893.11</v>
      </c>
      <c r="M344" s="32">
        <v>-486381.42</v>
      </c>
      <c r="N344" s="32"/>
      <c r="O344" s="112"/>
    </row>
    <row r="345" spans="1:15" s="25" customFormat="1" ht="11.25">
      <c r="A345" s="21" t="s">
        <v>41</v>
      </c>
      <c r="B345" s="26" t="s">
        <v>680</v>
      </c>
      <c r="C345" s="28" t="s">
        <v>41</v>
      </c>
      <c r="D345" s="30" t="s">
        <v>676</v>
      </c>
      <c r="E345" s="32">
        <v>1540170203.8500001</v>
      </c>
      <c r="F345" s="32">
        <v>49464791.79</v>
      </c>
      <c r="G345" s="32">
        <v>9376822.279999997</v>
      </c>
      <c r="H345" s="32">
        <v>94328875.69000001</v>
      </c>
      <c r="I345" s="32">
        <v>-10575233.53</v>
      </c>
      <c r="J345" s="32">
        <v>15162503.53</v>
      </c>
      <c r="K345" s="32">
        <v>0</v>
      </c>
      <c r="L345" s="32">
        <v>2557003.48</v>
      </c>
      <c r="M345" s="32">
        <v>-244347.11</v>
      </c>
      <c r="N345" s="32"/>
      <c r="O345" s="112"/>
    </row>
    <row r="346" spans="1:15" s="25" customFormat="1" ht="11.25">
      <c r="A346" s="21" t="s">
        <v>21</v>
      </c>
      <c r="B346" s="26" t="s">
        <v>681</v>
      </c>
      <c r="C346" s="28" t="s">
        <v>21</v>
      </c>
      <c r="D346" s="30" t="s">
        <v>676</v>
      </c>
      <c r="E346" s="32">
        <v>1250549250.95</v>
      </c>
      <c r="F346" s="32">
        <v>98248467.93999997</v>
      </c>
      <c r="G346" s="32">
        <v>1967978.49</v>
      </c>
      <c r="H346" s="32">
        <v>41428722.92999999</v>
      </c>
      <c r="I346" s="32">
        <v>-7320668.800000001</v>
      </c>
      <c r="J346" s="32">
        <v>10957915.129999999</v>
      </c>
      <c r="K346" s="32">
        <v>0</v>
      </c>
      <c r="L346" s="32">
        <v>472596.41</v>
      </c>
      <c r="M346" s="32">
        <v>-733644.83</v>
      </c>
      <c r="N346" s="32"/>
      <c r="O346" s="112"/>
    </row>
    <row r="347" spans="1:15" s="25" customFormat="1" ht="11.25">
      <c r="A347" s="21" t="s">
        <v>61</v>
      </c>
      <c r="B347" s="26" t="s">
        <v>682</v>
      </c>
      <c r="C347" s="28" t="s">
        <v>61</v>
      </c>
      <c r="D347" s="30" t="s">
        <v>676</v>
      </c>
      <c r="E347" s="32">
        <v>1700763703.31</v>
      </c>
      <c r="F347" s="32">
        <v>87747130.5</v>
      </c>
      <c r="G347" s="32">
        <v>-148777.65</v>
      </c>
      <c r="H347" s="32">
        <v>46299116.74000001</v>
      </c>
      <c r="I347" s="32">
        <v>-2037048.85</v>
      </c>
      <c r="J347" s="32">
        <v>18503462.05</v>
      </c>
      <c r="K347" s="32">
        <v>0</v>
      </c>
      <c r="L347" s="32">
        <v>168915.01</v>
      </c>
      <c r="M347" s="32">
        <v>0</v>
      </c>
      <c r="N347" s="32"/>
      <c r="O347" s="112"/>
    </row>
    <row r="348" spans="1:15" s="25" customFormat="1" ht="11.25">
      <c r="A348" s="21" t="s">
        <v>32</v>
      </c>
      <c r="B348" s="26" t="s">
        <v>683</v>
      </c>
      <c r="C348" s="28" t="s">
        <v>32</v>
      </c>
      <c r="D348" s="30" t="s">
        <v>676</v>
      </c>
      <c r="E348" s="32">
        <v>1892139848.9299998</v>
      </c>
      <c r="F348" s="32">
        <v>82212091.06</v>
      </c>
      <c r="G348" s="32">
        <v>7393822.49</v>
      </c>
      <c r="H348" s="32">
        <v>101847728.64999999</v>
      </c>
      <c r="I348" s="32">
        <v>-7097237.39</v>
      </c>
      <c r="J348" s="32">
        <v>18433836.210000005</v>
      </c>
      <c r="K348" s="32">
        <v>0</v>
      </c>
      <c r="L348" s="32">
        <v>-109887</v>
      </c>
      <c r="M348" s="32">
        <v>-83394.2</v>
      </c>
      <c r="N348" s="32"/>
      <c r="O348" s="112"/>
    </row>
    <row r="349" spans="1:15" s="25" customFormat="1" ht="11.25">
      <c r="A349" s="21" t="s">
        <v>35</v>
      </c>
      <c r="B349" s="26" t="s">
        <v>684</v>
      </c>
      <c r="C349" s="28" t="s">
        <v>35</v>
      </c>
      <c r="D349" s="30" t="s">
        <v>676</v>
      </c>
      <c r="E349" s="32">
        <v>5162200007.199999</v>
      </c>
      <c r="F349" s="32">
        <v>95132265.26999997</v>
      </c>
      <c r="G349" s="32">
        <v>9464607.439999998</v>
      </c>
      <c r="H349" s="32">
        <v>673500292.8100001</v>
      </c>
      <c r="I349" s="32">
        <v>-18676343.29</v>
      </c>
      <c r="J349" s="32">
        <v>69126570.16000001</v>
      </c>
      <c r="K349" s="32">
        <v>10000000</v>
      </c>
      <c r="L349" s="32">
        <v>181415.98</v>
      </c>
      <c r="M349" s="32">
        <v>-434359.67</v>
      </c>
      <c r="N349" s="32"/>
      <c r="O349" s="112"/>
    </row>
    <row r="350" spans="1:15" s="25" customFormat="1" ht="11.25">
      <c r="A350" s="21" t="s">
        <v>14</v>
      </c>
      <c r="B350" s="26" t="s">
        <v>685</v>
      </c>
      <c r="C350" s="28" t="s">
        <v>14</v>
      </c>
      <c r="D350" s="30" t="s">
        <v>676</v>
      </c>
      <c r="E350" s="32">
        <v>2962555717.6800003</v>
      </c>
      <c r="F350" s="32">
        <v>159588662.39</v>
      </c>
      <c r="G350" s="32">
        <v>8883191.639999999</v>
      </c>
      <c r="H350" s="32">
        <v>124369995.06999998</v>
      </c>
      <c r="I350" s="32">
        <v>-12897187.589999998</v>
      </c>
      <c r="J350" s="32">
        <v>29690197.2</v>
      </c>
      <c r="K350" s="32">
        <v>0</v>
      </c>
      <c r="L350" s="32">
        <v>0</v>
      </c>
      <c r="M350" s="32">
        <v>-533842.01</v>
      </c>
      <c r="N350" s="32"/>
      <c r="O350" s="112"/>
    </row>
    <row r="351" spans="1:15" s="25" customFormat="1" ht="11.25">
      <c r="A351" s="21" t="s">
        <v>53</v>
      </c>
      <c r="B351" s="26" t="s">
        <v>686</v>
      </c>
      <c r="C351" s="28" t="s">
        <v>53</v>
      </c>
      <c r="D351" s="30" t="s">
        <v>676</v>
      </c>
      <c r="E351" s="32">
        <v>1553471223.0999997</v>
      </c>
      <c r="F351" s="32">
        <v>37435959.71</v>
      </c>
      <c r="G351" s="32">
        <v>513558.19</v>
      </c>
      <c r="H351" s="32">
        <v>104679573.04</v>
      </c>
      <c r="I351" s="32">
        <v>-2180006.74</v>
      </c>
      <c r="J351" s="32">
        <v>15780649.29</v>
      </c>
      <c r="K351" s="32">
        <v>0</v>
      </c>
      <c r="L351" s="32">
        <v>125179.2</v>
      </c>
      <c r="M351" s="32">
        <v>-788524.07</v>
      </c>
      <c r="N351" s="32"/>
      <c r="O351" s="112"/>
    </row>
    <row r="352" spans="1:15" s="25" customFormat="1" ht="11.25">
      <c r="A352" s="51"/>
      <c r="B352" s="33" t="s">
        <v>676</v>
      </c>
      <c r="C352" s="28" t="s">
        <v>676</v>
      </c>
      <c r="D352" s="28" t="s">
        <v>676</v>
      </c>
      <c r="E352" s="28"/>
      <c r="F352" s="28"/>
      <c r="G352" s="28"/>
      <c r="H352" s="28"/>
      <c r="I352" s="28"/>
      <c r="J352" s="28"/>
      <c r="K352" s="28"/>
      <c r="L352" s="28"/>
      <c r="M352" s="28"/>
      <c r="N352" s="28"/>
      <c r="O352" s="112"/>
    </row>
    <row r="353" spans="1:15" s="25" customFormat="1" ht="11.25">
      <c r="A353" s="21"/>
      <c r="B353" s="22" t="s">
        <v>687</v>
      </c>
      <c r="C353" s="23"/>
      <c r="D353" s="23"/>
      <c r="E353" s="31"/>
      <c r="F353" s="31"/>
      <c r="G353" s="31"/>
      <c r="H353" s="31"/>
      <c r="I353" s="31"/>
      <c r="J353" s="31"/>
      <c r="K353" s="31"/>
      <c r="L353" s="31"/>
      <c r="M353" s="31"/>
      <c r="N353" s="31"/>
      <c r="O353" s="116"/>
    </row>
    <row r="354" spans="1:15" s="25" customFormat="1" ht="11.25">
      <c r="A354" s="21" t="s">
        <v>36</v>
      </c>
      <c r="B354" s="26" t="s">
        <v>688</v>
      </c>
      <c r="C354" s="30" t="s">
        <v>676</v>
      </c>
      <c r="D354" s="28" t="s">
        <v>36</v>
      </c>
      <c r="E354" s="32">
        <v>5162200007.199999</v>
      </c>
      <c r="F354" s="32">
        <v>95132265.26999997</v>
      </c>
      <c r="G354" s="32">
        <v>9464607.439999998</v>
      </c>
      <c r="H354" s="32">
        <v>673500292.8100001</v>
      </c>
      <c r="I354" s="32">
        <v>-18676343.29</v>
      </c>
      <c r="J354" s="32">
        <v>69126570.16000001</v>
      </c>
      <c r="K354" s="32">
        <v>10000000</v>
      </c>
      <c r="L354" s="32">
        <v>181415.98</v>
      </c>
      <c r="M354" s="32">
        <v>-434359.67</v>
      </c>
      <c r="N354" s="32"/>
      <c r="O354" s="112"/>
    </row>
    <row r="355" spans="1:15" s="25" customFormat="1" ht="11.25">
      <c r="A355" s="21" t="s">
        <v>42</v>
      </c>
      <c r="B355" s="26" t="s">
        <v>689</v>
      </c>
      <c r="C355" s="30" t="s">
        <v>676</v>
      </c>
      <c r="D355" s="28" t="s">
        <v>42</v>
      </c>
      <c r="E355" s="32">
        <v>3493892719.4799995</v>
      </c>
      <c r="F355" s="32">
        <v>144315315.67</v>
      </c>
      <c r="G355" s="32">
        <v>2727762.75</v>
      </c>
      <c r="H355" s="32">
        <v>140689398.79</v>
      </c>
      <c r="I355" s="32">
        <v>-8771196.31</v>
      </c>
      <c r="J355" s="32">
        <v>46450283.940000005</v>
      </c>
      <c r="K355" s="32">
        <v>0</v>
      </c>
      <c r="L355" s="32">
        <v>-106629.2</v>
      </c>
      <c r="M355" s="32">
        <v>-399843.85</v>
      </c>
      <c r="N355" s="32"/>
      <c r="O355" s="112"/>
    </row>
    <row r="356" spans="1:15" s="25" customFormat="1" ht="11.25">
      <c r="A356" s="21" t="s">
        <v>15</v>
      </c>
      <c r="B356" s="26" t="s">
        <v>690</v>
      </c>
      <c r="C356" s="30" t="s">
        <v>676</v>
      </c>
      <c r="D356" s="28" t="s">
        <v>15</v>
      </c>
      <c r="E356" s="32">
        <v>6355531665.560004</v>
      </c>
      <c r="F356" s="32">
        <v>300547013.82</v>
      </c>
      <c r="G356" s="32">
        <v>26363133.009999998</v>
      </c>
      <c r="H356" s="32">
        <v>335993870.92</v>
      </c>
      <c r="I356" s="32">
        <v>-15956538.959999993</v>
      </c>
      <c r="J356" s="32">
        <v>56636481.92999999</v>
      </c>
      <c r="K356" s="32">
        <v>0</v>
      </c>
      <c r="L356" s="32">
        <v>607342.61</v>
      </c>
      <c r="M356" s="32">
        <v>-1379508.14</v>
      </c>
      <c r="N356" s="32"/>
      <c r="O356" s="112"/>
    </row>
    <row r="357" spans="1:15" s="25" customFormat="1" ht="11.25">
      <c r="A357" s="21" t="s">
        <v>54</v>
      </c>
      <c r="B357" s="26" t="s">
        <v>691</v>
      </c>
      <c r="C357" s="30" t="s">
        <v>676</v>
      </c>
      <c r="D357" s="28" t="s">
        <v>54</v>
      </c>
      <c r="E357" s="32">
        <v>3915405286.56</v>
      </c>
      <c r="F357" s="32">
        <v>168250900.00000006</v>
      </c>
      <c r="G357" s="32">
        <v>12601035.360000001</v>
      </c>
      <c r="H357" s="32">
        <v>208657601.40999997</v>
      </c>
      <c r="I357" s="32">
        <v>-25205323.319999997</v>
      </c>
      <c r="J357" s="32">
        <v>42559092.610000014</v>
      </c>
      <c r="K357" s="32">
        <v>0</v>
      </c>
      <c r="L357" s="32">
        <v>2386326.21</v>
      </c>
      <c r="M357" s="32">
        <v>-1099867.81</v>
      </c>
      <c r="N357" s="32"/>
      <c r="O357" s="112"/>
    </row>
    <row r="358" spans="1:15" s="25" customFormat="1" ht="11.25">
      <c r="A358" s="21"/>
      <c r="B358" s="27"/>
      <c r="C358" s="27"/>
      <c r="D358" s="27"/>
      <c r="E358" s="32">
        <v>18927029678.800003</v>
      </c>
      <c r="F358" s="32">
        <v>708245494.76</v>
      </c>
      <c r="G358" s="32">
        <v>51156538.559999995</v>
      </c>
      <c r="H358" s="32">
        <v>1358841163.9299998</v>
      </c>
      <c r="I358" s="32">
        <v>-68609401.88</v>
      </c>
      <c r="J358" s="32">
        <v>214772428.64000005</v>
      </c>
      <c r="K358" s="32">
        <v>10000000</v>
      </c>
      <c r="L358" s="32">
        <v>3068455.6</v>
      </c>
      <c r="M358" s="32">
        <v>-3313579.47</v>
      </c>
      <c r="N358" s="32"/>
      <c r="O358" s="112"/>
    </row>
    <row r="359" spans="1:15" s="25" customFormat="1" ht="11.25">
      <c r="A359" s="21"/>
      <c r="B359" s="34" t="s">
        <v>692</v>
      </c>
      <c r="C359" s="27"/>
      <c r="D359" s="27"/>
      <c r="E359" s="27"/>
      <c r="F359" s="27"/>
      <c r="G359" s="27"/>
      <c r="H359" s="27"/>
      <c r="I359" s="27"/>
      <c r="J359" s="27"/>
      <c r="K359" s="28"/>
      <c r="L359" s="27"/>
      <c r="M359" s="27"/>
      <c r="N359" s="27"/>
      <c r="O359" s="112"/>
    </row>
    <row r="360" spans="1:15" s="25" customFormat="1" ht="11.25">
      <c r="A360" s="21"/>
      <c r="B360" s="36" t="s">
        <v>697</v>
      </c>
      <c r="C360" s="27"/>
      <c r="D360" s="27"/>
      <c r="E360" s="27"/>
      <c r="F360" s="27"/>
      <c r="G360" s="27"/>
      <c r="H360" s="27"/>
      <c r="I360" s="27"/>
      <c r="J360" s="27"/>
      <c r="K360" s="28"/>
      <c r="L360" s="27"/>
      <c r="M360" s="27"/>
      <c r="N360" s="27"/>
      <c r="O360" s="112"/>
    </row>
    <row r="361" spans="1:15" s="25" customFormat="1" ht="11.25">
      <c r="A361" s="21"/>
      <c r="B361" s="36" t="s">
        <v>700</v>
      </c>
      <c r="C361" s="27"/>
      <c r="D361" s="27"/>
      <c r="E361" s="27"/>
      <c r="F361" s="27"/>
      <c r="G361" s="27"/>
      <c r="H361" s="27"/>
      <c r="I361" s="27"/>
      <c r="J361" s="27"/>
      <c r="K361" s="28"/>
      <c r="L361" s="27"/>
      <c r="M361" s="27"/>
      <c r="N361" s="24"/>
      <c r="O361" s="112"/>
    </row>
    <row r="362" spans="1:20" s="25" customFormat="1" ht="13.5" thickBot="1">
      <c r="A362" s="37"/>
      <c r="B362" s="38"/>
      <c r="C362" s="39"/>
      <c r="D362" s="39"/>
      <c r="E362" s="39"/>
      <c r="F362" s="39"/>
      <c r="G362" s="39"/>
      <c r="H362" s="39"/>
      <c r="I362" s="39"/>
      <c r="J362" s="39"/>
      <c r="K362" s="40"/>
      <c r="L362" s="39"/>
      <c r="M362" s="39"/>
      <c r="N362" s="41"/>
      <c r="O362" s="115"/>
      <c r="P362" s="7"/>
      <c r="Q362" s="7"/>
      <c r="R362" s="7"/>
      <c r="S362" s="7"/>
      <c r="T362" s="7"/>
    </row>
    <row r="363" spans="1:20" s="25" customFormat="1" ht="12.75">
      <c r="A363" s="7"/>
      <c r="B363" s="42"/>
      <c r="C363" s="7"/>
      <c r="D363" s="7"/>
      <c r="E363" s="7"/>
      <c r="F363" s="7"/>
      <c r="G363" s="7"/>
      <c r="H363" s="7"/>
      <c r="I363" s="7"/>
      <c r="J363" s="7"/>
      <c r="K363" s="43"/>
      <c r="L363" s="7"/>
      <c r="M363" s="7"/>
      <c r="N363" s="52"/>
      <c r="O363" s="7"/>
      <c r="P363" s="7"/>
      <c r="Q363" s="7"/>
      <c r="R363" s="7"/>
      <c r="S363" s="7"/>
      <c r="T363" s="7"/>
    </row>
    <row r="364" spans="1:20" s="25" customFormat="1" ht="12.75">
      <c r="A364" s="7"/>
      <c r="B364" s="7"/>
      <c r="C364" s="7"/>
      <c r="D364" s="7"/>
      <c r="E364" s="7"/>
      <c r="F364" s="7"/>
      <c r="G364" s="7"/>
      <c r="H364" s="7"/>
      <c r="I364" s="7"/>
      <c r="J364" s="7"/>
      <c r="K364" s="43"/>
      <c r="L364" s="7"/>
      <c r="M364" s="7"/>
      <c r="N364" s="7"/>
      <c r="O364" s="7"/>
      <c r="P364" s="7"/>
      <c r="Q364" s="7"/>
      <c r="R364" s="7"/>
      <c r="S364" s="7"/>
      <c r="T364" s="7"/>
    </row>
    <row r="365" spans="1:20" s="25" customFormat="1" ht="12.75">
      <c r="A365" s="7"/>
      <c r="B365" s="7"/>
      <c r="C365" s="7"/>
      <c r="D365" s="7"/>
      <c r="E365" s="43"/>
      <c r="F365" s="43"/>
      <c r="G365" s="43"/>
      <c r="H365" s="43"/>
      <c r="I365" s="43"/>
      <c r="J365" s="43"/>
      <c r="K365" s="43"/>
      <c r="L365" s="43"/>
      <c r="M365" s="43"/>
      <c r="N365" s="43"/>
      <c r="O365" s="7"/>
      <c r="P365" s="7"/>
      <c r="Q365" s="7"/>
      <c r="R365" s="7"/>
      <c r="S365" s="7"/>
      <c r="T365" s="7"/>
    </row>
    <row r="366" spans="1:20" s="25" customFormat="1" ht="12.75">
      <c r="A366" s="7"/>
      <c r="B366" s="7"/>
      <c r="C366" s="7"/>
      <c r="D366" s="7"/>
      <c r="E366" s="7"/>
      <c r="F366" s="7"/>
      <c r="G366" s="7"/>
      <c r="H366" s="7"/>
      <c r="I366" s="7"/>
      <c r="J366" s="7"/>
      <c r="K366" s="7"/>
      <c r="L366" s="7"/>
      <c r="M366" s="7"/>
      <c r="N366" s="7"/>
      <c r="O366" s="7"/>
      <c r="P366" s="7"/>
      <c r="Q366" s="7"/>
      <c r="R366" s="7"/>
      <c r="S366" s="7"/>
      <c r="T366" s="7"/>
    </row>
    <row r="367" spans="1:20" s="25" customFormat="1" ht="12.75">
      <c r="A367" s="7"/>
      <c r="B367" s="42"/>
      <c r="C367" s="7"/>
      <c r="D367" s="7"/>
      <c r="E367" s="43"/>
      <c r="F367" s="43"/>
      <c r="G367" s="43"/>
      <c r="H367" s="43"/>
      <c r="I367" s="43"/>
      <c r="J367" s="43"/>
      <c r="K367" s="43"/>
      <c r="L367" s="43"/>
      <c r="M367" s="43"/>
      <c r="N367" s="43"/>
      <c r="O367" s="7"/>
      <c r="P367" s="7"/>
      <c r="Q367" s="7"/>
      <c r="R367" s="7"/>
      <c r="S367" s="7"/>
      <c r="T367" s="7"/>
    </row>
    <row r="368" spans="1:20" s="25" customFormat="1" ht="12.75">
      <c r="A368" s="7"/>
      <c r="B368" s="42"/>
      <c r="C368" s="7"/>
      <c r="D368" s="7"/>
      <c r="E368" s="43"/>
      <c r="F368" s="43"/>
      <c r="G368" s="43"/>
      <c r="H368" s="43"/>
      <c r="I368" s="43"/>
      <c r="J368" s="43"/>
      <c r="K368" s="43"/>
      <c r="L368" s="43"/>
      <c r="M368" s="43"/>
      <c r="N368" s="43"/>
      <c r="O368" s="7"/>
      <c r="P368" s="7"/>
      <c r="Q368" s="7"/>
      <c r="R368" s="7"/>
      <c r="S368" s="7"/>
      <c r="T368" s="7"/>
    </row>
    <row r="369" spans="1:20" s="25" customFormat="1" ht="12.75">
      <c r="A369" s="7"/>
      <c r="B369" s="42"/>
      <c r="C369" s="7"/>
      <c r="D369" s="7"/>
      <c r="E369" s="43"/>
      <c r="F369" s="43"/>
      <c r="G369" s="43"/>
      <c r="H369" s="43"/>
      <c r="I369" s="43"/>
      <c r="J369" s="43"/>
      <c r="K369" s="43"/>
      <c r="L369" s="43"/>
      <c r="M369" s="43"/>
      <c r="N369" s="43"/>
      <c r="O369" s="7"/>
      <c r="P369" s="7"/>
      <c r="Q369" s="7"/>
      <c r="R369" s="7"/>
      <c r="S369" s="7"/>
      <c r="T369" s="7"/>
    </row>
    <row r="370" spans="1:20" s="25" customFormat="1" ht="12.75">
      <c r="A370" s="7"/>
      <c r="B370" s="42"/>
      <c r="C370" s="7"/>
      <c r="D370" s="7"/>
      <c r="E370" s="7"/>
      <c r="F370" s="7"/>
      <c r="G370" s="7"/>
      <c r="H370" s="7"/>
      <c r="I370" s="7"/>
      <c r="J370" s="7"/>
      <c r="K370" s="7"/>
      <c r="L370" s="7"/>
      <c r="M370" s="7"/>
      <c r="N370" s="7"/>
      <c r="O370" s="7"/>
      <c r="P370" s="7"/>
      <c r="Q370" s="7"/>
      <c r="R370" s="7"/>
      <c r="S370" s="7"/>
      <c r="T370" s="7"/>
    </row>
    <row r="371" spans="1:20" s="25" customFormat="1" ht="12.75">
      <c r="A371" s="7"/>
      <c r="B371" s="42"/>
      <c r="C371" s="7"/>
      <c r="D371" s="7"/>
      <c r="E371" s="43"/>
      <c r="F371" s="43"/>
      <c r="G371" s="43"/>
      <c r="H371" s="43"/>
      <c r="I371" s="43"/>
      <c r="J371" s="43"/>
      <c r="K371" s="43"/>
      <c r="L371" s="43"/>
      <c r="M371" s="43"/>
      <c r="N371" s="43"/>
      <c r="O371" s="7"/>
      <c r="P371" s="7"/>
      <c r="Q371" s="7"/>
      <c r="R371" s="7"/>
      <c r="S371" s="7"/>
      <c r="T371" s="7"/>
    </row>
    <row r="372" spans="1:20" s="25" customFormat="1" ht="12.75">
      <c r="A372" s="7"/>
      <c r="B372" s="42"/>
      <c r="C372" s="7"/>
      <c r="D372" s="7"/>
      <c r="E372" s="43"/>
      <c r="F372" s="43"/>
      <c r="G372" s="43"/>
      <c r="H372" s="43"/>
      <c r="I372" s="43"/>
      <c r="J372" s="43"/>
      <c r="K372" s="43"/>
      <c r="L372" s="43"/>
      <c r="M372" s="43"/>
      <c r="N372" s="43"/>
      <c r="O372" s="7"/>
      <c r="P372" s="7"/>
      <c r="Q372" s="7"/>
      <c r="R372" s="7"/>
      <c r="S372" s="7"/>
      <c r="T372" s="7"/>
    </row>
    <row r="373" spans="1:20" s="25" customFormat="1" ht="12.75">
      <c r="A373" s="7"/>
      <c r="B373" s="42"/>
      <c r="C373" s="7"/>
      <c r="D373" s="7"/>
      <c r="E373" s="7"/>
      <c r="F373" s="7"/>
      <c r="G373" s="7"/>
      <c r="H373" s="7"/>
      <c r="I373" s="7"/>
      <c r="J373" s="7"/>
      <c r="K373" s="44"/>
      <c r="L373" s="7"/>
      <c r="M373" s="7"/>
      <c r="N373" s="7"/>
      <c r="O373" s="7"/>
      <c r="P373" s="7"/>
      <c r="Q373" s="7"/>
      <c r="R373" s="7"/>
      <c r="S373" s="7"/>
      <c r="T373" s="7"/>
    </row>
    <row r="374" spans="1:20" s="25" customFormat="1" ht="12.75">
      <c r="A374" s="7"/>
      <c r="B374" s="42"/>
      <c r="C374" s="7"/>
      <c r="D374" s="7"/>
      <c r="E374" s="7"/>
      <c r="F374" s="7"/>
      <c r="G374" s="7"/>
      <c r="H374" s="7"/>
      <c r="I374" s="7"/>
      <c r="J374" s="7"/>
      <c r="K374" s="44"/>
      <c r="L374" s="7"/>
      <c r="M374" s="7"/>
      <c r="N374" s="7"/>
      <c r="O374" s="7"/>
      <c r="P374" s="7"/>
      <c r="Q374" s="7"/>
      <c r="R374" s="7"/>
      <c r="S374" s="7"/>
      <c r="T374" s="7"/>
    </row>
    <row r="375" spans="1:20" s="25" customFormat="1" ht="12.75">
      <c r="A375" s="7"/>
      <c r="B375" s="42"/>
      <c r="C375" s="7"/>
      <c r="D375" s="7"/>
      <c r="E375" s="7"/>
      <c r="F375" s="7"/>
      <c r="G375" s="7"/>
      <c r="H375" s="7"/>
      <c r="I375" s="7"/>
      <c r="J375" s="7"/>
      <c r="K375" s="44"/>
      <c r="L375" s="7"/>
      <c r="M375" s="7"/>
      <c r="N375" s="7"/>
      <c r="O375" s="7"/>
      <c r="P375" s="7"/>
      <c r="Q375" s="7"/>
      <c r="R375" s="7"/>
      <c r="S375" s="7"/>
      <c r="T375" s="7"/>
    </row>
    <row r="376" spans="1:20" s="25" customFormat="1" ht="12.75">
      <c r="A376" s="7"/>
      <c r="B376" s="7"/>
      <c r="C376" s="7"/>
      <c r="D376" s="7"/>
      <c r="E376" s="7"/>
      <c r="F376" s="7"/>
      <c r="G376" s="7"/>
      <c r="H376" s="7"/>
      <c r="I376" s="7"/>
      <c r="J376" s="7"/>
      <c r="K376" s="44"/>
      <c r="L376" s="7"/>
      <c r="M376" s="7"/>
      <c r="N376" s="7"/>
      <c r="O376" s="7"/>
      <c r="P376" s="7"/>
      <c r="Q376" s="7"/>
      <c r="R376" s="7"/>
      <c r="S376" s="7"/>
      <c r="T376" s="7"/>
    </row>
    <row r="377" spans="1:20" s="25" customFormat="1" ht="12.75">
      <c r="A377" s="7"/>
      <c r="B377" s="7"/>
      <c r="C377" s="7"/>
      <c r="D377" s="7"/>
      <c r="E377" s="7"/>
      <c r="F377" s="7"/>
      <c r="G377" s="7"/>
      <c r="H377" s="7"/>
      <c r="I377" s="7"/>
      <c r="J377" s="7"/>
      <c r="K377" s="44"/>
      <c r="L377" s="7"/>
      <c r="M377" s="7"/>
      <c r="N377" s="7"/>
      <c r="O377" s="7"/>
      <c r="P377" s="7"/>
      <c r="Q377" s="7"/>
      <c r="R377" s="7"/>
      <c r="S377" s="7"/>
      <c r="T377" s="7"/>
    </row>
    <row r="378" spans="1:20" s="25" customFormat="1" ht="12.75">
      <c r="A378" s="7"/>
      <c r="B378" s="7"/>
      <c r="C378" s="7"/>
      <c r="D378" s="7"/>
      <c r="E378" s="7"/>
      <c r="F378" s="7"/>
      <c r="G378" s="7"/>
      <c r="H378" s="7"/>
      <c r="I378" s="7"/>
      <c r="J378" s="7"/>
      <c r="K378" s="44"/>
      <c r="L378" s="7"/>
      <c r="M378" s="7"/>
      <c r="N378" s="7"/>
      <c r="O378" s="7"/>
      <c r="P378" s="7"/>
      <c r="Q378" s="7"/>
      <c r="R378" s="7"/>
      <c r="S378" s="7"/>
      <c r="T378" s="7"/>
    </row>
    <row r="379" spans="1:20" s="25" customFormat="1" ht="12.75">
      <c r="A379" s="7"/>
      <c r="B379" s="7"/>
      <c r="C379" s="7"/>
      <c r="D379" s="7"/>
      <c r="E379" s="7"/>
      <c r="F379" s="7"/>
      <c r="G379" s="7"/>
      <c r="H379" s="7"/>
      <c r="I379" s="7"/>
      <c r="J379" s="7"/>
      <c r="K379" s="44"/>
      <c r="L379" s="7"/>
      <c r="M379" s="7"/>
      <c r="N379" s="7"/>
      <c r="O379" s="7"/>
      <c r="P379" s="7"/>
      <c r="Q379" s="7"/>
      <c r="R379" s="7"/>
      <c r="S379" s="7"/>
      <c r="T379" s="7"/>
    </row>
    <row r="380" spans="1:20" s="25" customFormat="1" ht="12.75">
      <c r="A380" s="7"/>
      <c r="B380" s="7"/>
      <c r="C380" s="7"/>
      <c r="D380" s="7"/>
      <c r="E380" s="7"/>
      <c r="F380" s="7"/>
      <c r="G380" s="7"/>
      <c r="H380" s="7"/>
      <c r="I380" s="7"/>
      <c r="J380" s="7"/>
      <c r="K380" s="44"/>
      <c r="L380" s="7"/>
      <c r="M380" s="7"/>
      <c r="N380" s="7"/>
      <c r="O380" s="7"/>
      <c r="P380" s="7"/>
      <c r="Q380" s="7"/>
      <c r="R380" s="7"/>
      <c r="S380" s="7"/>
      <c r="T380" s="7"/>
    </row>
    <row r="381" spans="1:20" s="25" customFormat="1" ht="12.75">
      <c r="A381" s="7"/>
      <c r="B381" s="7"/>
      <c r="C381" s="7"/>
      <c r="D381" s="7"/>
      <c r="E381" s="7"/>
      <c r="F381" s="7"/>
      <c r="G381" s="7"/>
      <c r="H381" s="7"/>
      <c r="I381" s="7"/>
      <c r="J381" s="7"/>
      <c r="K381" s="44"/>
      <c r="L381" s="7"/>
      <c r="M381" s="7"/>
      <c r="N381" s="7"/>
      <c r="O381" s="7"/>
      <c r="P381" s="7"/>
      <c r="Q381" s="7"/>
      <c r="R381" s="7"/>
      <c r="S381" s="7"/>
      <c r="T381" s="7"/>
    </row>
    <row r="382" spans="1:20" s="25" customFormat="1" ht="12.75">
      <c r="A382" s="7"/>
      <c r="B382" s="7"/>
      <c r="C382" s="7"/>
      <c r="D382" s="7"/>
      <c r="E382" s="7"/>
      <c r="F382" s="7"/>
      <c r="G382" s="7"/>
      <c r="H382" s="7"/>
      <c r="I382" s="7"/>
      <c r="J382" s="7"/>
      <c r="K382" s="44"/>
      <c r="L382" s="7"/>
      <c r="M382" s="7"/>
      <c r="N382" s="7"/>
      <c r="O382" s="7"/>
      <c r="P382" s="7"/>
      <c r="Q382" s="7"/>
      <c r="R382" s="7"/>
      <c r="S382" s="7"/>
      <c r="T382" s="7"/>
    </row>
    <row r="383" spans="1:20" s="25" customFormat="1" ht="12.75">
      <c r="A383" s="7"/>
      <c r="B383" s="7"/>
      <c r="C383" s="7"/>
      <c r="D383" s="7"/>
      <c r="E383" s="7"/>
      <c r="F383" s="7"/>
      <c r="G383" s="7"/>
      <c r="H383" s="7"/>
      <c r="I383" s="7"/>
      <c r="J383" s="7"/>
      <c r="K383" s="44"/>
      <c r="L383" s="7"/>
      <c r="M383" s="7"/>
      <c r="N383" s="7"/>
      <c r="O383" s="7"/>
      <c r="P383" s="7"/>
      <c r="Q383" s="7"/>
      <c r="R383" s="7"/>
      <c r="S383" s="7"/>
      <c r="T383" s="7"/>
    </row>
    <row r="384" spans="1:20" s="25" customFormat="1" ht="12.75">
      <c r="A384" s="7"/>
      <c r="B384" s="7"/>
      <c r="C384" s="7"/>
      <c r="D384" s="7"/>
      <c r="E384" s="7"/>
      <c r="F384" s="7"/>
      <c r="G384" s="7"/>
      <c r="H384" s="7"/>
      <c r="I384" s="7"/>
      <c r="J384" s="7"/>
      <c r="K384" s="44"/>
      <c r="L384" s="7"/>
      <c r="M384" s="7"/>
      <c r="N384" s="7"/>
      <c r="O384" s="7"/>
      <c r="P384" s="7"/>
      <c r="Q384" s="7"/>
      <c r="R384" s="7"/>
      <c r="S384" s="7"/>
      <c r="T384" s="7"/>
    </row>
    <row r="385" spans="1:20" s="25" customFormat="1" ht="12.75">
      <c r="A385" s="7"/>
      <c r="B385" s="7"/>
      <c r="C385" s="7"/>
      <c r="D385" s="7"/>
      <c r="E385" s="7"/>
      <c r="F385" s="7"/>
      <c r="G385" s="7"/>
      <c r="H385" s="7"/>
      <c r="I385" s="7"/>
      <c r="J385" s="7"/>
      <c r="K385" s="44"/>
      <c r="L385" s="7"/>
      <c r="M385" s="7"/>
      <c r="N385" s="7"/>
      <c r="O385" s="7"/>
      <c r="P385" s="7"/>
      <c r="Q385" s="7"/>
      <c r="R385" s="7"/>
      <c r="S385" s="7"/>
      <c r="T385" s="7"/>
    </row>
    <row r="386" spans="1:20" s="25" customFormat="1" ht="12.75">
      <c r="A386" s="7"/>
      <c r="B386" s="7"/>
      <c r="C386" s="7"/>
      <c r="D386" s="7"/>
      <c r="E386" s="7"/>
      <c r="F386" s="7"/>
      <c r="G386" s="7"/>
      <c r="H386" s="7"/>
      <c r="I386" s="7"/>
      <c r="J386" s="7"/>
      <c r="K386" s="44"/>
      <c r="L386" s="7"/>
      <c r="M386" s="7"/>
      <c r="N386" s="7"/>
      <c r="O386" s="7"/>
      <c r="P386" s="7"/>
      <c r="Q386" s="7"/>
      <c r="R386" s="7"/>
      <c r="S386" s="7"/>
      <c r="T386" s="7"/>
    </row>
    <row r="387" spans="1:20" s="25" customFormat="1" ht="25.5" customHeight="1">
      <c r="A387" s="7"/>
      <c r="B387" s="7"/>
      <c r="C387" s="7"/>
      <c r="D387" s="7"/>
      <c r="E387" s="7"/>
      <c r="F387" s="7"/>
      <c r="G387" s="7"/>
      <c r="H387" s="7"/>
      <c r="I387" s="7"/>
      <c r="J387" s="7"/>
      <c r="K387" s="44"/>
      <c r="L387" s="7"/>
      <c r="M387" s="7"/>
      <c r="N387" s="7"/>
      <c r="O387" s="7"/>
      <c r="P387" s="7"/>
      <c r="Q387" s="7"/>
      <c r="R387" s="7"/>
      <c r="S387" s="7"/>
      <c r="T387" s="7"/>
    </row>
    <row r="388" spans="1:20" s="25" customFormat="1" ht="12.75">
      <c r="A388" s="7"/>
      <c r="B388" s="7"/>
      <c r="C388" s="7"/>
      <c r="D388" s="7"/>
      <c r="E388" s="7"/>
      <c r="F388" s="7"/>
      <c r="G388" s="7"/>
      <c r="H388" s="7"/>
      <c r="I388" s="7"/>
      <c r="J388" s="7"/>
      <c r="K388" s="44"/>
      <c r="L388" s="7"/>
      <c r="M388" s="7"/>
      <c r="N388" s="7"/>
      <c r="O388" s="7"/>
      <c r="P388" s="7"/>
      <c r="Q388" s="7"/>
      <c r="R388" s="7"/>
      <c r="S388" s="7"/>
      <c r="T388" s="7"/>
    </row>
  </sheetData>
  <sheetProtection/>
  <mergeCells count="1">
    <mergeCell ref="O5:O6"/>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O363"/>
  <sheetViews>
    <sheetView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28125" style="7" bestFit="1" customWidth="1"/>
    <col min="2" max="2" width="27.28125" style="7" customWidth="1"/>
    <col min="3" max="3" width="10.00390625" style="7" customWidth="1"/>
    <col min="4" max="4" width="10.28125" style="7" customWidth="1"/>
    <col min="5" max="10" width="15.7109375" style="7" customWidth="1"/>
    <col min="11" max="11" width="15.7109375" style="44" customWidth="1"/>
    <col min="12" max="12" width="17.57421875" style="7" customWidth="1"/>
    <col min="13" max="14" width="16.57421875" style="7" customWidth="1"/>
    <col min="15" max="15" width="13.57421875" style="7" customWidth="1"/>
    <col min="16" max="16384" width="12.7109375" style="7" customWidth="1"/>
  </cols>
  <sheetData>
    <row r="1" spans="1:14" ht="15.75" customHeight="1">
      <c r="A1" s="1"/>
      <c r="B1" s="2" t="s">
        <v>0</v>
      </c>
      <c r="C1" s="3"/>
      <c r="D1" s="3"/>
      <c r="E1" s="4"/>
      <c r="F1" s="4"/>
      <c r="G1" s="4"/>
      <c r="H1" s="4"/>
      <c r="I1" s="4"/>
      <c r="J1" s="4"/>
      <c r="K1" s="5"/>
      <c r="L1" s="4"/>
      <c r="M1" s="4"/>
      <c r="N1" s="6"/>
    </row>
    <row r="2" spans="1:14" ht="15.75">
      <c r="A2" s="8"/>
      <c r="B2" s="9"/>
      <c r="C2" s="9"/>
      <c r="D2" s="9"/>
      <c r="E2" s="6"/>
      <c r="F2" s="6"/>
      <c r="G2" s="6"/>
      <c r="H2" s="6"/>
      <c r="I2" s="6"/>
      <c r="J2" s="6"/>
      <c r="K2" s="10"/>
      <c r="L2" s="6"/>
      <c r="M2" s="6"/>
      <c r="N2" s="6"/>
    </row>
    <row r="3" spans="1:14" ht="12.75" customHeight="1">
      <c r="A3" s="11"/>
      <c r="B3" s="6" t="s">
        <v>1</v>
      </c>
      <c r="C3" s="6"/>
      <c r="D3" s="6"/>
      <c r="E3" s="6"/>
      <c r="F3" s="6"/>
      <c r="G3" s="6"/>
      <c r="H3" s="6"/>
      <c r="I3" s="6"/>
      <c r="J3" s="6"/>
      <c r="K3" s="10"/>
      <c r="L3" s="6"/>
      <c r="M3" s="6"/>
      <c r="N3" s="6"/>
    </row>
    <row r="4" spans="1:14" ht="13.5" thickBot="1">
      <c r="A4" s="11"/>
      <c r="B4" s="6"/>
      <c r="C4" s="6"/>
      <c r="D4" s="6"/>
      <c r="E4" s="6"/>
      <c r="F4" s="6"/>
      <c r="G4" s="6"/>
      <c r="H4" s="6"/>
      <c r="I4" s="6"/>
      <c r="J4" s="6"/>
      <c r="K4" s="10"/>
      <c r="L4" s="6"/>
      <c r="M4" s="6"/>
      <c r="N4" s="6"/>
    </row>
    <row r="5" spans="1:15" ht="12.75">
      <c r="A5" s="48"/>
      <c r="B5" s="12"/>
      <c r="C5" s="12"/>
      <c r="D5" s="12"/>
      <c r="E5" s="12"/>
      <c r="F5" s="12"/>
      <c r="G5" s="12"/>
      <c r="H5" s="12"/>
      <c r="I5" s="12"/>
      <c r="J5" s="12"/>
      <c r="K5" s="12"/>
      <c r="L5" s="12"/>
      <c r="M5" s="12"/>
      <c r="N5" s="12"/>
      <c r="O5" s="120" t="s">
        <v>742</v>
      </c>
    </row>
    <row r="6" spans="1:15" s="16" customFormat="1" ht="44.25" customHeight="1">
      <c r="A6" s="49"/>
      <c r="B6" s="13"/>
      <c r="C6" s="13" t="s">
        <v>2</v>
      </c>
      <c r="D6" s="13" t="s">
        <v>3</v>
      </c>
      <c r="E6" s="14" t="s">
        <v>6</v>
      </c>
      <c r="F6" s="15" t="s">
        <v>7</v>
      </c>
      <c r="G6" s="14" t="s">
        <v>693</v>
      </c>
      <c r="H6" s="14" t="s">
        <v>8</v>
      </c>
      <c r="I6" s="14" t="s">
        <v>694</v>
      </c>
      <c r="J6" s="14" t="s">
        <v>4</v>
      </c>
      <c r="K6" s="14" t="s">
        <v>5</v>
      </c>
      <c r="L6" s="14" t="s">
        <v>9</v>
      </c>
      <c r="M6" s="14" t="s">
        <v>10</v>
      </c>
      <c r="N6" s="45" t="s">
        <v>703</v>
      </c>
      <c r="O6" s="121"/>
    </row>
    <row r="7" spans="1:15" s="20" customFormat="1" ht="11.25">
      <c r="A7" s="17"/>
      <c r="B7" s="18"/>
      <c r="C7" s="18"/>
      <c r="D7" s="19"/>
      <c r="E7" s="19"/>
      <c r="F7" s="19"/>
      <c r="G7" s="19"/>
      <c r="H7" s="19"/>
      <c r="I7" s="19"/>
      <c r="J7" s="19"/>
      <c r="K7" s="19"/>
      <c r="L7" s="19"/>
      <c r="M7" s="19"/>
      <c r="N7" s="19"/>
      <c r="O7" s="111"/>
    </row>
    <row r="8" spans="1:15" s="25" customFormat="1" ht="11.25">
      <c r="A8" s="21"/>
      <c r="B8" s="22"/>
      <c r="C8" s="22"/>
      <c r="D8" s="23"/>
      <c r="E8" s="23"/>
      <c r="F8" s="23"/>
      <c r="G8" s="23"/>
      <c r="H8" s="23"/>
      <c r="I8" s="23"/>
      <c r="J8" s="23"/>
      <c r="K8" s="23"/>
      <c r="L8" s="23"/>
      <c r="M8" s="23"/>
      <c r="N8" s="23"/>
      <c r="O8" s="112"/>
    </row>
    <row r="9" spans="1:15" s="25" customFormat="1" ht="11.25">
      <c r="A9" s="21"/>
      <c r="B9" s="26"/>
      <c r="C9" s="26"/>
      <c r="D9" s="27"/>
      <c r="E9" s="27"/>
      <c r="F9" s="27"/>
      <c r="G9" s="27"/>
      <c r="H9" s="27"/>
      <c r="I9" s="27"/>
      <c r="J9" s="27"/>
      <c r="K9" s="27"/>
      <c r="L9" s="27"/>
      <c r="M9" s="27"/>
      <c r="N9" s="27"/>
      <c r="O9" s="117"/>
    </row>
    <row r="10" spans="1:15" s="25" customFormat="1" ht="11.25">
      <c r="A10" s="71" t="s">
        <v>709</v>
      </c>
      <c r="B10" s="26" t="s">
        <v>11</v>
      </c>
      <c r="C10" s="26"/>
      <c r="D10" s="27"/>
      <c r="E10" s="28">
        <v>20663496636.72001</v>
      </c>
      <c r="F10" s="28">
        <v>301233418.68999994</v>
      </c>
      <c r="G10" s="28">
        <v>3731749.78</v>
      </c>
      <c r="H10" s="28">
        <v>724235485.7299995</v>
      </c>
      <c r="I10" s="28">
        <v>-46278270.92</v>
      </c>
      <c r="J10" s="28">
        <v>260148643.26999983</v>
      </c>
      <c r="K10" s="28">
        <v>10200000</v>
      </c>
      <c r="L10" s="28">
        <v>-53410.16</v>
      </c>
      <c r="M10" s="28">
        <v>-1361036.84</v>
      </c>
      <c r="N10" s="110" t="s">
        <v>731</v>
      </c>
      <c r="O10" s="113">
        <f>O340</f>
        <v>21305422879.32999</v>
      </c>
    </row>
    <row r="11" spans="1:15" s="25" customFormat="1" ht="11.25">
      <c r="A11" s="21"/>
      <c r="B11" s="26"/>
      <c r="C11" s="26"/>
      <c r="D11" s="27"/>
      <c r="E11" s="28"/>
      <c r="F11" s="28"/>
      <c r="G11" s="28"/>
      <c r="H11" s="28"/>
      <c r="I11" s="28"/>
      <c r="J11" s="28"/>
      <c r="K11" s="28"/>
      <c r="L11" s="28"/>
      <c r="M11" s="28"/>
      <c r="N11" s="28"/>
      <c r="O11" s="112"/>
    </row>
    <row r="12" spans="1:15" s="25" customFormat="1" ht="11.25">
      <c r="A12" s="50" t="s">
        <v>12</v>
      </c>
      <c r="B12" s="29" t="s">
        <v>13</v>
      </c>
      <c r="C12" s="27" t="s">
        <v>14</v>
      </c>
      <c r="D12" s="27" t="s">
        <v>15</v>
      </c>
      <c r="E12" s="28">
        <v>14697015.06</v>
      </c>
      <c r="F12" s="28">
        <v>241967.42</v>
      </c>
      <c r="G12" s="28">
        <v>1131.92</v>
      </c>
      <c r="H12" s="28">
        <v>1061480.52</v>
      </c>
      <c r="I12" s="28">
        <v>-2952.19</v>
      </c>
      <c r="J12" s="28">
        <v>133541.84</v>
      </c>
      <c r="K12" s="28">
        <v>0</v>
      </c>
      <c r="L12" s="28">
        <v>0</v>
      </c>
      <c r="M12" s="28">
        <v>0</v>
      </c>
      <c r="N12" s="28">
        <v>0</v>
      </c>
      <c r="O12" s="114">
        <f>E12-F12-G12+H12+I12+J12+K12+L12+M12</f>
        <v>15645985.89</v>
      </c>
    </row>
    <row r="13" spans="1:15" s="25" customFormat="1" ht="11.25">
      <c r="A13" s="50" t="s">
        <v>16</v>
      </c>
      <c r="B13" s="29" t="s">
        <v>17</v>
      </c>
      <c r="C13" s="27" t="s">
        <v>18</v>
      </c>
      <c r="D13" s="27" t="s">
        <v>15</v>
      </c>
      <c r="E13" s="28">
        <v>22940623.62</v>
      </c>
      <c r="F13" s="28">
        <v>154988.06</v>
      </c>
      <c r="G13" s="28">
        <v>16179.83</v>
      </c>
      <c r="H13" s="28">
        <v>935160.87</v>
      </c>
      <c r="I13" s="28">
        <v>91494.29</v>
      </c>
      <c r="J13" s="28">
        <v>112780.18</v>
      </c>
      <c r="K13" s="28">
        <v>0</v>
      </c>
      <c r="L13" s="28">
        <v>0</v>
      </c>
      <c r="M13" s="28">
        <v>0</v>
      </c>
      <c r="N13" s="28">
        <v>0</v>
      </c>
      <c r="O13" s="114">
        <f aca="true" t="shared" si="0" ref="O13:O76">E13-F13-G13+H13+I13+J13+K13+L13+M13</f>
        <v>23908891.070000004</v>
      </c>
    </row>
    <row r="14" spans="1:15" s="25" customFormat="1" ht="11.25">
      <c r="A14" s="50" t="s">
        <v>19</v>
      </c>
      <c r="B14" s="29" t="s">
        <v>20</v>
      </c>
      <c r="C14" s="27" t="s">
        <v>21</v>
      </c>
      <c r="D14" s="27" t="s">
        <v>15</v>
      </c>
      <c r="E14" s="28">
        <v>28646204.06</v>
      </c>
      <c r="F14" s="28">
        <v>735176.57</v>
      </c>
      <c r="G14" s="28">
        <v>-38947.01</v>
      </c>
      <c r="H14" s="28">
        <v>282242.02</v>
      </c>
      <c r="I14" s="28">
        <v>-115405.04</v>
      </c>
      <c r="J14" s="28">
        <v>328218.84</v>
      </c>
      <c r="K14" s="28">
        <v>0</v>
      </c>
      <c r="L14" s="28">
        <v>0</v>
      </c>
      <c r="M14" s="28">
        <v>0</v>
      </c>
      <c r="N14" s="28">
        <v>0</v>
      </c>
      <c r="O14" s="114">
        <f t="shared" si="0"/>
        <v>28445030.32</v>
      </c>
    </row>
    <row r="15" spans="1:15" s="25" customFormat="1" ht="11.25">
      <c r="A15" s="50" t="s">
        <v>22</v>
      </c>
      <c r="B15" s="29" t="s">
        <v>23</v>
      </c>
      <c r="C15" s="27" t="s">
        <v>14</v>
      </c>
      <c r="D15" s="27" t="s">
        <v>15</v>
      </c>
      <c r="E15" s="28">
        <v>28236584.86</v>
      </c>
      <c r="F15" s="28">
        <v>424215.31</v>
      </c>
      <c r="G15" s="28">
        <v>27843.35</v>
      </c>
      <c r="H15" s="28">
        <v>350319.99</v>
      </c>
      <c r="I15" s="28">
        <v>-74825.39</v>
      </c>
      <c r="J15" s="28">
        <v>243710.93</v>
      </c>
      <c r="K15" s="28">
        <v>0</v>
      </c>
      <c r="L15" s="28">
        <v>0</v>
      </c>
      <c r="M15" s="28">
        <v>0</v>
      </c>
      <c r="N15" s="28">
        <v>0</v>
      </c>
      <c r="O15" s="114">
        <f t="shared" si="0"/>
        <v>28303731.729999997</v>
      </c>
    </row>
    <row r="16" spans="1:15" s="25" customFormat="1" ht="11.25">
      <c r="A16" s="50" t="s">
        <v>24</v>
      </c>
      <c r="B16" s="29" t="s">
        <v>25</v>
      </c>
      <c r="C16" s="27" t="s">
        <v>21</v>
      </c>
      <c r="D16" s="27" t="s">
        <v>15</v>
      </c>
      <c r="E16" s="28">
        <v>30452675.61</v>
      </c>
      <c r="F16" s="28">
        <v>1133044.92</v>
      </c>
      <c r="G16" s="28">
        <v>57242.85</v>
      </c>
      <c r="H16" s="28">
        <v>210526.8</v>
      </c>
      <c r="I16" s="28">
        <v>-458688.03</v>
      </c>
      <c r="J16" s="28">
        <v>323375.62</v>
      </c>
      <c r="K16" s="28">
        <v>0</v>
      </c>
      <c r="L16" s="28">
        <v>0</v>
      </c>
      <c r="M16" s="28">
        <v>0</v>
      </c>
      <c r="N16" s="28">
        <v>0</v>
      </c>
      <c r="O16" s="114">
        <f t="shared" si="0"/>
        <v>29337602.229999997</v>
      </c>
    </row>
    <row r="17" spans="1:15" s="25" customFormat="1" ht="11.25">
      <c r="A17" s="50" t="s">
        <v>26</v>
      </c>
      <c r="B17" s="29" t="s">
        <v>27</v>
      </c>
      <c r="C17" s="27" t="s">
        <v>14</v>
      </c>
      <c r="D17" s="27" t="s">
        <v>15</v>
      </c>
      <c r="E17" s="28">
        <v>41847196.56</v>
      </c>
      <c r="F17" s="28">
        <v>439382.45</v>
      </c>
      <c r="G17" s="28">
        <v>115935.56</v>
      </c>
      <c r="H17" s="28">
        <v>395760.5</v>
      </c>
      <c r="I17" s="28">
        <v>-103796.58</v>
      </c>
      <c r="J17" s="28">
        <v>698298.02</v>
      </c>
      <c r="K17" s="28">
        <v>0</v>
      </c>
      <c r="L17" s="28">
        <v>0</v>
      </c>
      <c r="M17" s="28">
        <v>0</v>
      </c>
      <c r="N17" s="28">
        <v>0</v>
      </c>
      <c r="O17" s="114">
        <f t="shared" si="0"/>
        <v>42282140.49</v>
      </c>
    </row>
    <row r="18" spans="1:15" s="25" customFormat="1" ht="11.25">
      <c r="A18" s="50" t="s">
        <v>28</v>
      </c>
      <c r="B18" s="29" t="s">
        <v>29</v>
      </c>
      <c r="C18" s="27" t="s">
        <v>14</v>
      </c>
      <c r="D18" s="27" t="s">
        <v>15</v>
      </c>
      <c r="E18" s="28">
        <v>45610691.59</v>
      </c>
      <c r="F18" s="28">
        <v>974249.77</v>
      </c>
      <c r="G18" s="28">
        <v>-204922.83</v>
      </c>
      <c r="H18" s="28">
        <v>596833.07</v>
      </c>
      <c r="I18" s="28">
        <v>-33627.26</v>
      </c>
      <c r="J18" s="28">
        <v>154450.35</v>
      </c>
      <c r="K18" s="28">
        <v>0</v>
      </c>
      <c r="L18" s="28">
        <v>0</v>
      </c>
      <c r="M18" s="28">
        <v>0</v>
      </c>
      <c r="N18" s="28">
        <v>0</v>
      </c>
      <c r="O18" s="114">
        <f t="shared" si="0"/>
        <v>45559020.81</v>
      </c>
    </row>
    <row r="19" spans="1:15" s="25" customFormat="1" ht="11.25">
      <c r="A19" s="50" t="s">
        <v>30</v>
      </c>
      <c r="B19" s="29" t="s">
        <v>31</v>
      </c>
      <c r="C19" s="27" t="s">
        <v>32</v>
      </c>
      <c r="D19" s="27" t="s">
        <v>15</v>
      </c>
      <c r="E19" s="28">
        <v>20889528.36</v>
      </c>
      <c r="F19" s="28">
        <v>80686.86</v>
      </c>
      <c r="G19" s="28">
        <v>23402.96</v>
      </c>
      <c r="H19" s="28">
        <v>340252.19</v>
      </c>
      <c r="I19" s="28">
        <v>3715.77</v>
      </c>
      <c r="J19" s="28">
        <v>169884.02</v>
      </c>
      <c r="K19" s="28">
        <v>0</v>
      </c>
      <c r="L19" s="28">
        <v>0</v>
      </c>
      <c r="M19" s="28">
        <v>0</v>
      </c>
      <c r="N19" s="28">
        <v>0</v>
      </c>
      <c r="O19" s="114">
        <f t="shared" si="0"/>
        <v>21299290.52</v>
      </c>
    </row>
    <row r="20" spans="1:15" s="25" customFormat="1" ht="11.25">
      <c r="A20" s="50" t="s">
        <v>33</v>
      </c>
      <c r="B20" s="29" t="s">
        <v>34</v>
      </c>
      <c r="C20" s="27" t="s">
        <v>35</v>
      </c>
      <c r="D20" s="27" t="s">
        <v>36</v>
      </c>
      <c r="E20" s="28">
        <v>49712150.29</v>
      </c>
      <c r="F20" s="28">
        <v>373775.63</v>
      </c>
      <c r="G20" s="28">
        <v>94622.07</v>
      </c>
      <c r="H20" s="28">
        <v>3423738.6</v>
      </c>
      <c r="I20" s="28">
        <v>-437606.93</v>
      </c>
      <c r="J20" s="28">
        <v>2542653.05</v>
      </c>
      <c r="K20" s="28">
        <v>0</v>
      </c>
      <c r="L20" s="28">
        <v>0</v>
      </c>
      <c r="M20" s="28">
        <v>0</v>
      </c>
      <c r="N20" s="28">
        <v>0</v>
      </c>
      <c r="O20" s="114">
        <f t="shared" si="0"/>
        <v>54772537.309999995</v>
      </c>
    </row>
    <row r="21" spans="1:15" s="25" customFormat="1" ht="11.25">
      <c r="A21" s="50" t="s">
        <v>37</v>
      </c>
      <c r="B21" s="29" t="s">
        <v>38</v>
      </c>
      <c r="C21" s="27" t="s">
        <v>35</v>
      </c>
      <c r="D21" s="27" t="s">
        <v>36</v>
      </c>
      <c r="E21" s="28">
        <v>104975665.99</v>
      </c>
      <c r="F21" s="28">
        <v>683652.48</v>
      </c>
      <c r="G21" s="28">
        <v>103242.92</v>
      </c>
      <c r="H21" s="28">
        <v>3782378.47</v>
      </c>
      <c r="I21" s="28">
        <v>-360850.79</v>
      </c>
      <c r="J21" s="28">
        <v>269000</v>
      </c>
      <c r="K21" s="28">
        <v>0</v>
      </c>
      <c r="L21" s="28">
        <v>0</v>
      </c>
      <c r="M21" s="28">
        <v>0</v>
      </c>
      <c r="N21" s="28">
        <v>0</v>
      </c>
      <c r="O21" s="114">
        <f t="shared" si="0"/>
        <v>107879298.26999998</v>
      </c>
    </row>
    <row r="22" spans="1:15" s="25" customFormat="1" ht="11.25">
      <c r="A22" s="50" t="s">
        <v>39</v>
      </c>
      <c r="B22" s="29" t="s">
        <v>40</v>
      </c>
      <c r="C22" s="27" t="s">
        <v>41</v>
      </c>
      <c r="D22" s="27" t="s">
        <v>42</v>
      </c>
      <c r="E22" s="28">
        <v>48015284.87</v>
      </c>
      <c r="F22" s="28">
        <v>464678.71</v>
      </c>
      <c r="G22" s="28">
        <v>64262.46</v>
      </c>
      <c r="H22" s="28">
        <v>718935.75</v>
      </c>
      <c r="I22" s="28">
        <v>-559940.15</v>
      </c>
      <c r="J22" s="28">
        <v>1060140.29</v>
      </c>
      <c r="K22" s="28">
        <v>0</v>
      </c>
      <c r="L22" s="28">
        <v>0</v>
      </c>
      <c r="M22" s="28">
        <v>0</v>
      </c>
      <c r="N22" s="28">
        <v>0</v>
      </c>
      <c r="O22" s="114">
        <f t="shared" si="0"/>
        <v>48705479.589999996</v>
      </c>
    </row>
    <row r="23" spans="1:15" s="25" customFormat="1" ht="11.25">
      <c r="A23" s="50" t="s">
        <v>43</v>
      </c>
      <c r="B23" s="29" t="s">
        <v>44</v>
      </c>
      <c r="C23" s="27" t="s">
        <v>18</v>
      </c>
      <c r="D23" s="27" t="s">
        <v>15</v>
      </c>
      <c r="E23" s="28">
        <v>21585905.71</v>
      </c>
      <c r="F23" s="28">
        <v>118562.18</v>
      </c>
      <c r="G23" s="28">
        <v>-1303.07</v>
      </c>
      <c r="H23" s="28">
        <v>654893.8</v>
      </c>
      <c r="I23" s="28">
        <v>-36683.33</v>
      </c>
      <c r="J23" s="28">
        <v>187866.75</v>
      </c>
      <c r="K23" s="28">
        <v>0</v>
      </c>
      <c r="L23" s="28">
        <v>0</v>
      </c>
      <c r="M23" s="28">
        <v>-816</v>
      </c>
      <c r="N23" s="28">
        <v>0</v>
      </c>
      <c r="O23" s="114">
        <f t="shared" si="0"/>
        <v>22273907.820000004</v>
      </c>
    </row>
    <row r="24" spans="1:15" s="25" customFormat="1" ht="11.25">
      <c r="A24" s="50" t="s">
        <v>45</v>
      </c>
      <c r="B24" s="29" t="s">
        <v>46</v>
      </c>
      <c r="C24" s="27" t="s">
        <v>32</v>
      </c>
      <c r="D24" s="27" t="s">
        <v>15</v>
      </c>
      <c r="E24" s="28">
        <v>74048773.97</v>
      </c>
      <c r="F24" s="28">
        <v>2295031.23</v>
      </c>
      <c r="G24" s="28">
        <v>-48262.78</v>
      </c>
      <c r="H24" s="28">
        <v>640431.65</v>
      </c>
      <c r="I24" s="28">
        <v>-235584.3</v>
      </c>
      <c r="J24" s="28">
        <v>655603.81</v>
      </c>
      <c r="K24" s="28">
        <v>0</v>
      </c>
      <c r="L24" s="28">
        <v>0</v>
      </c>
      <c r="M24" s="28">
        <v>0</v>
      </c>
      <c r="N24" s="28">
        <v>0</v>
      </c>
      <c r="O24" s="114">
        <f t="shared" si="0"/>
        <v>72862456.68</v>
      </c>
    </row>
    <row r="25" spans="1:15" s="25" customFormat="1" ht="11.25">
      <c r="A25" s="50" t="s">
        <v>47</v>
      </c>
      <c r="B25" s="29" t="s">
        <v>48</v>
      </c>
      <c r="C25" s="27" t="s">
        <v>14</v>
      </c>
      <c r="D25" s="27" t="s">
        <v>15</v>
      </c>
      <c r="E25" s="28">
        <v>68557630.77</v>
      </c>
      <c r="F25" s="28">
        <v>1218283.44</v>
      </c>
      <c r="G25" s="28">
        <v>195511.5</v>
      </c>
      <c r="H25" s="28">
        <v>2286517.65</v>
      </c>
      <c r="I25" s="28">
        <v>-411625.86</v>
      </c>
      <c r="J25" s="28">
        <v>282501.47</v>
      </c>
      <c r="K25" s="28">
        <v>0</v>
      </c>
      <c r="L25" s="28">
        <v>0</v>
      </c>
      <c r="M25" s="28">
        <v>-572773.56</v>
      </c>
      <c r="N25" s="28">
        <v>0</v>
      </c>
      <c r="O25" s="114">
        <f t="shared" si="0"/>
        <v>68728455.53</v>
      </c>
    </row>
    <row r="26" spans="1:15" s="25" customFormat="1" ht="11.25">
      <c r="A26" s="50" t="s">
        <v>49</v>
      </c>
      <c r="B26" s="29" t="s">
        <v>50</v>
      </c>
      <c r="C26" s="27" t="s">
        <v>21</v>
      </c>
      <c r="D26" s="27" t="s">
        <v>15</v>
      </c>
      <c r="E26" s="28">
        <v>35200250.3</v>
      </c>
      <c r="F26" s="28">
        <v>889782.27</v>
      </c>
      <c r="G26" s="28">
        <v>-731470.06</v>
      </c>
      <c r="H26" s="28">
        <v>7761423.78</v>
      </c>
      <c r="I26" s="28">
        <v>-97573.66</v>
      </c>
      <c r="J26" s="28">
        <v>868621.05</v>
      </c>
      <c r="K26" s="28">
        <v>0</v>
      </c>
      <c r="L26" s="28">
        <v>0</v>
      </c>
      <c r="M26" s="28">
        <v>0</v>
      </c>
      <c r="N26" s="28">
        <v>0</v>
      </c>
      <c r="O26" s="114">
        <f t="shared" si="0"/>
        <v>43574409.26</v>
      </c>
    </row>
    <row r="27" spans="1:15" s="25" customFormat="1" ht="11.25">
      <c r="A27" s="50" t="s">
        <v>51</v>
      </c>
      <c r="B27" s="29" t="s">
        <v>52</v>
      </c>
      <c r="C27" s="27" t="s">
        <v>53</v>
      </c>
      <c r="D27" s="27" t="s">
        <v>54</v>
      </c>
      <c r="E27" s="28">
        <v>58342250.62</v>
      </c>
      <c r="F27" s="28">
        <v>229426.5</v>
      </c>
      <c r="G27" s="28">
        <v>35577.15</v>
      </c>
      <c r="H27" s="28">
        <v>1176974.49</v>
      </c>
      <c r="I27" s="28">
        <v>167099.28</v>
      </c>
      <c r="J27" s="28">
        <v>486243.7</v>
      </c>
      <c r="K27" s="28">
        <v>0</v>
      </c>
      <c r="L27" s="28">
        <v>0</v>
      </c>
      <c r="M27" s="28">
        <v>0</v>
      </c>
      <c r="N27" s="28">
        <v>0</v>
      </c>
      <c r="O27" s="114">
        <f t="shared" si="0"/>
        <v>59907564.440000005</v>
      </c>
    </row>
    <row r="28" spans="1:15" s="25" customFormat="1" ht="11.25">
      <c r="A28" s="50" t="s">
        <v>55</v>
      </c>
      <c r="B28" s="29" t="s">
        <v>56</v>
      </c>
      <c r="C28" s="27" t="s">
        <v>32</v>
      </c>
      <c r="D28" s="27" t="s">
        <v>54</v>
      </c>
      <c r="E28" s="28">
        <v>58159422.73</v>
      </c>
      <c r="F28" s="28">
        <v>1174104.43</v>
      </c>
      <c r="G28" s="28">
        <v>187296.23</v>
      </c>
      <c r="H28" s="28">
        <v>1902906.59</v>
      </c>
      <c r="I28" s="28">
        <v>-56052.89</v>
      </c>
      <c r="J28" s="28">
        <v>657482</v>
      </c>
      <c r="K28" s="28">
        <v>0</v>
      </c>
      <c r="L28" s="28">
        <v>0</v>
      </c>
      <c r="M28" s="28">
        <v>0</v>
      </c>
      <c r="N28" s="28">
        <v>0</v>
      </c>
      <c r="O28" s="114">
        <f t="shared" si="0"/>
        <v>59302357.77</v>
      </c>
    </row>
    <row r="29" spans="1:15" s="25" customFormat="1" ht="11.25">
      <c r="A29" s="50" t="s">
        <v>57</v>
      </c>
      <c r="B29" s="29" t="s">
        <v>58</v>
      </c>
      <c r="C29" s="27" t="s">
        <v>35</v>
      </c>
      <c r="D29" s="27" t="s">
        <v>36</v>
      </c>
      <c r="E29" s="28">
        <v>59109834.94</v>
      </c>
      <c r="F29" s="28">
        <v>1363076.46</v>
      </c>
      <c r="G29" s="28">
        <v>97998.71</v>
      </c>
      <c r="H29" s="28">
        <v>697350.17</v>
      </c>
      <c r="I29" s="28">
        <v>-85470.54</v>
      </c>
      <c r="J29" s="28">
        <v>896950.35</v>
      </c>
      <c r="K29" s="28">
        <v>0</v>
      </c>
      <c r="L29" s="28">
        <v>0</v>
      </c>
      <c r="M29" s="28">
        <v>0</v>
      </c>
      <c r="N29" s="28">
        <v>0</v>
      </c>
      <c r="O29" s="114">
        <f t="shared" si="0"/>
        <v>59157589.75</v>
      </c>
    </row>
    <row r="30" spans="1:15" s="25" customFormat="1" ht="11.25">
      <c r="A30" s="50" t="s">
        <v>59</v>
      </c>
      <c r="B30" s="29" t="s">
        <v>60</v>
      </c>
      <c r="C30" s="27" t="s">
        <v>61</v>
      </c>
      <c r="D30" s="27" t="s">
        <v>42</v>
      </c>
      <c r="E30" s="28">
        <v>370780362.28</v>
      </c>
      <c r="F30" s="28">
        <v>9944894.58</v>
      </c>
      <c r="G30" s="28">
        <v>-44958.21</v>
      </c>
      <c r="H30" s="28">
        <v>4851431.8</v>
      </c>
      <c r="I30" s="28">
        <v>-186679.15</v>
      </c>
      <c r="J30" s="28">
        <v>18387466.71</v>
      </c>
      <c r="K30" s="28">
        <v>0</v>
      </c>
      <c r="L30" s="28">
        <v>0</v>
      </c>
      <c r="M30" s="28">
        <v>0</v>
      </c>
      <c r="N30" s="28">
        <v>0</v>
      </c>
      <c r="O30" s="114">
        <f t="shared" si="0"/>
        <v>383932645.27</v>
      </c>
    </row>
    <row r="31" spans="1:15" s="25" customFormat="1" ht="11.25">
      <c r="A31" s="50" t="s">
        <v>62</v>
      </c>
      <c r="B31" s="29" t="s">
        <v>63</v>
      </c>
      <c r="C31" s="27" t="s">
        <v>21</v>
      </c>
      <c r="D31" s="27" t="s">
        <v>15</v>
      </c>
      <c r="E31" s="28">
        <v>38466939</v>
      </c>
      <c r="F31" s="28">
        <v>947130.85</v>
      </c>
      <c r="G31" s="28">
        <v>-118454.38</v>
      </c>
      <c r="H31" s="28">
        <v>177964.29</v>
      </c>
      <c r="I31" s="28">
        <v>37509.63</v>
      </c>
      <c r="J31" s="28">
        <v>72592.86</v>
      </c>
      <c r="K31" s="28">
        <v>0</v>
      </c>
      <c r="L31" s="28">
        <v>0</v>
      </c>
      <c r="M31" s="28">
        <v>-215785.89</v>
      </c>
      <c r="N31" s="28">
        <v>0</v>
      </c>
      <c r="O31" s="114">
        <f t="shared" si="0"/>
        <v>37710543.42</v>
      </c>
    </row>
    <row r="32" spans="1:15" s="25" customFormat="1" ht="11.25">
      <c r="A32" s="50" t="s">
        <v>64</v>
      </c>
      <c r="B32" s="29" t="s">
        <v>65</v>
      </c>
      <c r="C32" s="27" t="s">
        <v>18</v>
      </c>
      <c r="D32" s="27" t="s">
        <v>54</v>
      </c>
      <c r="E32" s="28">
        <v>42540445.97</v>
      </c>
      <c r="F32" s="28">
        <v>392293.64</v>
      </c>
      <c r="G32" s="28">
        <v>266617.6</v>
      </c>
      <c r="H32" s="28">
        <v>897924.3</v>
      </c>
      <c r="I32" s="28">
        <v>-110381.43</v>
      </c>
      <c r="J32" s="28">
        <v>586665.08</v>
      </c>
      <c r="K32" s="28">
        <v>0</v>
      </c>
      <c r="L32" s="28">
        <v>0</v>
      </c>
      <c r="M32" s="28">
        <v>0</v>
      </c>
      <c r="N32" s="28">
        <v>0</v>
      </c>
      <c r="O32" s="114">
        <f t="shared" si="0"/>
        <v>43255742.67999999</v>
      </c>
    </row>
    <row r="33" spans="1:15" s="25" customFormat="1" ht="11.25">
      <c r="A33" s="50" t="s">
        <v>66</v>
      </c>
      <c r="B33" s="29" t="s">
        <v>67</v>
      </c>
      <c r="C33" s="27" t="s">
        <v>18</v>
      </c>
      <c r="D33" s="27" t="s">
        <v>54</v>
      </c>
      <c r="E33" s="28">
        <v>42301552.85</v>
      </c>
      <c r="F33" s="28">
        <v>488051.94</v>
      </c>
      <c r="G33" s="28">
        <v>141477.16</v>
      </c>
      <c r="H33" s="28">
        <v>2104083.71</v>
      </c>
      <c r="I33" s="28">
        <v>35743.23</v>
      </c>
      <c r="J33" s="28">
        <v>2665689.83</v>
      </c>
      <c r="K33" s="28">
        <v>0</v>
      </c>
      <c r="L33" s="28">
        <v>0</v>
      </c>
      <c r="M33" s="28">
        <v>0</v>
      </c>
      <c r="N33" s="28">
        <v>0</v>
      </c>
      <c r="O33" s="114">
        <f t="shared" si="0"/>
        <v>46477540.52</v>
      </c>
    </row>
    <row r="34" spans="1:15" s="25" customFormat="1" ht="11.25">
      <c r="A34" s="50" t="s">
        <v>68</v>
      </c>
      <c r="B34" s="29" t="s">
        <v>69</v>
      </c>
      <c r="C34" s="27" t="s">
        <v>21</v>
      </c>
      <c r="D34" s="27" t="s">
        <v>15</v>
      </c>
      <c r="E34" s="28">
        <v>19679813.74</v>
      </c>
      <c r="F34" s="28">
        <v>593435.28</v>
      </c>
      <c r="G34" s="28">
        <v>222413.19</v>
      </c>
      <c r="H34" s="28">
        <v>217781.54</v>
      </c>
      <c r="I34" s="28">
        <v>-30619.54</v>
      </c>
      <c r="J34" s="28">
        <v>111143</v>
      </c>
      <c r="K34" s="28">
        <v>0</v>
      </c>
      <c r="L34" s="28">
        <v>0</v>
      </c>
      <c r="M34" s="28">
        <v>0</v>
      </c>
      <c r="N34" s="28">
        <v>0</v>
      </c>
      <c r="O34" s="114">
        <f t="shared" si="0"/>
        <v>19162270.269999996</v>
      </c>
    </row>
    <row r="35" spans="1:15" s="25" customFormat="1" ht="11.25">
      <c r="A35" s="50" t="s">
        <v>70</v>
      </c>
      <c r="B35" s="29" t="s">
        <v>71</v>
      </c>
      <c r="C35" s="27" t="s">
        <v>18</v>
      </c>
      <c r="D35" s="27" t="s">
        <v>42</v>
      </c>
      <c r="E35" s="28">
        <v>80473071.49</v>
      </c>
      <c r="F35" s="28">
        <v>1271310.26</v>
      </c>
      <c r="G35" s="28">
        <v>133117.92</v>
      </c>
      <c r="H35" s="28">
        <v>2000294</v>
      </c>
      <c r="I35" s="28">
        <v>34731.63</v>
      </c>
      <c r="J35" s="28">
        <v>1416220.32</v>
      </c>
      <c r="K35" s="28">
        <v>0</v>
      </c>
      <c r="L35" s="28">
        <v>0</v>
      </c>
      <c r="M35" s="28">
        <v>0</v>
      </c>
      <c r="N35" s="28">
        <v>0</v>
      </c>
      <c r="O35" s="114">
        <f t="shared" si="0"/>
        <v>82519889.25999998</v>
      </c>
    </row>
    <row r="36" spans="1:15" s="25" customFormat="1" ht="11.25">
      <c r="A36" s="50" t="s">
        <v>72</v>
      </c>
      <c r="B36" s="29" t="s">
        <v>73</v>
      </c>
      <c r="C36" s="27" t="s">
        <v>21</v>
      </c>
      <c r="D36" s="27" t="s">
        <v>15</v>
      </c>
      <c r="E36" s="28">
        <v>17677488.2</v>
      </c>
      <c r="F36" s="28">
        <v>206085.52</v>
      </c>
      <c r="G36" s="28">
        <v>44185</v>
      </c>
      <c r="H36" s="28">
        <v>163362.5</v>
      </c>
      <c r="I36" s="28">
        <v>-31701.46</v>
      </c>
      <c r="J36" s="28">
        <v>360439.77</v>
      </c>
      <c r="K36" s="28">
        <v>0</v>
      </c>
      <c r="L36" s="28">
        <v>0</v>
      </c>
      <c r="M36" s="28">
        <v>0</v>
      </c>
      <c r="N36" s="28">
        <v>0</v>
      </c>
      <c r="O36" s="114">
        <f t="shared" si="0"/>
        <v>17919318.49</v>
      </c>
    </row>
    <row r="37" spans="1:15" s="25" customFormat="1" ht="11.25">
      <c r="A37" s="50" t="s">
        <v>74</v>
      </c>
      <c r="B37" s="29" t="s">
        <v>75</v>
      </c>
      <c r="C37" s="27" t="s">
        <v>53</v>
      </c>
      <c r="D37" s="27" t="s">
        <v>54</v>
      </c>
      <c r="E37" s="28">
        <v>62119671</v>
      </c>
      <c r="F37" s="28">
        <v>985179.55</v>
      </c>
      <c r="G37" s="28">
        <v>84158.85</v>
      </c>
      <c r="H37" s="28">
        <v>1269579.35</v>
      </c>
      <c r="I37" s="28">
        <v>-187489.61</v>
      </c>
      <c r="J37" s="28">
        <v>548334.91</v>
      </c>
      <c r="K37" s="28">
        <v>0</v>
      </c>
      <c r="L37" s="28">
        <v>0</v>
      </c>
      <c r="M37" s="28">
        <v>0</v>
      </c>
      <c r="N37" s="28">
        <v>0</v>
      </c>
      <c r="O37" s="114">
        <f t="shared" si="0"/>
        <v>62680757.25</v>
      </c>
    </row>
    <row r="38" spans="1:15" s="25" customFormat="1" ht="11.25">
      <c r="A38" s="50" t="s">
        <v>76</v>
      </c>
      <c r="B38" s="29" t="s">
        <v>77</v>
      </c>
      <c r="C38" s="27" t="s">
        <v>14</v>
      </c>
      <c r="D38" s="27" t="s">
        <v>54</v>
      </c>
      <c r="E38" s="28">
        <v>52341898</v>
      </c>
      <c r="F38" s="28">
        <v>1182960</v>
      </c>
      <c r="G38" s="28">
        <v>-98673</v>
      </c>
      <c r="H38" s="28">
        <v>519480</v>
      </c>
      <c r="I38" s="28">
        <v>-21747</v>
      </c>
      <c r="J38" s="28">
        <v>284500</v>
      </c>
      <c r="K38" s="28">
        <v>0</v>
      </c>
      <c r="L38" s="28">
        <v>0</v>
      </c>
      <c r="M38" s="28">
        <v>0</v>
      </c>
      <c r="N38" s="28">
        <v>0</v>
      </c>
      <c r="O38" s="114">
        <f t="shared" si="0"/>
        <v>52039844</v>
      </c>
    </row>
    <row r="39" spans="1:15" s="25" customFormat="1" ht="11.25">
      <c r="A39" s="50" t="s">
        <v>78</v>
      </c>
      <c r="B39" s="29" t="s">
        <v>79</v>
      </c>
      <c r="C39" s="27" t="s">
        <v>41</v>
      </c>
      <c r="D39" s="27" t="s">
        <v>42</v>
      </c>
      <c r="E39" s="28">
        <v>129557692.82</v>
      </c>
      <c r="F39" s="28">
        <v>1539012.44</v>
      </c>
      <c r="G39" s="28">
        <v>219896.24</v>
      </c>
      <c r="H39" s="28">
        <v>2520433.87</v>
      </c>
      <c r="I39" s="28">
        <v>-117484.05</v>
      </c>
      <c r="J39" s="28">
        <v>3625153.52</v>
      </c>
      <c r="K39" s="28">
        <v>0</v>
      </c>
      <c r="L39" s="28">
        <v>0</v>
      </c>
      <c r="M39" s="28">
        <v>0</v>
      </c>
      <c r="N39" s="28">
        <v>0</v>
      </c>
      <c r="O39" s="114">
        <f t="shared" si="0"/>
        <v>133826887.48</v>
      </c>
    </row>
    <row r="40" spans="1:15" s="25" customFormat="1" ht="11.25">
      <c r="A40" s="50" t="s">
        <v>80</v>
      </c>
      <c r="B40" s="29" t="s">
        <v>81</v>
      </c>
      <c r="C40" s="27" t="s">
        <v>32</v>
      </c>
      <c r="D40" s="27" t="s">
        <v>15</v>
      </c>
      <c r="E40" s="28">
        <v>37017983.35</v>
      </c>
      <c r="F40" s="28">
        <v>331878.97</v>
      </c>
      <c r="G40" s="28">
        <v>-6595.81</v>
      </c>
      <c r="H40" s="28">
        <v>507597.07</v>
      </c>
      <c r="I40" s="28">
        <v>-85310.45</v>
      </c>
      <c r="J40" s="28">
        <v>606975.31</v>
      </c>
      <c r="K40" s="28">
        <v>0</v>
      </c>
      <c r="L40" s="28">
        <v>0</v>
      </c>
      <c r="M40" s="28">
        <v>0</v>
      </c>
      <c r="N40" s="28">
        <v>0</v>
      </c>
      <c r="O40" s="114">
        <f t="shared" si="0"/>
        <v>37721962.120000005</v>
      </c>
    </row>
    <row r="41" spans="1:15" s="25" customFormat="1" ht="11.25">
      <c r="A41" s="50" t="s">
        <v>82</v>
      </c>
      <c r="B41" s="29" t="s">
        <v>83</v>
      </c>
      <c r="C41" s="27" t="s">
        <v>32</v>
      </c>
      <c r="D41" s="27" t="s">
        <v>15</v>
      </c>
      <c r="E41" s="28">
        <v>25942304.5</v>
      </c>
      <c r="F41" s="28">
        <v>398196.91</v>
      </c>
      <c r="G41" s="28">
        <v>107329.45</v>
      </c>
      <c r="H41" s="28">
        <v>838133.25</v>
      </c>
      <c r="I41" s="28">
        <v>-97295.05</v>
      </c>
      <c r="J41" s="28">
        <v>51844.82</v>
      </c>
      <c r="K41" s="28">
        <v>0</v>
      </c>
      <c r="L41" s="28">
        <v>0</v>
      </c>
      <c r="M41" s="28">
        <v>0</v>
      </c>
      <c r="N41" s="28">
        <v>0</v>
      </c>
      <c r="O41" s="114">
        <f t="shared" si="0"/>
        <v>26229461.16</v>
      </c>
    </row>
    <row r="42" spans="1:15" s="25" customFormat="1" ht="11.25">
      <c r="A42" s="50" t="s">
        <v>84</v>
      </c>
      <c r="B42" s="29" t="s">
        <v>85</v>
      </c>
      <c r="C42" s="27" t="s">
        <v>35</v>
      </c>
      <c r="D42" s="27" t="s">
        <v>36</v>
      </c>
      <c r="E42" s="28">
        <v>90689380.56</v>
      </c>
      <c r="F42" s="28">
        <v>717614.97</v>
      </c>
      <c r="G42" s="28">
        <v>-1311049.49</v>
      </c>
      <c r="H42" s="28">
        <v>2867489.79</v>
      </c>
      <c r="I42" s="28">
        <v>-314996.28</v>
      </c>
      <c r="J42" s="28">
        <v>3738600.71</v>
      </c>
      <c r="K42" s="28">
        <v>0</v>
      </c>
      <c r="L42" s="28">
        <v>0</v>
      </c>
      <c r="M42" s="28">
        <v>0</v>
      </c>
      <c r="N42" s="28">
        <v>0</v>
      </c>
      <c r="O42" s="114">
        <f t="shared" si="0"/>
        <v>97573909.3</v>
      </c>
    </row>
    <row r="43" spans="1:15" s="25" customFormat="1" ht="11.25">
      <c r="A43" s="50" t="s">
        <v>86</v>
      </c>
      <c r="B43" s="29" t="s">
        <v>87</v>
      </c>
      <c r="C43" s="27" t="s">
        <v>32</v>
      </c>
      <c r="D43" s="27" t="s">
        <v>15</v>
      </c>
      <c r="E43" s="28">
        <v>28240451.72</v>
      </c>
      <c r="F43" s="28">
        <v>207638.42</v>
      </c>
      <c r="G43" s="28">
        <v>-3277.92</v>
      </c>
      <c r="H43" s="28">
        <v>339774.93</v>
      </c>
      <c r="I43" s="28">
        <v>-113574.27</v>
      </c>
      <c r="J43" s="28">
        <v>302011.09</v>
      </c>
      <c r="K43" s="28">
        <v>0</v>
      </c>
      <c r="L43" s="28">
        <v>0</v>
      </c>
      <c r="M43" s="28">
        <v>0</v>
      </c>
      <c r="N43" s="28">
        <v>0</v>
      </c>
      <c r="O43" s="114">
        <f t="shared" si="0"/>
        <v>28564302.97</v>
      </c>
    </row>
    <row r="44" spans="1:15" s="25" customFormat="1" ht="11.25">
      <c r="A44" s="50" t="s">
        <v>88</v>
      </c>
      <c r="B44" s="29" t="s">
        <v>89</v>
      </c>
      <c r="C44" s="27" t="s">
        <v>14</v>
      </c>
      <c r="D44" s="27" t="s">
        <v>54</v>
      </c>
      <c r="E44" s="28">
        <v>96109775.93</v>
      </c>
      <c r="F44" s="28">
        <v>860015.74</v>
      </c>
      <c r="G44" s="28">
        <v>52834.12</v>
      </c>
      <c r="H44" s="28">
        <v>2022700.57</v>
      </c>
      <c r="I44" s="28">
        <v>-247414.2</v>
      </c>
      <c r="J44" s="28">
        <v>1241514.34</v>
      </c>
      <c r="K44" s="28">
        <v>0</v>
      </c>
      <c r="L44" s="28">
        <v>0</v>
      </c>
      <c r="M44" s="28">
        <v>0</v>
      </c>
      <c r="N44" s="28">
        <v>0</v>
      </c>
      <c r="O44" s="114">
        <f t="shared" si="0"/>
        <v>98213726.78</v>
      </c>
    </row>
    <row r="45" spans="1:15" s="25" customFormat="1" ht="11.25">
      <c r="A45" s="50" t="s">
        <v>90</v>
      </c>
      <c r="B45" s="29" t="s">
        <v>91</v>
      </c>
      <c r="C45" s="27" t="s">
        <v>53</v>
      </c>
      <c r="D45" s="27" t="s">
        <v>54</v>
      </c>
      <c r="E45" s="28">
        <v>189600373.37</v>
      </c>
      <c r="F45" s="28">
        <v>1693933.73</v>
      </c>
      <c r="G45" s="28">
        <v>345645.67</v>
      </c>
      <c r="H45" s="28">
        <v>6109924.29</v>
      </c>
      <c r="I45" s="28">
        <v>-10109.96</v>
      </c>
      <c r="J45" s="28">
        <v>2484182.75</v>
      </c>
      <c r="K45" s="28">
        <v>0</v>
      </c>
      <c r="L45" s="28">
        <v>0</v>
      </c>
      <c r="M45" s="28">
        <v>0</v>
      </c>
      <c r="N45" s="28">
        <v>0</v>
      </c>
      <c r="O45" s="114">
        <f t="shared" si="0"/>
        <v>196144791.05</v>
      </c>
    </row>
    <row r="46" spans="1:15" s="25" customFormat="1" ht="11.25">
      <c r="A46" s="50" t="s">
        <v>92</v>
      </c>
      <c r="B46" s="29" t="s">
        <v>93</v>
      </c>
      <c r="C46" s="27" t="s">
        <v>32</v>
      </c>
      <c r="D46" s="27" t="s">
        <v>15</v>
      </c>
      <c r="E46" s="28">
        <v>26334265.26</v>
      </c>
      <c r="F46" s="28">
        <v>304708.12</v>
      </c>
      <c r="G46" s="28">
        <v>38650.05</v>
      </c>
      <c r="H46" s="28">
        <v>507095.47</v>
      </c>
      <c r="I46" s="28">
        <v>-119262.6</v>
      </c>
      <c r="J46" s="28">
        <v>68681</v>
      </c>
      <c r="K46" s="28">
        <v>0</v>
      </c>
      <c r="L46" s="28">
        <v>0</v>
      </c>
      <c r="M46" s="28">
        <v>0</v>
      </c>
      <c r="N46" s="28">
        <v>0</v>
      </c>
      <c r="O46" s="114">
        <f t="shared" si="0"/>
        <v>26447420.959999997</v>
      </c>
    </row>
    <row r="47" spans="1:15" s="25" customFormat="1" ht="11.25">
      <c r="A47" s="50" t="s">
        <v>94</v>
      </c>
      <c r="B47" s="29" t="s">
        <v>95</v>
      </c>
      <c r="C47" s="27" t="s">
        <v>35</v>
      </c>
      <c r="D47" s="27" t="s">
        <v>36</v>
      </c>
      <c r="E47" s="28">
        <v>79040772.66</v>
      </c>
      <c r="F47" s="28">
        <v>2555561.89</v>
      </c>
      <c r="G47" s="28">
        <v>30450.11</v>
      </c>
      <c r="H47" s="28">
        <v>906989.9</v>
      </c>
      <c r="I47" s="28">
        <v>-121623.59</v>
      </c>
      <c r="J47" s="28">
        <v>844140.48</v>
      </c>
      <c r="K47" s="28">
        <v>0</v>
      </c>
      <c r="L47" s="28">
        <v>0</v>
      </c>
      <c r="M47" s="28">
        <v>0</v>
      </c>
      <c r="N47" s="28">
        <v>0</v>
      </c>
      <c r="O47" s="114">
        <f t="shared" si="0"/>
        <v>78084267.45</v>
      </c>
    </row>
    <row r="48" spans="1:15" s="25" customFormat="1" ht="11.25">
      <c r="A48" s="50" t="s">
        <v>96</v>
      </c>
      <c r="B48" s="29" t="s">
        <v>97</v>
      </c>
      <c r="C48" s="27" t="s">
        <v>61</v>
      </c>
      <c r="D48" s="27" t="s">
        <v>15</v>
      </c>
      <c r="E48" s="28">
        <v>24766167.34</v>
      </c>
      <c r="F48" s="28">
        <v>250459.15</v>
      </c>
      <c r="G48" s="28">
        <v>-110238.23</v>
      </c>
      <c r="H48" s="28">
        <v>588413.57</v>
      </c>
      <c r="I48" s="28">
        <v>-113303.19</v>
      </c>
      <c r="J48" s="28">
        <v>146760.29</v>
      </c>
      <c r="K48" s="28">
        <v>0</v>
      </c>
      <c r="L48" s="28">
        <v>0</v>
      </c>
      <c r="M48" s="28">
        <v>0</v>
      </c>
      <c r="N48" s="28">
        <v>0</v>
      </c>
      <c r="O48" s="114">
        <f t="shared" si="0"/>
        <v>25247817.09</v>
      </c>
    </row>
    <row r="49" spans="1:15" s="25" customFormat="1" ht="11.25">
      <c r="A49" s="50" t="s">
        <v>98</v>
      </c>
      <c r="B49" s="29" t="s">
        <v>99</v>
      </c>
      <c r="C49" s="27" t="s">
        <v>32</v>
      </c>
      <c r="D49" s="27" t="s">
        <v>15</v>
      </c>
      <c r="E49" s="28">
        <v>36491798.1</v>
      </c>
      <c r="F49" s="28">
        <v>976917.53</v>
      </c>
      <c r="G49" s="28">
        <v>89286.14</v>
      </c>
      <c r="H49" s="28">
        <v>1672811.67</v>
      </c>
      <c r="I49" s="28">
        <v>-17384.71</v>
      </c>
      <c r="J49" s="28">
        <v>814247.14</v>
      </c>
      <c r="K49" s="28">
        <v>0</v>
      </c>
      <c r="L49" s="28">
        <v>0</v>
      </c>
      <c r="M49" s="28">
        <v>0</v>
      </c>
      <c r="N49" s="28">
        <v>0</v>
      </c>
      <c r="O49" s="114">
        <f t="shared" si="0"/>
        <v>37895268.53</v>
      </c>
    </row>
    <row r="50" spans="1:15" s="25" customFormat="1" ht="11.25">
      <c r="A50" s="50" t="s">
        <v>100</v>
      </c>
      <c r="B50" s="29" t="s">
        <v>101</v>
      </c>
      <c r="C50" s="27" t="s">
        <v>21</v>
      </c>
      <c r="D50" s="27" t="s">
        <v>15</v>
      </c>
      <c r="E50" s="28">
        <v>24028536.33</v>
      </c>
      <c r="F50" s="28">
        <v>1194209.13</v>
      </c>
      <c r="G50" s="28">
        <v>-19152.23</v>
      </c>
      <c r="H50" s="28">
        <v>133523.63</v>
      </c>
      <c r="I50" s="28">
        <v>-37409.16</v>
      </c>
      <c r="J50" s="28">
        <v>213103.25</v>
      </c>
      <c r="K50" s="28">
        <v>0</v>
      </c>
      <c r="L50" s="28">
        <v>0</v>
      </c>
      <c r="M50" s="28">
        <v>0</v>
      </c>
      <c r="N50" s="28">
        <v>0</v>
      </c>
      <c r="O50" s="114">
        <f t="shared" si="0"/>
        <v>23162697.15</v>
      </c>
    </row>
    <row r="51" spans="1:15" s="25" customFormat="1" ht="11.25">
      <c r="A51" s="50" t="s">
        <v>102</v>
      </c>
      <c r="B51" s="29" t="s">
        <v>103</v>
      </c>
      <c r="C51" s="27" t="s">
        <v>18</v>
      </c>
      <c r="D51" s="27" t="s">
        <v>15</v>
      </c>
      <c r="E51" s="28">
        <v>25279988.77</v>
      </c>
      <c r="F51" s="28">
        <v>273455.79</v>
      </c>
      <c r="G51" s="28">
        <v>63735.32</v>
      </c>
      <c r="H51" s="28">
        <v>520380.82</v>
      </c>
      <c r="I51" s="28">
        <v>-133358.08</v>
      </c>
      <c r="J51" s="28">
        <v>483632.39</v>
      </c>
      <c r="K51" s="28">
        <v>0</v>
      </c>
      <c r="L51" s="28">
        <v>0</v>
      </c>
      <c r="M51" s="28">
        <v>0</v>
      </c>
      <c r="N51" s="28">
        <v>0</v>
      </c>
      <c r="O51" s="114">
        <f t="shared" si="0"/>
        <v>25813452.790000003</v>
      </c>
    </row>
    <row r="52" spans="1:15" s="25" customFormat="1" ht="11.25">
      <c r="A52" s="50" t="s">
        <v>104</v>
      </c>
      <c r="B52" s="29" t="s">
        <v>105</v>
      </c>
      <c r="C52" s="27" t="s">
        <v>18</v>
      </c>
      <c r="D52" s="27" t="s">
        <v>42</v>
      </c>
      <c r="E52" s="28">
        <v>48033552.44</v>
      </c>
      <c r="F52" s="28">
        <v>787331.82</v>
      </c>
      <c r="G52" s="28">
        <v>-29744.51</v>
      </c>
      <c r="H52" s="28">
        <v>997829.56</v>
      </c>
      <c r="I52" s="28">
        <v>-61711.29</v>
      </c>
      <c r="J52" s="28">
        <v>623300</v>
      </c>
      <c r="K52" s="28">
        <v>0</v>
      </c>
      <c r="L52" s="28">
        <v>0</v>
      </c>
      <c r="M52" s="28">
        <v>0</v>
      </c>
      <c r="N52" s="28">
        <v>0</v>
      </c>
      <c r="O52" s="114">
        <f t="shared" si="0"/>
        <v>48835383.4</v>
      </c>
    </row>
    <row r="53" spans="1:15" s="25" customFormat="1" ht="11.25">
      <c r="A53" s="50" t="s">
        <v>106</v>
      </c>
      <c r="B53" s="29" t="s">
        <v>107</v>
      </c>
      <c r="C53" s="27" t="s">
        <v>41</v>
      </c>
      <c r="D53" s="27" t="s">
        <v>42</v>
      </c>
      <c r="E53" s="28">
        <v>52506864.61</v>
      </c>
      <c r="F53" s="28">
        <v>385203.58</v>
      </c>
      <c r="G53" s="28">
        <v>-7567.48</v>
      </c>
      <c r="H53" s="28">
        <v>807067.06</v>
      </c>
      <c r="I53" s="28">
        <v>98747.55</v>
      </c>
      <c r="J53" s="28">
        <v>1136293.11</v>
      </c>
      <c r="K53" s="28">
        <v>0</v>
      </c>
      <c r="L53" s="28">
        <v>0</v>
      </c>
      <c r="M53" s="28">
        <v>0</v>
      </c>
      <c r="N53" s="28">
        <v>0</v>
      </c>
      <c r="O53" s="114">
        <f t="shared" si="0"/>
        <v>54171336.23</v>
      </c>
    </row>
    <row r="54" spans="1:15" s="25" customFormat="1" ht="11.25">
      <c r="A54" s="50" t="s">
        <v>108</v>
      </c>
      <c r="B54" s="29" t="s">
        <v>109</v>
      </c>
      <c r="C54" s="27" t="s">
        <v>32</v>
      </c>
      <c r="D54" s="27" t="s">
        <v>15</v>
      </c>
      <c r="E54" s="28">
        <v>87829373.99</v>
      </c>
      <c r="F54" s="28">
        <v>1010719.4</v>
      </c>
      <c r="G54" s="28">
        <v>111991.26</v>
      </c>
      <c r="H54" s="28">
        <v>1108463.55</v>
      </c>
      <c r="I54" s="28">
        <v>-576309.06</v>
      </c>
      <c r="J54" s="28">
        <v>353925.53</v>
      </c>
      <c r="K54" s="28">
        <v>0</v>
      </c>
      <c r="L54" s="28">
        <v>0</v>
      </c>
      <c r="M54" s="28">
        <v>0</v>
      </c>
      <c r="N54" s="28">
        <v>0</v>
      </c>
      <c r="O54" s="114">
        <f t="shared" si="0"/>
        <v>87592743.34999998</v>
      </c>
    </row>
    <row r="55" spans="1:15" s="25" customFormat="1" ht="11.25">
      <c r="A55" s="50" t="s">
        <v>110</v>
      </c>
      <c r="B55" s="29" t="s">
        <v>111</v>
      </c>
      <c r="C55" s="27" t="s">
        <v>35</v>
      </c>
      <c r="D55" s="27" t="s">
        <v>36</v>
      </c>
      <c r="E55" s="28">
        <v>438275602.13</v>
      </c>
      <c r="F55" s="28">
        <v>513969.68</v>
      </c>
      <c r="G55" s="28">
        <v>-810261.12</v>
      </c>
      <c r="H55" s="28">
        <v>28094987.82</v>
      </c>
      <c r="I55" s="28">
        <v>-823987.06</v>
      </c>
      <c r="J55" s="28">
        <v>545633.72</v>
      </c>
      <c r="K55" s="28">
        <v>0</v>
      </c>
      <c r="L55" s="28">
        <v>0</v>
      </c>
      <c r="M55" s="28">
        <v>0</v>
      </c>
      <c r="N55" s="28">
        <v>0</v>
      </c>
      <c r="O55" s="114">
        <f t="shared" si="0"/>
        <v>466388528.05</v>
      </c>
    </row>
    <row r="56" spans="1:15" s="25" customFormat="1" ht="11.25">
      <c r="A56" s="50" t="s">
        <v>112</v>
      </c>
      <c r="B56" s="29" t="s">
        <v>113</v>
      </c>
      <c r="C56" s="27" t="s">
        <v>61</v>
      </c>
      <c r="D56" s="27" t="s">
        <v>15</v>
      </c>
      <c r="E56" s="28">
        <v>29086182.26</v>
      </c>
      <c r="F56" s="28">
        <v>353428.04</v>
      </c>
      <c r="G56" s="28">
        <v>-257292.3</v>
      </c>
      <c r="H56" s="28">
        <v>2686628.49</v>
      </c>
      <c r="I56" s="28">
        <v>110778.64</v>
      </c>
      <c r="J56" s="28">
        <v>-80026.44</v>
      </c>
      <c r="K56" s="28">
        <v>0</v>
      </c>
      <c r="L56" s="28">
        <v>0</v>
      </c>
      <c r="M56" s="28">
        <v>0</v>
      </c>
      <c r="N56" s="28">
        <v>0</v>
      </c>
      <c r="O56" s="114">
        <f t="shared" si="0"/>
        <v>31707427.210000005</v>
      </c>
    </row>
    <row r="57" spans="1:15" s="25" customFormat="1" ht="11.25">
      <c r="A57" s="50" t="s">
        <v>114</v>
      </c>
      <c r="B57" s="29" t="s">
        <v>115</v>
      </c>
      <c r="C57" s="27" t="s">
        <v>14</v>
      </c>
      <c r="D57" s="27" t="s">
        <v>15</v>
      </c>
      <c r="E57" s="28">
        <v>48293167.07</v>
      </c>
      <c r="F57" s="28">
        <v>412398.52</v>
      </c>
      <c r="G57" s="28">
        <v>105578.48</v>
      </c>
      <c r="H57" s="28">
        <v>630279.42</v>
      </c>
      <c r="I57" s="28">
        <v>-167815.38</v>
      </c>
      <c r="J57" s="28">
        <v>182029</v>
      </c>
      <c r="K57" s="28">
        <v>0</v>
      </c>
      <c r="L57" s="28">
        <v>0</v>
      </c>
      <c r="M57" s="28">
        <v>0</v>
      </c>
      <c r="N57" s="28">
        <v>0</v>
      </c>
      <c r="O57" s="114">
        <f t="shared" si="0"/>
        <v>48419683.11</v>
      </c>
    </row>
    <row r="58" spans="1:15" s="25" customFormat="1" ht="11.25">
      <c r="A58" s="50" t="s">
        <v>116</v>
      </c>
      <c r="B58" s="29" t="s">
        <v>117</v>
      </c>
      <c r="C58" s="27" t="s">
        <v>18</v>
      </c>
      <c r="D58" s="27" t="s">
        <v>15</v>
      </c>
      <c r="E58" s="28">
        <v>37571002.05</v>
      </c>
      <c r="F58" s="28">
        <v>175789.93</v>
      </c>
      <c r="G58" s="28">
        <v>44067.36</v>
      </c>
      <c r="H58" s="28">
        <v>806892.49</v>
      </c>
      <c r="I58" s="28">
        <v>-75854.87</v>
      </c>
      <c r="J58" s="28">
        <v>248858.01</v>
      </c>
      <c r="K58" s="28">
        <v>0</v>
      </c>
      <c r="L58" s="28">
        <v>0</v>
      </c>
      <c r="M58" s="28">
        <v>0</v>
      </c>
      <c r="N58" s="28">
        <v>0</v>
      </c>
      <c r="O58" s="114">
        <f t="shared" si="0"/>
        <v>38331040.39</v>
      </c>
    </row>
    <row r="59" spans="1:15" s="25" customFormat="1" ht="11.25">
      <c r="A59" s="50" t="s">
        <v>118</v>
      </c>
      <c r="B59" s="29" t="s">
        <v>119</v>
      </c>
      <c r="C59" s="27" t="s">
        <v>32</v>
      </c>
      <c r="D59" s="27" t="s">
        <v>15</v>
      </c>
      <c r="E59" s="28">
        <v>13595395.36</v>
      </c>
      <c r="F59" s="28">
        <v>105865</v>
      </c>
      <c r="G59" s="28">
        <v>6262.65</v>
      </c>
      <c r="H59" s="28">
        <v>329294.89</v>
      </c>
      <c r="I59" s="28">
        <v>-48504.22</v>
      </c>
      <c r="J59" s="28">
        <v>185773.71</v>
      </c>
      <c r="K59" s="28">
        <v>0</v>
      </c>
      <c r="L59" s="28">
        <v>0</v>
      </c>
      <c r="M59" s="28">
        <v>0</v>
      </c>
      <c r="N59" s="28">
        <v>0</v>
      </c>
      <c r="O59" s="114">
        <f t="shared" si="0"/>
        <v>13949832.09</v>
      </c>
    </row>
    <row r="60" spans="1:15" s="25" customFormat="1" ht="11.25">
      <c r="A60" s="50" t="s">
        <v>120</v>
      </c>
      <c r="B60" s="29" t="s">
        <v>121</v>
      </c>
      <c r="C60" s="27" t="s">
        <v>32</v>
      </c>
      <c r="D60" s="27" t="s">
        <v>54</v>
      </c>
      <c r="E60" s="28">
        <v>72387918.38</v>
      </c>
      <c r="F60" s="28">
        <v>1436856.99</v>
      </c>
      <c r="G60" s="28">
        <v>223655.39</v>
      </c>
      <c r="H60" s="28">
        <v>1533195.49</v>
      </c>
      <c r="I60" s="28">
        <v>-475017.13</v>
      </c>
      <c r="J60" s="28">
        <v>613386.56</v>
      </c>
      <c r="K60" s="28">
        <v>0</v>
      </c>
      <c r="L60" s="28">
        <v>0</v>
      </c>
      <c r="M60" s="28">
        <v>0</v>
      </c>
      <c r="N60" s="28">
        <v>0</v>
      </c>
      <c r="O60" s="114">
        <f t="shared" si="0"/>
        <v>72398970.92</v>
      </c>
    </row>
    <row r="61" spans="1:15" s="25" customFormat="1" ht="11.25">
      <c r="A61" s="50" t="s">
        <v>122</v>
      </c>
      <c r="B61" s="29" t="s">
        <v>123</v>
      </c>
      <c r="C61" s="27" t="s">
        <v>21</v>
      </c>
      <c r="D61" s="27" t="s">
        <v>15</v>
      </c>
      <c r="E61" s="28">
        <v>42568458.21</v>
      </c>
      <c r="F61" s="28">
        <v>1163574.02</v>
      </c>
      <c r="G61" s="28">
        <v>-9556.67</v>
      </c>
      <c r="H61" s="28">
        <v>405659.03</v>
      </c>
      <c r="I61" s="28">
        <v>175.88</v>
      </c>
      <c r="J61" s="28">
        <v>240041.87</v>
      </c>
      <c r="K61" s="28">
        <v>0</v>
      </c>
      <c r="L61" s="28">
        <v>0</v>
      </c>
      <c r="M61" s="28">
        <v>0</v>
      </c>
      <c r="N61" s="28">
        <v>0</v>
      </c>
      <c r="O61" s="114">
        <f t="shared" si="0"/>
        <v>42060317.64</v>
      </c>
    </row>
    <row r="62" spans="1:15" s="25" customFormat="1" ht="11.25">
      <c r="A62" s="50" t="s">
        <v>124</v>
      </c>
      <c r="B62" s="29" t="s">
        <v>125</v>
      </c>
      <c r="C62" s="27" t="s">
        <v>32</v>
      </c>
      <c r="D62" s="27" t="s">
        <v>15</v>
      </c>
      <c r="E62" s="28">
        <v>71506773.68</v>
      </c>
      <c r="F62" s="28">
        <v>687568.14</v>
      </c>
      <c r="G62" s="28">
        <v>137785.07</v>
      </c>
      <c r="H62" s="28">
        <v>1151679.11</v>
      </c>
      <c r="I62" s="28">
        <v>-360082.66</v>
      </c>
      <c r="J62" s="28">
        <v>1016583.01</v>
      </c>
      <c r="K62" s="28">
        <v>0</v>
      </c>
      <c r="L62" s="28">
        <v>0</v>
      </c>
      <c r="M62" s="28">
        <v>0</v>
      </c>
      <c r="N62" s="28">
        <v>0</v>
      </c>
      <c r="O62" s="114">
        <f t="shared" si="0"/>
        <v>72489599.93000002</v>
      </c>
    </row>
    <row r="63" spans="1:15" s="25" customFormat="1" ht="11.25">
      <c r="A63" s="50" t="s">
        <v>126</v>
      </c>
      <c r="B63" s="29" t="s">
        <v>127</v>
      </c>
      <c r="C63" s="27" t="s">
        <v>53</v>
      </c>
      <c r="D63" s="27" t="s">
        <v>15</v>
      </c>
      <c r="E63" s="28">
        <v>50214860.22</v>
      </c>
      <c r="F63" s="28">
        <v>296776.8</v>
      </c>
      <c r="G63" s="28">
        <v>70416.97</v>
      </c>
      <c r="H63" s="28">
        <v>492417.85</v>
      </c>
      <c r="I63" s="28">
        <v>53176.81</v>
      </c>
      <c r="J63" s="28">
        <v>416409.37</v>
      </c>
      <c r="K63" s="28">
        <v>0</v>
      </c>
      <c r="L63" s="28">
        <v>0</v>
      </c>
      <c r="M63" s="28">
        <v>0</v>
      </c>
      <c r="N63" s="28">
        <v>0</v>
      </c>
      <c r="O63" s="114">
        <f t="shared" si="0"/>
        <v>50809670.480000004</v>
      </c>
    </row>
    <row r="64" spans="1:15" s="25" customFormat="1" ht="11.25">
      <c r="A64" s="50" t="s">
        <v>128</v>
      </c>
      <c r="B64" s="29" t="s">
        <v>129</v>
      </c>
      <c r="C64" s="27" t="s">
        <v>14</v>
      </c>
      <c r="D64" s="27" t="s">
        <v>15</v>
      </c>
      <c r="E64" s="28">
        <v>62243809.74</v>
      </c>
      <c r="F64" s="28">
        <v>2354936.34</v>
      </c>
      <c r="G64" s="28">
        <v>32444.82</v>
      </c>
      <c r="H64" s="28">
        <v>1139365.04</v>
      </c>
      <c r="I64" s="28">
        <v>-278646.46</v>
      </c>
      <c r="J64" s="28">
        <v>691503.47</v>
      </c>
      <c r="K64" s="28">
        <v>0</v>
      </c>
      <c r="L64" s="28">
        <v>0</v>
      </c>
      <c r="M64" s="28">
        <v>0</v>
      </c>
      <c r="N64" s="28">
        <v>0</v>
      </c>
      <c r="O64" s="114">
        <f t="shared" si="0"/>
        <v>61408650.63</v>
      </c>
    </row>
    <row r="65" spans="1:15" s="25" customFormat="1" ht="11.25">
      <c r="A65" s="50" t="s">
        <v>130</v>
      </c>
      <c r="B65" s="29" t="s">
        <v>131</v>
      </c>
      <c r="C65" s="27" t="s">
        <v>18</v>
      </c>
      <c r="D65" s="27" t="s">
        <v>54</v>
      </c>
      <c r="E65" s="28">
        <v>125264976.83</v>
      </c>
      <c r="F65" s="28">
        <v>1446006.78</v>
      </c>
      <c r="G65" s="28">
        <v>995837.49</v>
      </c>
      <c r="H65" s="28">
        <v>1545963.62</v>
      </c>
      <c r="I65" s="28">
        <v>-129773.9</v>
      </c>
      <c r="J65" s="28">
        <v>499852.35</v>
      </c>
      <c r="K65" s="28">
        <v>0</v>
      </c>
      <c r="L65" s="28">
        <v>0</v>
      </c>
      <c r="M65" s="28">
        <v>0</v>
      </c>
      <c r="N65" s="28">
        <v>0</v>
      </c>
      <c r="O65" s="114">
        <f t="shared" si="0"/>
        <v>124739174.63</v>
      </c>
    </row>
    <row r="66" spans="1:15" s="25" customFormat="1" ht="11.25">
      <c r="A66" s="50" t="s">
        <v>132</v>
      </c>
      <c r="B66" s="29" t="s">
        <v>133</v>
      </c>
      <c r="C66" s="27" t="s">
        <v>18</v>
      </c>
      <c r="D66" s="27" t="s">
        <v>54</v>
      </c>
      <c r="E66" s="28">
        <v>139425810.66</v>
      </c>
      <c r="F66" s="28">
        <v>1840499.68</v>
      </c>
      <c r="G66" s="28">
        <v>158341.15</v>
      </c>
      <c r="H66" s="28">
        <v>1843900.14</v>
      </c>
      <c r="I66" s="28">
        <v>-215844.1</v>
      </c>
      <c r="J66" s="28">
        <v>2338228</v>
      </c>
      <c r="K66" s="28">
        <v>0</v>
      </c>
      <c r="L66" s="28">
        <v>0</v>
      </c>
      <c r="M66" s="28">
        <v>0</v>
      </c>
      <c r="N66" s="28">
        <v>0</v>
      </c>
      <c r="O66" s="114">
        <f t="shared" si="0"/>
        <v>141393253.86999997</v>
      </c>
    </row>
    <row r="67" spans="1:15" s="25" customFormat="1" ht="11.25">
      <c r="A67" s="50" t="s">
        <v>134</v>
      </c>
      <c r="B67" s="29" t="s">
        <v>135</v>
      </c>
      <c r="C67" s="27" t="s">
        <v>21</v>
      </c>
      <c r="D67" s="27" t="s">
        <v>15</v>
      </c>
      <c r="E67" s="28">
        <v>32798780.12</v>
      </c>
      <c r="F67" s="28">
        <v>976550.29</v>
      </c>
      <c r="G67" s="28">
        <v>-18742.19</v>
      </c>
      <c r="H67" s="28">
        <v>362242.98</v>
      </c>
      <c r="I67" s="28">
        <v>-48150.47</v>
      </c>
      <c r="J67" s="28">
        <v>263820.9</v>
      </c>
      <c r="K67" s="28">
        <v>0</v>
      </c>
      <c r="L67" s="28">
        <v>0</v>
      </c>
      <c r="M67" s="28">
        <v>0</v>
      </c>
      <c r="N67" s="28">
        <v>0</v>
      </c>
      <c r="O67" s="114">
        <f t="shared" si="0"/>
        <v>32418885.430000003</v>
      </c>
    </row>
    <row r="68" spans="1:15" s="25" customFormat="1" ht="11.25">
      <c r="A68" s="50" t="s">
        <v>136</v>
      </c>
      <c r="B68" s="29" t="s">
        <v>137</v>
      </c>
      <c r="C68" s="27" t="s">
        <v>14</v>
      </c>
      <c r="D68" s="27" t="s">
        <v>15</v>
      </c>
      <c r="E68" s="28">
        <v>40247321.81</v>
      </c>
      <c r="F68" s="28">
        <v>439470</v>
      </c>
      <c r="G68" s="28">
        <v>-39271.73</v>
      </c>
      <c r="H68" s="28">
        <v>458731.7</v>
      </c>
      <c r="I68" s="28">
        <v>-158553.32</v>
      </c>
      <c r="J68" s="28">
        <v>350000</v>
      </c>
      <c r="K68" s="28">
        <v>0</v>
      </c>
      <c r="L68" s="28">
        <v>0</v>
      </c>
      <c r="M68" s="28">
        <v>0</v>
      </c>
      <c r="N68" s="28">
        <v>0</v>
      </c>
      <c r="O68" s="114">
        <f t="shared" si="0"/>
        <v>40497301.92</v>
      </c>
    </row>
    <row r="69" spans="1:15" s="25" customFormat="1" ht="11.25">
      <c r="A69" s="50" t="s">
        <v>138</v>
      </c>
      <c r="B69" s="29" t="s">
        <v>139</v>
      </c>
      <c r="C69" s="27" t="s">
        <v>14</v>
      </c>
      <c r="D69" s="27" t="s">
        <v>15</v>
      </c>
      <c r="E69" s="28">
        <v>19576424.57</v>
      </c>
      <c r="F69" s="28">
        <v>746940.49</v>
      </c>
      <c r="G69" s="28">
        <v>-14471.14</v>
      </c>
      <c r="H69" s="28">
        <v>319258.65</v>
      </c>
      <c r="I69" s="28">
        <v>-45211.18</v>
      </c>
      <c r="J69" s="28">
        <v>90439.48</v>
      </c>
      <c r="K69" s="28">
        <v>0</v>
      </c>
      <c r="L69" s="28">
        <v>0</v>
      </c>
      <c r="M69" s="28">
        <v>0</v>
      </c>
      <c r="N69" s="28">
        <v>0</v>
      </c>
      <c r="O69" s="114">
        <f t="shared" si="0"/>
        <v>19208442.17</v>
      </c>
    </row>
    <row r="70" spans="1:15" s="25" customFormat="1" ht="11.25">
      <c r="A70" s="50" t="s">
        <v>140</v>
      </c>
      <c r="B70" s="29" t="s">
        <v>141</v>
      </c>
      <c r="C70" s="27" t="s">
        <v>18</v>
      </c>
      <c r="D70" s="27" t="s">
        <v>15</v>
      </c>
      <c r="E70" s="28">
        <v>25106198.75</v>
      </c>
      <c r="F70" s="28">
        <v>181420.33</v>
      </c>
      <c r="G70" s="28">
        <v>66212.46</v>
      </c>
      <c r="H70" s="28">
        <v>546962</v>
      </c>
      <c r="I70" s="28">
        <v>-68639.08</v>
      </c>
      <c r="J70" s="28">
        <v>138645.18</v>
      </c>
      <c r="K70" s="28">
        <v>0</v>
      </c>
      <c r="L70" s="28">
        <v>0</v>
      </c>
      <c r="M70" s="28">
        <v>0</v>
      </c>
      <c r="N70" s="28">
        <v>0</v>
      </c>
      <c r="O70" s="114">
        <f t="shared" si="0"/>
        <v>25475534.060000002</v>
      </c>
    </row>
    <row r="71" spans="1:15" s="25" customFormat="1" ht="11.25">
      <c r="A71" s="50" t="s">
        <v>142</v>
      </c>
      <c r="B71" s="29" t="s">
        <v>143</v>
      </c>
      <c r="C71" s="27" t="s">
        <v>53</v>
      </c>
      <c r="D71" s="27" t="s">
        <v>15</v>
      </c>
      <c r="E71" s="28">
        <v>16744267.84</v>
      </c>
      <c r="F71" s="28">
        <v>227864.7</v>
      </c>
      <c r="G71" s="28">
        <v>71711.49</v>
      </c>
      <c r="H71" s="28">
        <v>220174.59</v>
      </c>
      <c r="I71" s="28">
        <v>-99626.69</v>
      </c>
      <c r="J71" s="28">
        <v>93009.28</v>
      </c>
      <c r="K71" s="28">
        <v>0</v>
      </c>
      <c r="L71" s="28">
        <v>0</v>
      </c>
      <c r="M71" s="28">
        <v>0</v>
      </c>
      <c r="N71" s="28">
        <v>0</v>
      </c>
      <c r="O71" s="114">
        <f t="shared" si="0"/>
        <v>16658248.83</v>
      </c>
    </row>
    <row r="72" spans="1:15" s="25" customFormat="1" ht="11.25">
      <c r="A72" s="50" t="s">
        <v>144</v>
      </c>
      <c r="B72" s="29" t="s">
        <v>145</v>
      </c>
      <c r="C72" s="27" t="s">
        <v>35</v>
      </c>
      <c r="D72" s="27" t="s">
        <v>36</v>
      </c>
      <c r="E72" s="28">
        <v>725206395.13</v>
      </c>
      <c r="F72" s="28">
        <v>2643422.37</v>
      </c>
      <c r="G72" s="28">
        <v>-794538.24</v>
      </c>
      <c r="H72" s="28">
        <v>6158242.06</v>
      </c>
      <c r="I72" s="28">
        <v>77940.88</v>
      </c>
      <c r="J72" s="28">
        <v>1454859.24</v>
      </c>
      <c r="K72" s="28">
        <v>10200000</v>
      </c>
      <c r="L72" s="28">
        <v>0</v>
      </c>
      <c r="M72" s="28">
        <v>0</v>
      </c>
      <c r="N72" s="28">
        <v>0</v>
      </c>
      <c r="O72" s="114">
        <f t="shared" si="0"/>
        <v>741248553.18</v>
      </c>
    </row>
    <row r="73" spans="1:15" s="25" customFormat="1" ht="11.25">
      <c r="A73" s="50" t="s">
        <v>146</v>
      </c>
      <c r="B73" s="29" t="s">
        <v>147</v>
      </c>
      <c r="C73" s="27" t="s">
        <v>32</v>
      </c>
      <c r="D73" s="27" t="s">
        <v>15</v>
      </c>
      <c r="E73" s="28">
        <v>56798164.42</v>
      </c>
      <c r="F73" s="28">
        <v>1021094.48</v>
      </c>
      <c r="G73" s="28">
        <v>110407.38</v>
      </c>
      <c r="H73" s="28">
        <v>614587.9</v>
      </c>
      <c r="I73" s="28">
        <v>-12225.96</v>
      </c>
      <c r="J73" s="28">
        <v>121000</v>
      </c>
      <c r="K73" s="28">
        <v>0</v>
      </c>
      <c r="L73" s="28">
        <v>0</v>
      </c>
      <c r="M73" s="28">
        <v>0</v>
      </c>
      <c r="N73" s="28">
        <v>0</v>
      </c>
      <c r="O73" s="114">
        <f t="shared" si="0"/>
        <v>56390024.5</v>
      </c>
    </row>
    <row r="74" spans="1:15" s="25" customFormat="1" ht="11.25">
      <c r="A74" s="50" t="s">
        <v>148</v>
      </c>
      <c r="B74" s="29" t="s">
        <v>149</v>
      </c>
      <c r="C74" s="27" t="s">
        <v>18</v>
      </c>
      <c r="D74" s="27" t="s">
        <v>15</v>
      </c>
      <c r="E74" s="28">
        <v>38308132.08</v>
      </c>
      <c r="F74" s="28">
        <v>97902.45</v>
      </c>
      <c r="G74" s="28">
        <v>-7429.36</v>
      </c>
      <c r="H74" s="28">
        <v>364999.13</v>
      </c>
      <c r="I74" s="28">
        <v>-23200.65</v>
      </c>
      <c r="J74" s="28">
        <v>204820.48</v>
      </c>
      <c r="K74" s="28">
        <v>0</v>
      </c>
      <c r="L74" s="28">
        <v>0</v>
      </c>
      <c r="M74" s="28">
        <v>0</v>
      </c>
      <c r="N74" s="28">
        <v>0</v>
      </c>
      <c r="O74" s="114">
        <f t="shared" si="0"/>
        <v>38764277.949999996</v>
      </c>
    </row>
    <row r="75" spans="1:15" s="25" customFormat="1" ht="11.25">
      <c r="A75" s="50" t="s">
        <v>150</v>
      </c>
      <c r="B75" s="29" t="s">
        <v>151</v>
      </c>
      <c r="C75" s="27" t="s">
        <v>21</v>
      </c>
      <c r="D75" s="27" t="s">
        <v>15</v>
      </c>
      <c r="E75" s="28">
        <v>26674504.86</v>
      </c>
      <c r="F75" s="28">
        <v>897248.91</v>
      </c>
      <c r="G75" s="28">
        <v>50359.62</v>
      </c>
      <c r="H75" s="28">
        <v>778881.57</v>
      </c>
      <c r="I75" s="28">
        <v>708985.38</v>
      </c>
      <c r="J75" s="28">
        <v>1684571</v>
      </c>
      <c r="K75" s="28">
        <v>0</v>
      </c>
      <c r="L75" s="28">
        <v>0</v>
      </c>
      <c r="M75" s="28">
        <v>0</v>
      </c>
      <c r="N75" s="28">
        <v>0</v>
      </c>
      <c r="O75" s="114">
        <f t="shared" si="0"/>
        <v>28899334.279999997</v>
      </c>
    </row>
    <row r="76" spans="1:15" s="25" customFormat="1" ht="11.25">
      <c r="A76" s="50" t="s">
        <v>152</v>
      </c>
      <c r="B76" s="29" t="s">
        <v>153</v>
      </c>
      <c r="C76" s="27" t="s">
        <v>53</v>
      </c>
      <c r="D76" s="27" t="s">
        <v>54</v>
      </c>
      <c r="E76" s="28">
        <v>137814361.16</v>
      </c>
      <c r="F76" s="28">
        <v>605171.74</v>
      </c>
      <c r="G76" s="28">
        <v>85569.78</v>
      </c>
      <c r="H76" s="28">
        <v>9129186.38</v>
      </c>
      <c r="I76" s="28">
        <v>-374955.71</v>
      </c>
      <c r="J76" s="28">
        <v>1524348.8</v>
      </c>
      <c r="K76" s="28">
        <v>0</v>
      </c>
      <c r="L76" s="28">
        <v>0</v>
      </c>
      <c r="M76" s="28">
        <v>0</v>
      </c>
      <c r="N76" s="28">
        <v>0</v>
      </c>
      <c r="O76" s="114">
        <f t="shared" si="0"/>
        <v>147402199.10999998</v>
      </c>
    </row>
    <row r="77" spans="1:15" s="25" customFormat="1" ht="11.25">
      <c r="A77" s="50" t="s">
        <v>154</v>
      </c>
      <c r="B77" s="29" t="s">
        <v>155</v>
      </c>
      <c r="C77" s="27" t="s">
        <v>53</v>
      </c>
      <c r="D77" s="27" t="s">
        <v>15</v>
      </c>
      <c r="E77" s="28">
        <v>26533467.45</v>
      </c>
      <c r="F77" s="28">
        <v>167650.22</v>
      </c>
      <c r="G77" s="28">
        <v>52471.96</v>
      </c>
      <c r="H77" s="28">
        <v>1141716.2</v>
      </c>
      <c r="I77" s="28">
        <v>-51396.58</v>
      </c>
      <c r="J77" s="28">
        <v>212239.09</v>
      </c>
      <c r="K77" s="28">
        <v>0</v>
      </c>
      <c r="L77" s="28">
        <v>0</v>
      </c>
      <c r="M77" s="28">
        <v>0</v>
      </c>
      <c r="N77" s="28">
        <v>0</v>
      </c>
      <c r="O77" s="114">
        <f aca="true" t="shared" si="1" ref="O77:O140">E77-F77-G77+H77+I77+J77+K77+L77+M77</f>
        <v>27615903.98</v>
      </c>
    </row>
    <row r="78" spans="1:15" s="25" customFormat="1" ht="11.25">
      <c r="A78" s="50" t="s">
        <v>156</v>
      </c>
      <c r="B78" s="29" t="s">
        <v>157</v>
      </c>
      <c r="C78" s="27" t="s">
        <v>61</v>
      </c>
      <c r="D78" s="27" t="s">
        <v>42</v>
      </c>
      <c r="E78" s="28">
        <v>110546604</v>
      </c>
      <c r="F78" s="28">
        <v>2433545.97</v>
      </c>
      <c r="G78" s="28">
        <v>63249.07</v>
      </c>
      <c r="H78" s="28">
        <v>612738.37</v>
      </c>
      <c r="I78" s="28">
        <v>-75622.63</v>
      </c>
      <c r="J78" s="28">
        <v>1788032.49</v>
      </c>
      <c r="K78" s="28">
        <v>0</v>
      </c>
      <c r="L78" s="28">
        <v>0</v>
      </c>
      <c r="M78" s="28">
        <v>0</v>
      </c>
      <c r="N78" s="28">
        <v>0</v>
      </c>
      <c r="O78" s="114">
        <f t="shared" si="1"/>
        <v>110374957.19000001</v>
      </c>
    </row>
    <row r="79" spans="1:15" s="25" customFormat="1" ht="11.25">
      <c r="A79" s="50" t="s">
        <v>158</v>
      </c>
      <c r="B79" s="29" t="s">
        <v>159</v>
      </c>
      <c r="C79" s="27" t="s">
        <v>41</v>
      </c>
      <c r="D79" s="27" t="s">
        <v>15</v>
      </c>
      <c r="E79" s="28">
        <v>16315638.89</v>
      </c>
      <c r="F79" s="28">
        <v>74872.4</v>
      </c>
      <c r="G79" s="28">
        <v>29260.17</v>
      </c>
      <c r="H79" s="28">
        <v>278247.34</v>
      </c>
      <c r="I79" s="28">
        <v>3141.72</v>
      </c>
      <c r="J79" s="28">
        <v>119191</v>
      </c>
      <c r="K79" s="28">
        <v>0</v>
      </c>
      <c r="L79" s="28">
        <v>0</v>
      </c>
      <c r="M79" s="28">
        <v>0</v>
      </c>
      <c r="N79" s="28">
        <v>0</v>
      </c>
      <c r="O79" s="114">
        <f t="shared" si="1"/>
        <v>16612086.38</v>
      </c>
    </row>
    <row r="80" spans="1:15" s="25" customFormat="1" ht="11.25">
      <c r="A80" s="50" t="s">
        <v>160</v>
      </c>
      <c r="B80" s="29" t="s">
        <v>161</v>
      </c>
      <c r="C80" s="27" t="s">
        <v>14</v>
      </c>
      <c r="D80" s="27" t="s">
        <v>15</v>
      </c>
      <c r="E80" s="28">
        <v>106605313.51</v>
      </c>
      <c r="F80" s="28">
        <v>3638321.98</v>
      </c>
      <c r="G80" s="28">
        <v>-252137.95</v>
      </c>
      <c r="H80" s="28">
        <v>614258.48</v>
      </c>
      <c r="I80" s="28">
        <v>59628.87</v>
      </c>
      <c r="J80" s="28">
        <v>264298.87</v>
      </c>
      <c r="K80" s="28">
        <v>0</v>
      </c>
      <c r="L80" s="28">
        <v>0</v>
      </c>
      <c r="M80" s="28">
        <v>0</v>
      </c>
      <c r="N80" s="28">
        <v>0</v>
      </c>
      <c r="O80" s="114">
        <f t="shared" si="1"/>
        <v>104157315.70000002</v>
      </c>
    </row>
    <row r="81" spans="1:15" s="25" customFormat="1" ht="11.25">
      <c r="A81" s="50" t="s">
        <v>162</v>
      </c>
      <c r="B81" s="29" t="s">
        <v>695</v>
      </c>
      <c r="C81" s="27" t="s">
        <v>35</v>
      </c>
      <c r="D81" s="27" t="s">
        <v>36</v>
      </c>
      <c r="E81" s="28">
        <v>106201638.67</v>
      </c>
      <c r="F81" s="28">
        <v>2962722.12</v>
      </c>
      <c r="G81" s="28">
        <v>-98248.79</v>
      </c>
      <c r="H81" s="28">
        <v>1690603.47</v>
      </c>
      <c r="I81" s="28">
        <v>-441402.9</v>
      </c>
      <c r="J81" s="28">
        <v>3307229.55</v>
      </c>
      <c r="K81" s="28">
        <v>0</v>
      </c>
      <c r="L81" s="28">
        <v>0</v>
      </c>
      <c r="M81" s="28">
        <v>0</v>
      </c>
      <c r="N81" s="28">
        <v>0</v>
      </c>
      <c r="O81" s="114">
        <f t="shared" si="1"/>
        <v>107893595.46</v>
      </c>
    </row>
    <row r="82" spans="1:15" s="25" customFormat="1" ht="11.25">
      <c r="A82" s="50" t="s">
        <v>163</v>
      </c>
      <c r="B82" s="29" t="s">
        <v>164</v>
      </c>
      <c r="C82" s="27" t="s">
        <v>32</v>
      </c>
      <c r="D82" s="27" t="s">
        <v>15</v>
      </c>
      <c r="E82" s="28">
        <v>58809477.69</v>
      </c>
      <c r="F82" s="28">
        <v>2670846.43</v>
      </c>
      <c r="G82" s="28">
        <v>307414.57</v>
      </c>
      <c r="H82" s="28">
        <v>298733.63</v>
      </c>
      <c r="I82" s="28">
        <v>-67122.85</v>
      </c>
      <c r="J82" s="28">
        <v>1023542.78</v>
      </c>
      <c r="K82" s="28">
        <v>0</v>
      </c>
      <c r="L82" s="28">
        <v>0</v>
      </c>
      <c r="M82" s="28">
        <v>0</v>
      </c>
      <c r="N82" s="28">
        <v>0</v>
      </c>
      <c r="O82" s="114">
        <f t="shared" si="1"/>
        <v>57086370.25</v>
      </c>
    </row>
    <row r="83" spans="1:15" s="25" customFormat="1" ht="11.25">
      <c r="A83" s="50" t="s">
        <v>165</v>
      </c>
      <c r="B83" s="29" t="s">
        <v>166</v>
      </c>
      <c r="C83" s="27" t="s">
        <v>167</v>
      </c>
      <c r="D83" s="27" t="s">
        <v>54</v>
      </c>
      <c r="E83" s="28">
        <v>31633500.17</v>
      </c>
      <c r="F83" s="28">
        <v>324561.78</v>
      </c>
      <c r="G83" s="28">
        <v>149610.77</v>
      </c>
      <c r="H83" s="28">
        <v>482992.83</v>
      </c>
      <c r="I83" s="28">
        <v>-56322.01</v>
      </c>
      <c r="J83" s="28">
        <v>253000</v>
      </c>
      <c r="K83" s="28">
        <v>0</v>
      </c>
      <c r="L83" s="28">
        <v>0</v>
      </c>
      <c r="M83" s="28">
        <v>0</v>
      </c>
      <c r="N83" s="28">
        <v>0</v>
      </c>
      <c r="O83" s="114">
        <f t="shared" si="1"/>
        <v>31838998.439999998</v>
      </c>
    </row>
    <row r="84" spans="1:15" s="25" customFormat="1" ht="11.25">
      <c r="A84" s="50" t="s">
        <v>168</v>
      </c>
      <c r="B84" s="29" t="s">
        <v>169</v>
      </c>
      <c r="C84" s="27" t="s">
        <v>14</v>
      </c>
      <c r="D84" s="27" t="s">
        <v>15</v>
      </c>
      <c r="E84" s="28">
        <v>78278924.88</v>
      </c>
      <c r="F84" s="28">
        <v>1287510.77</v>
      </c>
      <c r="G84" s="28">
        <v>354065.18</v>
      </c>
      <c r="H84" s="28">
        <v>422278.53</v>
      </c>
      <c r="I84" s="28">
        <v>-110282.52</v>
      </c>
      <c r="J84" s="28">
        <v>668503.19</v>
      </c>
      <c r="K84" s="28">
        <v>0</v>
      </c>
      <c r="L84" s="28">
        <v>0</v>
      </c>
      <c r="M84" s="28">
        <v>0</v>
      </c>
      <c r="N84" s="28">
        <v>0</v>
      </c>
      <c r="O84" s="114">
        <f t="shared" si="1"/>
        <v>77617848.13</v>
      </c>
    </row>
    <row r="85" spans="1:15" s="25" customFormat="1" ht="11.25">
      <c r="A85" s="50" t="s">
        <v>170</v>
      </c>
      <c r="B85" s="29" t="s">
        <v>171</v>
      </c>
      <c r="C85" s="27" t="s">
        <v>21</v>
      </c>
      <c r="D85" s="27" t="s">
        <v>15</v>
      </c>
      <c r="E85" s="28">
        <v>35485793.54</v>
      </c>
      <c r="F85" s="28">
        <v>2097546.4</v>
      </c>
      <c r="G85" s="28">
        <v>-178134.39</v>
      </c>
      <c r="H85" s="28">
        <v>202361.07</v>
      </c>
      <c r="I85" s="28">
        <v>-150363.88</v>
      </c>
      <c r="J85" s="28">
        <v>231108.04</v>
      </c>
      <c r="K85" s="28">
        <v>0</v>
      </c>
      <c r="L85" s="28">
        <v>0</v>
      </c>
      <c r="M85" s="28">
        <v>-2067.96</v>
      </c>
      <c r="N85" s="28">
        <v>0</v>
      </c>
      <c r="O85" s="114">
        <f t="shared" si="1"/>
        <v>33847418.8</v>
      </c>
    </row>
    <row r="86" spans="1:15" s="25" customFormat="1" ht="11.25">
      <c r="A86" s="50" t="s">
        <v>172</v>
      </c>
      <c r="B86" s="29" t="s">
        <v>173</v>
      </c>
      <c r="C86" s="27" t="s">
        <v>21</v>
      </c>
      <c r="D86" s="27" t="s">
        <v>54</v>
      </c>
      <c r="E86" s="28">
        <v>79098356.13</v>
      </c>
      <c r="F86" s="28">
        <v>2189955.14</v>
      </c>
      <c r="G86" s="28">
        <v>321529.68</v>
      </c>
      <c r="H86" s="28">
        <v>1104657.24</v>
      </c>
      <c r="I86" s="28">
        <v>-280865.36</v>
      </c>
      <c r="J86" s="28">
        <v>1330622.25</v>
      </c>
      <c r="K86" s="28">
        <v>0</v>
      </c>
      <c r="L86" s="28">
        <v>0</v>
      </c>
      <c r="M86" s="28">
        <v>0</v>
      </c>
      <c r="N86" s="28">
        <v>0</v>
      </c>
      <c r="O86" s="114">
        <f t="shared" si="1"/>
        <v>78741285.43999998</v>
      </c>
    </row>
    <row r="87" spans="1:15" s="25" customFormat="1" ht="11.25">
      <c r="A87" s="50" t="s">
        <v>174</v>
      </c>
      <c r="B87" s="29" t="s">
        <v>175</v>
      </c>
      <c r="C87" s="27" t="s">
        <v>21</v>
      </c>
      <c r="D87" s="27" t="s">
        <v>15</v>
      </c>
      <c r="E87" s="28">
        <v>16094007.02</v>
      </c>
      <c r="F87" s="28">
        <v>350289.49</v>
      </c>
      <c r="G87" s="28">
        <v>15500.76</v>
      </c>
      <c r="H87" s="28">
        <v>529186.88</v>
      </c>
      <c r="I87" s="28">
        <v>-22959.82</v>
      </c>
      <c r="J87" s="28">
        <v>261106.92</v>
      </c>
      <c r="K87" s="28">
        <v>0</v>
      </c>
      <c r="L87" s="28">
        <v>0</v>
      </c>
      <c r="M87" s="28">
        <v>0</v>
      </c>
      <c r="N87" s="28">
        <v>0</v>
      </c>
      <c r="O87" s="114">
        <f t="shared" si="1"/>
        <v>16495550.75</v>
      </c>
    </row>
    <row r="88" spans="1:15" s="25" customFormat="1" ht="11.25">
      <c r="A88" s="50" t="s">
        <v>176</v>
      </c>
      <c r="B88" s="29" t="s">
        <v>177</v>
      </c>
      <c r="C88" s="27" t="s">
        <v>41</v>
      </c>
      <c r="D88" s="27" t="s">
        <v>42</v>
      </c>
      <c r="E88" s="28">
        <v>81988546.82</v>
      </c>
      <c r="F88" s="28">
        <v>785772.6</v>
      </c>
      <c r="G88" s="28">
        <v>223582.75</v>
      </c>
      <c r="H88" s="28">
        <v>1290371.95</v>
      </c>
      <c r="I88" s="28">
        <v>-188101.25</v>
      </c>
      <c r="J88" s="28">
        <v>701211.3</v>
      </c>
      <c r="K88" s="28">
        <v>0</v>
      </c>
      <c r="L88" s="28">
        <v>0</v>
      </c>
      <c r="M88" s="28">
        <v>0</v>
      </c>
      <c r="N88" s="28">
        <v>0</v>
      </c>
      <c r="O88" s="114">
        <f t="shared" si="1"/>
        <v>82782673.47</v>
      </c>
    </row>
    <row r="89" spans="1:15" s="25" customFormat="1" ht="11.25">
      <c r="A89" s="50" t="s">
        <v>178</v>
      </c>
      <c r="B89" s="29" t="s">
        <v>179</v>
      </c>
      <c r="C89" s="27" t="s">
        <v>14</v>
      </c>
      <c r="D89" s="27" t="s">
        <v>15</v>
      </c>
      <c r="E89" s="28">
        <v>31478403.59</v>
      </c>
      <c r="F89" s="28">
        <v>327451.82</v>
      </c>
      <c r="G89" s="28">
        <v>65856.47</v>
      </c>
      <c r="H89" s="28">
        <v>1130251.61</v>
      </c>
      <c r="I89" s="28">
        <v>2524.44</v>
      </c>
      <c r="J89" s="28">
        <v>795648.97</v>
      </c>
      <c r="K89" s="28">
        <v>0</v>
      </c>
      <c r="L89" s="28">
        <v>0</v>
      </c>
      <c r="M89" s="28">
        <v>-122918.19</v>
      </c>
      <c r="N89" s="28">
        <v>0</v>
      </c>
      <c r="O89" s="114">
        <f t="shared" si="1"/>
        <v>32890602.13</v>
      </c>
    </row>
    <row r="90" spans="1:15" s="25" customFormat="1" ht="11.25">
      <c r="A90" s="50" t="s">
        <v>180</v>
      </c>
      <c r="B90" s="29" t="s">
        <v>181</v>
      </c>
      <c r="C90" s="27" t="s">
        <v>61</v>
      </c>
      <c r="D90" s="27" t="s">
        <v>42</v>
      </c>
      <c r="E90" s="28">
        <v>90119221.01</v>
      </c>
      <c r="F90" s="28">
        <v>1701089.94</v>
      </c>
      <c r="G90" s="28">
        <v>272293.77</v>
      </c>
      <c r="H90" s="28">
        <v>837264.81</v>
      </c>
      <c r="I90" s="28">
        <v>-416735.6</v>
      </c>
      <c r="J90" s="28">
        <v>1360531.09</v>
      </c>
      <c r="K90" s="28">
        <v>0</v>
      </c>
      <c r="L90" s="28">
        <v>0</v>
      </c>
      <c r="M90" s="28">
        <v>0</v>
      </c>
      <c r="N90" s="28">
        <v>0</v>
      </c>
      <c r="O90" s="114">
        <f t="shared" si="1"/>
        <v>89926897.60000002</v>
      </c>
    </row>
    <row r="91" spans="1:15" s="25" customFormat="1" ht="11.25">
      <c r="A91" s="50" t="s">
        <v>182</v>
      </c>
      <c r="B91" s="29" t="s">
        <v>183</v>
      </c>
      <c r="C91" s="27" t="s">
        <v>167</v>
      </c>
      <c r="D91" s="27" t="s">
        <v>54</v>
      </c>
      <c r="E91" s="28">
        <v>105916888.82</v>
      </c>
      <c r="F91" s="28">
        <v>1185397.12</v>
      </c>
      <c r="G91" s="28">
        <v>94826.53</v>
      </c>
      <c r="H91" s="28">
        <v>1736886.42</v>
      </c>
      <c r="I91" s="28">
        <v>82859.67</v>
      </c>
      <c r="J91" s="28">
        <v>1441293.86</v>
      </c>
      <c r="K91" s="28">
        <v>0</v>
      </c>
      <c r="L91" s="28">
        <v>0</v>
      </c>
      <c r="M91" s="28">
        <v>0</v>
      </c>
      <c r="N91" s="28">
        <v>0</v>
      </c>
      <c r="O91" s="114">
        <f t="shared" si="1"/>
        <v>107897705.11999999</v>
      </c>
    </row>
    <row r="92" spans="1:15" s="25" customFormat="1" ht="11.25">
      <c r="A92" s="50" t="s">
        <v>184</v>
      </c>
      <c r="B92" s="29" t="s">
        <v>185</v>
      </c>
      <c r="C92" s="27" t="s">
        <v>35</v>
      </c>
      <c r="D92" s="27" t="s">
        <v>36</v>
      </c>
      <c r="E92" s="28">
        <v>127115371.48</v>
      </c>
      <c r="F92" s="28">
        <v>1043553.23</v>
      </c>
      <c r="G92" s="28">
        <v>173375.91</v>
      </c>
      <c r="H92" s="28">
        <v>1965569.34</v>
      </c>
      <c r="I92" s="28">
        <v>-82353.69</v>
      </c>
      <c r="J92" s="28">
        <v>4124909.93</v>
      </c>
      <c r="K92" s="28">
        <v>0</v>
      </c>
      <c r="L92" s="28">
        <v>0</v>
      </c>
      <c r="M92" s="28">
        <v>-120744.85</v>
      </c>
      <c r="N92" s="28">
        <v>0</v>
      </c>
      <c r="O92" s="114">
        <f t="shared" si="1"/>
        <v>131785823.07000002</v>
      </c>
    </row>
    <row r="93" spans="1:15" s="25" customFormat="1" ht="11.25">
      <c r="A93" s="50" t="s">
        <v>186</v>
      </c>
      <c r="B93" s="29" t="s">
        <v>187</v>
      </c>
      <c r="C93" s="27" t="s">
        <v>32</v>
      </c>
      <c r="D93" s="27" t="s">
        <v>15</v>
      </c>
      <c r="E93" s="28">
        <v>16221286.02</v>
      </c>
      <c r="F93" s="28">
        <v>349630.92</v>
      </c>
      <c r="G93" s="28">
        <v>4913.59</v>
      </c>
      <c r="H93" s="28">
        <v>260354.64</v>
      </c>
      <c r="I93" s="28">
        <v>-115261.52</v>
      </c>
      <c r="J93" s="28">
        <v>97011.46</v>
      </c>
      <c r="K93" s="28">
        <v>0</v>
      </c>
      <c r="L93" s="28">
        <v>0</v>
      </c>
      <c r="M93" s="28">
        <v>0</v>
      </c>
      <c r="N93" s="28">
        <v>0</v>
      </c>
      <c r="O93" s="114">
        <f t="shared" si="1"/>
        <v>16108846.090000002</v>
      </c>
    </row>
    <row r="94" spans="1:15" s="25" customFormat="1" ht="11.25">
      <c r="A94" s="50" t="s">
        <v>188</v>
      </c>
      <c r="B94" s="29" t="s">
        <v>189</v>
      </c>
      <c r="C94" s="27" t="s">
        <v>53</v>
      </c>
      <c r="D94" s="27" t="s">
        <v>15</v>
      </c>
      <c r="E94" s="28">
        <v>28147061.13</v>
      </c>
      <c r="F94" s="28">
        <v>70655.19</v>
      </c>
      <c r="G94" s="28">
        <v>22431.11</v>
      </c>
      <c r="H94" s="28">
        <v>1821297.08</v>
      </c>
      <c r="I94" s="28">
        <v>-200237.49</v>
      </c>
      <c r="J94" s="28">
        <v>63891.08</v>
      </c>
      <c r="K94" s="28">
        <v>0</v>
      </c>
      <c r="L94" s="28">
        <v>0</v>
      </c>
      <c r="M94" s="28">
        <v>0</v>
      </c>
      <c r="N94" s="28">
        <v>0</v>
      </c>
      <c r="O94" s="114">
        <f t="shared" si="1"/>
        <v>29738925.499999996</v>
      </c>
    </row>
    <row r="95" spans="1:15" s="25" customFormat="1" ht="11.25">
      <c r="A95" s="50" t="s">
        <v>190</v>
      </c>
      <c r="B95" s="29" t="s">
        <v>191</v>
      </c>
      <c r="C95" s="27" t="s">
        <v>53</v>
      </c>
      <c r="D95" s="27" t="s">
        <v>15</v>
      </c>
      <c r="E95" s="28">
        <v>19943828.73</v>
      </c>
      <c r="F95" s="28">
        <v>171922.09</v>
      </c>
      <c r="G95" s="28">
        <v>48253.52</v>
      </c>
      <c r="H95" s="28">
        <v>337005.52</v>
      </c>
      <c r="I95" s="28">
        <v>-70418.56</v>
      </c>
      <c r="J95" s="28">
        <v>101285.31</v>
      </c>
      <c r="K95" s="28">
        <v>0</v>
      </c>
      <c r="L95" s="28">
        <v>0</v>
      </c>
      <c r="M95" s="28">
        <v>0</v>
      </c>
      <c r="N95" s="28">
        <v>0</v>
      </c>
      <c r="O95" s="114">
        <f t="shared" si="1"/>
        <v>20091525.39</v>
      </c>
    </row>
    <row r="96" spans="1:15" s="25" customFormat="1" ht="11.25">
      <c r="A96" s="50" t="s">
        <v>192</v>
      </c>
      <c r="B96" s="29" t="s">
        <v>193</v>
      </c>
      <c r="C96" s="27" t="s">
        <v>14</v>
      </c>
      <c r="D96" s="27" t="s">
        <v>15</v>
      </c>
      <c r="E96" s="28">
        <v>25752198.81</v>
      </c>
      <c r="F96" s="28">
        <v>247646.15</v>
      </c>
      <c r="G96" s="28">
        <v>52525.4</v>
      </c>
      <c r="H96" s="28">
        <v>823783.67</v>
      </c>
      <c r="I96" s="28">
        <v>-114944.71</v>
      </c>
      <c r="J96" s="28">
        <v>354228.68</v>
      </c>
      <c r="K96" s="28">
        <v>0</v>
      </c>
      <c r="L96" s="28">
        <v>0</v>
      </c>
      <c r="M96" s="28">
        <v>0</v>
      </c>
      <c r="N96" s="28">
        <v>0</v>
      </c>
      <c r="O96" s="114">
        <f t="shared" si="1"/>
        <v>26515094.900000002</v>
      </c>
    </row>
    <row r="97" spans="1:15" s="25" customFormat="1" ht="11.25">
      <c r="A97" s="50" t="s">
        <v>194</v>
      </c>
      <c r="B97" s="29" t="s">
        <v>195</v>
      </c>
      <c r="C97" s="27" t="s">
        <v>32</v>
      </c>
      <c r="D97" s="27" t="s">
        <v>15</v>
      </c>
      <c r="E97" s="28">
        <v>40463938.05</v>
      </c>
      <c r="F97" s="28">
        <v>844102.72</v>
      </c>
      <c r="G97" s="28">
        <v>3117.36</v>
      </c>
      <c r="H97" s="28">
        <v>887077.26</v>
      </c>
      <c r="I97" s="28">
        <v>-135908.55</v>
      </c>
      <c r="J97" s="28">
        <v>498759.18</v>
      </c>
      <c r="K97" s="28">
        <v>0</v>
      </c>
      <c r="L97" s="28">
        <v>0</v>
      </c>
      <c r="M97" s="28">
        <v>0</v>
      </c>
      <c r="N97" s="28">
        <v>0</v>
      </c>
      <c r="O97" s="114">
        <f t="shared" si="1"/>
        <v>40866645.86</v>
      </c>
    </row>
    <row r="98" spans="1:15" s="25" customFormat="1" ht="11.25">
      <c r="A98" s="50" t="s">
        <v>196</v>
      </c>
      <c r="B98" s="29" t="s">
        <v>197</v>
      </c>
      <c r="C98" s="27" t="s">
        <v>21</v>
      </c>
      <c r="D98" s="27" t="s">
        <v>15</v>
      </c>
      <c r="E98" s="28">
        <v>29618111.38</v>
      </c>
      <c r="F98" s="28">
        <v>233700.59</v>
      </c>
      <c r="G98" s="28">
        <v>31061.17</v>
      </c>
      <c r="H98" s="28">
        <v>499143.6</v>
      </c>
      <c r="I98" s="28">
        <v>-95542.13</v>
      </c>
      <c r="J98" s="28">
        <v>660169.37</v>
      </c>
      <c r="K98" s="28">
        <v>0</v>
      </c>
      <c r="L98" s="28">
        <v>0</v>
      </c>
      <c r="M98" s="28">
        <v>0</v>
      </c>
      <c r="N98" s="28">
        <v>0</v>
      </c>
      <c r="O98" s="114">
        <f t="shared" si="1"/>
        <v>30417120.46</v>
      </c>
    </row>
    <row r="99" spans="1:15" s="25" customFormat="1" ht="11.25">
      <c r="A99" s="50" t="s">
        <v>198</v>
      </c>
      <c r="B99" s="29" t="s">
        <v>199</v>
      </c>
      <c r="C99" s="27" t="s">
        <v>21</v>
      </c>
      <c r="D99" s="27" t="s">
        <v>15</v>
      </c>
      <c r="E99" s="28">
        <v>19915647.08</v>
      </c>
      <c r="F99" s="28">
        <v>868278.03</v>
      </c>
      <c r="G99" s="28">
        <v>-120487.11</v>
      </c>
      <c r="H99" s="28">
        <v>133257.34</v>
      </c>
      <c r="I99" s="28">
        <v>-59362.6</v>
      </c>
      <c r="J99" s="28">
        <v>341250.04</v>
      </c>
      <c r="K99" s="28">
        <v>0</v>
      </c>
      <c r="L99" s="28">
        <v>0</v>
      </c>
      <c r="M99" s="28">
        <v>0</v>
      </c>
      <c r="N99" s="28">
        <v>0</v>
      </c>
      <c r="O99" s="114">
        <f t="shared" si="1"/>
        <v>19583000.939999994</v>
      </c>
    </row>
    <row r="100" spans="1:15" s="25" customFormat="1" ht="11.25">
      <c r="A100" s="50" t="s">
        <v>200</v>
      </c>
      <c r="B100" s="29" t="s">
        <v>201</v>
      </c>
      <c r="C100" s="27" t="s">
        <v>41</v>
      </c>
      <c r="D100" s="27" t="s">
        <v>54</v>
      </c>
      <c r="E100" s="28">
        <v>77274624.76</v>
      </c>
      <c r="F100" s="28">
        <v>716450.26</v>
      </c>
      <c r="G100" s="28">
        <v>92442.01</v>
      </c>
      <c r="H100" s="28">
        <v>4724395.36</v>
      </c>
      <c r="I100" s="28">
        <v>-358937.22</v>
      </c>
      <c r="J100" s="28">
        <v>3581843.69</v>
      </c>
      <c r="K100" s="28">
        <v>0</v>
      </c>
      <c r="L100" s="28">
        <v>64665.95</v>
      </c>
      <c r="M100" s="28">
        <v>0</v>
      </c>
      <c r="N100" s="28">
        <v>0</v>
      </c>
      <c r="O100" s="114">
        <f t="shared" si="1"/>
        <v>84477700.27</v>
      </c>
    </row>
    <row r="101" spans="1:15" s="25" customFormat="1" ht="11.25">
      <c r="A101" s="50" t="s">
        <v>202</v>
      </c>
      <c r="B101" s="29" t="s">
        <v>203</v>
      </c>
      <c r="C101" s="27" t="s">
        <v>61</v>
      </c>
      <c r="D101" s="27" t="s">
        <v>15</v>
      </c>
      <c r="E101" s="28">
        <v>51216694.34</v>
      </c>
      <c r="F101" s="28">
        <v>529832.08</v>
      </c>
      <c r="G101" s="28">
        <v>77470.19</v>
      </c>
      <c r="H101" s="28">
        <v>386202.44</v>
      </c>
      <c r="I101" s="28">
        <v>-84913.69</v>
      </c>
      <c r="J101" s="28">
        <v>149230.9</v>
      </c>
      <c r="K101" s="28">
        <v>0</v>
      </c>
      <c r="L101" s="28">
        <v>0</v>
      </c>
      <c r="M101" s="28">
        <v>0</v>
      </c>
      <c r="N101" s="28">
        <v>0</v>
      </c>
      <c r="O101" s="114">
        <f t="shared" si="1"/>
        <v>51059911.720000006</v>
      </c>
    </row>
    <row r="102" spans="1:15" s="25" customFormat="1" ht="11.25">
      <c r="A102" s="50" t="s">
        <v>204</v>
      </c>
      <c r="B102" s="29" t="s">
        <v>205</v>
      </c>
      <c r="C102" s="27" t="s">
        <v>14</v>
      </c>
      <c r="D102" s="27" t="s">
        <v>15</v>
      </c>
      <c r="E102" s="28">
        <v>30097095.69</v>
      </c>
      <c r="F102" s="28">
        <v>226644.13</v>
      </c>
      <c r="G102" s="28">
        <v>15021.35</v>
      </c>
      <c r="H102" s="28">
        <v>1058185.51</v>
      </c>
      <c r="I102" s="28">
        <v>-104928.27</v>
      </c>
      <c r="J102" s="28">
        <v>155947.33</v>
      </c>
      <c r="K102" s="28">
        <v>0</v>
      </c>
      <c r="L102" s="28">
        <v>0</v>
      </c>
      <c r="M102" s="28">
        <v>0</v>
      </c>
      <c r="N102" s="28">
        <v>0</v>
      </c>
      <c r="O102" s="114">
        <f t="shared" si="1"/>
        <v>30964634.78</v>
      </c>
    </row>
    <row r="103" spans="1:15" s="25" customFormat="1" ht="11.25">
      <c r="A103" s="50" t="s">
        <v>206</v>
      </c>
      <c r="B103" s="29" t="s">
        <v>207</v>
      </c>
      <c r="C103" s="27" t="s">
        <v>14</v>
      </c>
      <c r="D103" s="27" t="s">
        <v>15</v>
      </c>
      <c r="E103" s="28">
        <v>52588346.17</v>
      </c>
      <c r="F103" s="28">
        <v>625743.4</v>
      </c>
      <c r="G103" s="28">
        <v>108578.13</v>
      </c>
      <c r="H103" s="28">
        <v>776889.88</v>
      </c>
      <c r="I103" s="28">
        <v>-160333.94</v>
      </c>
      <c r="J103" s="28">
        <v>113166.73</v>
      </c>
      <c r="K103" s="28">
        <v>0</v>
      </c>
      <c r="L103" s="28">
        <v>0</v>
      </c>
      <c r="M103" s="28">
        <v>0</v>
      </c>
      <c r="N103" s="28">
        <v>0</v>
      </c>
      <c r="O103" s="114">
        <f t="shared" si="1"/>
        <v>52583747.31</v>
      </c>
    </row>
    <row r="104" spans="1:15" s="25" customFormat="1" ht="11.25">
      <c r="A104" s="50" t="s">
        <v>208</v>
      </c>
      <c r="B104" s="29" t="s">
        <v>209</v>
      </c>
      <c r="C104" s="27" t="s">
        <v>18</v>
      </c>
      <c r="D104" s="27" t="s">
        <v>15</v>
      </c>
      <c r="E104" s="28">
        <v>17646739.24</v>
      </c>
      <c r="F104" s="28">
        <v>61110.92</v>
      </c>
      <c r="G104" s="28">
        <v>-18220.41</v>
      </c>
      <c r="H104" s="28">
        <v>919877.18</v>
      </c>
      <c r="I104" s="28">
        <v>-6981.75</v>
      </c>
      <c r="J104" s="28">
        <v>24681.94</v>
      </c>
      <c r="K104" s="28">
        <v>0</v>
      </c>
      <c r="L104" s="28">
        <v>0</v>
      </c>
      <c r="M104" s="28">
        <v>0</v>
      </c>
      <c r="N104" s="28">
        <v>0</v>
      </c>
      <c r="O104" s="114">
        <f t="shared" si="1"/>
        <v>18541426.099999998</v>
      </c>
    </row>
    <row r="105" spans="1:15" s="25" customFormat="1" ht="11.25">
      <c r="A105" s="50" t="s">
        <v>210</v>
      </c>
      <c r="B105" s="29" t="s">
        <v>211</v>
      </c>
      <c r="C105" s="27" t="s">
        <v>14</v>
      </c>
      <c r="D105" s="27" t="s">
        <v>15</v>
      </c>
      <c r="E105" s="28">
        <v>49977518.13</v>
      </c>
      <c r="F105" s="28">
        <v>1671035.7</v>
      </c>
      <c r="G105" s="28">
        <v>-107950.01</v>
      </c>
      <c r="H105" s="28">
        <v>282250.05</v>
      </c>
      <c r="I105" s="28">
        <v>-118593.35</v>
      </c>
      <c r="J105" s="28">
        <v>314000</v>
      </c>
      <c r="K105" s="28">
        <v>0</v>
      </c>
      <c r="L105" s="28">
        <v>0</v>
      </c>
      <c r="M105" s="28">
        <v>0</v>
      </c>
      <c r="N105" s="28">
        <v>0</v>
      </c>
      <c r="O105" s="114">
        <f t="shared" si="1"/>
        <v>48892089.13999999</v>
      </c>
    </row>
    <row r="106" spans="1:15" s="25" customFormat="1" ht="11.25">
      <c r="A106" s="50" t="s">
        <v>212</v>
      </c>
      <c r="B106" s="29" t="s">
        <v>213</v>
      </c>
      <c r="C106" s="27" t="s">
        <v>35</v>
      </c>
      <c r="D106" s="27" t="s">
        <v>36</v>
      </c>
      <c r="E106" s="28">
        <v>95908972.39</v>
      </c>
      <c r="F106" s="28">
        <v>930659.49</v>
      </c>
      <c r="G106" s="28">
        <v>-30870.69</v>
      </c>
      <c r="H106" s="28">
        <v>3042652.15</v>
      </c>
      <c r="I106" s="28">
        <v>-73466.91</v>
      </c>
      <c r="J106" s="28">
        <v>1258418.89</v>
      </c>
      <c r="K106" s="28">
        <v>0</v>
      </c>
      <c r="L106" s="28">
        <v>0</v>
      </c>
      <c r="M106" s="28">
        <v>0</v>
      </c>
      <c r="N106" s="28">
        <v>0</v>
      </c>
      <c r="O106" s="114">
        <f t="shared" si="1"/>
        <v>99236787.72000001</v>
      </c>
    </row>
    <row r="107" spans="1:15" s="25" customFormat="1" ht="11.25">
      <c r="A107" s="50" t="s">
        <v>214</v>
      </c>
      <c r="B107" s="29" t="s">
        <v>215</v>
      </c>
      <c r="C107" s="27" t="s">
        <v>32</v>
      </c>
      <c r="D107" s="27" t="s">
        <v>15</v>
      </c>
      <c r="E107" s="28">
        <v>31071207.62</v>
      </c>
      <c r="F107" s="28">
        <v>561046.3</v>
      </c>
      <c r="G107" s="28">
        <v>-52997.46</v>
      </c>
      <c r="H107" s="28">
        <v>1015640.05</v>
      </c>
      <c r="I107" s="28">
        <v>-275844.13</v>
      </c>
      <c r="J107" s="28">
        <v>283954.32</v>
      </c>
      <c r="K107" s="28">
        <v>0</v>
      </c>
      <c r="L107" s="28">
        <v>0</v>
      </c>
      <c r="M107" s="28">
        <v>0</v>
      </c>
      <c r="N107" s="28">
        <v>0</v>
      </c>
      <c r="O107" s="114">
        <f t="shared" si="1"/>
        <v>31586909.020000003</v>
      </c>
    </row>
    <row r="108" spans="1:15" s="25" customFormat="1" ht="11.25">
      <c r="A108" s="50" t="s">
        <v>216</v>
      </c>
      <c r="B108" s="29" t="s">
        <v>217</v>
      </c>
      <c r="C108" s="27" t="s">
        <v>14</v>
      </c>
      <c r="D108" s="27" t="s">
        <v>15</v>
      </c>
      <c r="E108" s="28">
        <v>22162411.44</v>
      </c>
      <c r="F108" s="28">
        <v>601617.17</v>
      </c>
      <c r="G108" s="28">
        <v>-12047.61</v>
      </c>
      <c r="H108" s="28">
        <v>171157.3</v>
      </c>
      <c r="I108" s="28">
        <v>6798.67</v>
      </c>
      <c r="J108" s="28">
        <v>322883.59</v>
      </c>
      <c r="K108" s="28">
        <v>0</v>
      </c>
      <c r="L108" s="28">
        <v>0</v>
      </c>
      <c r="M108" s="28">
        <v>0</v>
      </c>
      <c r="N108" s="28">
        <v>0</v>
      </c>
      <c r="O108" s="114">
        <f t="shared" si="1"/>
        <v>22073681.44</v>
      </c>
    </row>
    <row r="109" spans="1:15" s="25" customFormat="1" ht="11.25">
      <c r="A109" s="50" t="s">
        <v>218</v>
      </c>
      <c r="B109" s="29" t="s">
        <v>219</v>
      </c>
      <c r="C109" s="27" t="s">
        <v>21</v>
      </c>
      <c r="D109" s="27" t="s">
        <v>15</v>
      </c>
      <c r="E109" s="28">
        <v>22468160.36</v>
      </c>
      <c r="F109" s="28">
        <v>741434.55</v>
      </c>
      <c r="G109" s="28">
        <v>113061.02</v>
      </c>
      <c r="H109" s="28">
        <v>264118.93</v>
      </c>
      <c r="I109" s="28">
        <v>-130498.17</v>
      </c>
      <c r="J109" s="28">
        <v>308143.72</v>
      </c>
      <c r="K109" s="28">
        <v>0</v>
      </c>
      <c r="L109" s="28">
        <v>0</v>
      </c>
      <c r="M109" s="28">
        <v>0</v>
      </c>
      <c r="N109" s="28">
        <v>0</v>
      </c>
      <c r="O109" s="114">
        <f t="shared" si="1"/>
        <v>22055429.269999996</v>
      </c>
    </row>
    <row r="110" spans="1:15" s="25" customFormat="1" ht="11.25">
      <c r="A110" s="50" t="s">
        <v>220</v>
      </c>
      <c r="B110" s="29" t="s">
        <v>221</v>
      </c>
      <c r="C110" s="27" t="s">
        <v>53</v>
      </c>
      <c r="D110" s="27" t="s">
        <v>15</v>
      </c>
      <c r="E110" s="28">
        <v>69052939.7</v>
      </c>
      <c r="F110" s="28">
        <v>212198.04</v>
      </c>
      <c r="G110" s="28">
        <v>81670.09</v>
      </c>
      <c r="H110" s="28">
        <v>1228055.8</v>
      </c>
      <c r="I110" s="28">
        <v>-317553.92</v>
      </c>
      <c r="J110" s="28">
        <v>354525.75</v>
      </c>
      <c r="K110" s="28">
        <v>0</v>
      </c>
      <c r="L110" s="28">
        <v>0</v>
      </c>
      <c r="M110" s="28">
        <v>0</v>
      </c>
      <c r="N110" s="28">
        <v>0</v>
      </c>
      <c r="O110" s="114">
        <f t="shared" si="1"/>
        <v>70024099.19999999</v>
      </c>
    </row>
    <row r="111" spans="1:15" s="25" customFormat="1" ht="11.25">
      <c r="A111" s="50" t="s">
        <v>222</v>
      </c>
      <c r="B111" s="29" t="s">
        <v>223</v>
      </c>
      <c r="C111" s="27" t="s">
        <v>14</v>
      </c>
      <c r="D111" s="27" t="s">
        <v>15</v>
      </c>
      <c r="E111" s="28">
        <v>38102753.7</v>
      </c>
      <c r="F111" s="28">
        <v>193467.08</v>
      </c>
      <c r="G111" s="28">
        <v>79480.79</v>
      </c>
      <c r="H111" s="28">
        <v>518345.21</v>
      </c>
      <c r="I111" s="28">
        <v>-179084.74</v>
      </c>
      <c r="J111" s="28">
        <v>159544.67</v>
      </c>
      <c r="K111" s="28">
        <v>0</v>
      </c>
      <c r="L111" s="28">
        <v>0</v>
      </c>
      <c r="M111" s="28">
        <v>0</v>
      </c>
      <c r="N111" s="28">
        <v>0</v>
      </c>
      <c r="O111" s="114">
        <f t="shared" si="1"/>
        <v>38328610.970000006</v>
      </c>
    </row>
    <row r="112" spans="1:15" s="25" customFormat="1" ht="11.25">
      <c r="A112" s="50" t="s">
        <v>224</v>
      </c>
      <c r="B112" s="29" t="s">
        <v>225</v>
      </c>
      <c r="C112" s="27" t="s">
        <v>32</v>
      </c>
      <c r="D112" s="27" t="s">
        <v>15</v>
      </c>
      <c r="E112" s="28">
        <v>21669015.89</v>
      </c>
      <c r="F112" s="28">
        <v>50497.93</v>
      </c>
      <c r="G112" s="28">
        <v>-5982.92</v>
      </c>
      <c r="H112" s="28">
        <v>1017812.67</v>
      </c>
      <c r="I112" s="28">
        <v>-152940.68</v>
      </c>
      <c r="J112" s="28">
        <v>181676.25</v>
      </c>
      <c r="K112" s="28">
        <v>0</v>
      </c>
      <c r="L112" s="28">
        <v>0</v>
      </c>
      <c r="M112" s="28">
        <v>0</v>
      </c>
      <c r="N112" s="28">
        <v>0</v>
      </c>
      <c r="O112" s="114">
        <f t="shared" si="1"/>
        <v>22671049.120000005</v>
      </c>
    </row>
    <row r="113" spans="1:15" s="25" customFormat="1" ht="11.25">
      <c r="A113" s="50" t="s">
        <v>226</v>
      </c>
      <c r="B113" s="29" t="s">
        <v>227</v>
      </c>
      <c r="C113" s="27" t="s">
        <v>32</v>
      </c>
      <c r="D113" s="27" t="s">
        <v>15</v>
      </c>
      <c r="E113" s="28">
        <v>20160421.03</v>
      </c>
      <c r="F113" s="28">
        <v>69106.85</v>
      </c>
      <c r="G113" s="28">
        <v>20993.66</v>
      </c>
      <c r="H113" s="28">
        <v>265053.03</v>
      </c>
      <c r="I113" s="28">
        <v>-193166.68</v>
      </c>
      <c r="J113" s="28">
        <v>131516.72</v>
      </c>
      <c r="K113" s="28">
        <v>0</v>
      </c>
      <c r="L113" s="28">
        <v>0</v>
      </c>
      <c r="M113" s="28">
        <v>0</v>
      </c>
      <c r="N113" s="28">
        <v>0</v>
      </c>
      <c r="O113" s="114">
        <f t="shared" si="1"/>
        <v>20273723.59</v>
      </c>
    </row>
    <row r="114" spans="1:15" s="25" customFormat="1" ht="11.25">
      <c r="A114" s="50" t="s">
        <v>228</v>
      </c>
      <c r="B114" s="29" t="s">
        <v>229</v>
      </c>
      <c r="C114" s="27" t="s">
        <v>53</v>
      </c>
      <c r="D114" s="27" t="s">
        <v>15</v>
      </c>
      <c r="E114" s="28">
        <v>10585879.9</v>
      </c>
      <c r="F114" s="28">
        <v>75465.97</v>
      </c>
      <c r="G114" s="28">
        <v>-18316.69</v>
      </c>
      <c r="H114" s="28">
        <v>389153.07</v>
      </c>
      <c r="I114" s="28">
        <v>-7974.91</v>
      </c>
      <c r="J114" s="28">
        <v>130131.63</v>
      </c>
      <c r="K114" s="28">
        <v>0</v>
      </c>
      <c r="L114" s="28">
        <v>0</v>
      </c>
      <c r="M114" s="28">
        <v>0</v>
      </c>
      <c r="N114" s="28">
        <v>0</v>
      </c>
      <c r="O114" s="114">
        <f t="shared" si="1"/>
        <v>11040040.41</v>
      </c>
    </row>
    <row r="115" spans="1:15" s="25" customFormat="1" ht="11.25">
      <c r="A115" s="50" t="s">
        <v>230</v>
      </c>
      <c r="B115" s="29" t="s">
        <v>231</v>
      </c>
      <c r="C115" s="27" t="s">
        <v>18</v>
      </c>
      <c r="D115" s="27" t="s">
        <v>15</v>
      </c>
      <c r="E115" s="28">
        <v>21854128.75</v>
      </c>
      <c r="F115" s="28">
        <v>140518.34</v>
      </c>
      <c r="G115" s="28">
        <v>39142.35</v>
      </c>
      <c r="H115" s="28">
        <v>966785.05</v>
      </c>
      <c r="I115" s="28">
        <v>-92678.45</v>
      </c>
      <c r="J115" s="28">
        <v>344874.27</v>
      </c>
      <c r="K115" s="28">
        <v>0</v>
      </c>
      <c r="L115" s="28">
        <v>0</v>
      </c>
      <c r="M115" s="28">
        <v>0</v>
      </c>
      <c r="N115" s="28">
        <v>0</v>
      </c>
      <c r="O115" s="114">
        <f t="shared" si="1"/>
        <v>22893448.93</v>
      </c>
    </row>
    <row r="116" spans="1:15" s="25" customFormat="1" ht="11.25">
      <c r="A116" s="50" t="s">
        <v>232</v>
      </c>
      <c r="B116" s="29" t="s">
        <v>233</v>
      </c>
      <c r="C116" s="27" t="s">
        <v>167</v>
      </c>
      <c r="D116" s="27" t="s">
        <v>42</v>
      </c>
      <c r="E116" s="28">
        <v>80451246.33</v>
      </c>
      <c r="F116" s="28">
        <v>1675971.83</v>
      </c>
      <c r="G116" s="28">
        <v>217323.52</v>
      </c>
      <c r="H116" s="28">
        <v>1036002.09</v>
      </c>
      <c r="I116" s="28">
        <v>-466565.83</v>
      </c>
      <c r="J116" s="28">
        <v>935280.88</v>
      </c>
      <c r="K116" s="28">
        <v>0</v>
      </c>
      <c r="L116" s="28">
        <v>0</v>
      </c>
      <c r="M116" s="28">
        <v>0</v>
      </c>
      <c r="N116" s="28">
        <v>0</v>
      </c>
      <c r="O116" s="114">
        <f t="shared" si="1"/>
        <v>80062668.12</v>
      </c>
    </row>
    <row r="117" spans="1:15" s="25" customFormat="1" ht="11.25">
      <c r="A117" s="50" t="s">
        <v>234</v>
      </c>
      <c r="B117" s="29" t="s">
        <v>235</v>
      </c>
      <c r="C117" s="27" t="s">
        <v>21</v>
      </c>
      <c r="D117" s="27" t="s">
        <v>15</v>
      </c>
      <c r="E117" s="28">
        <v>20229903.15</v>
      </c>
      <c r="F117" s="28">
        <v>775122.1</v>
      </c>
      <c r="G117" s="28">
        <v>7855.44</v>
      </c>
      <c r="H117" s="28">
        <v>125194.09</v>
      </c>
      <c r="I117" s="28">
        <v>1493.25</v>
      </c>
      <c r="J117" s="28">
        <v>75144.56</v>
      </c>
      <c r="K117" s="28">
        <v>0</v>
      </c>
      <c r="L117" s="28">
        <v>0</v>
      </c>
      <c r="M117" s="28">
        <v>0</v>
      </c>
      <c r="N117" s="28">
        <v>0</v>
      </c>
      <c r="O117" s="114">
        <f t="shared" si="1"/>
        <v>19648757.509999994</v>
      </c>
    </row>
    <row r="118" spans="1:15" s="25" customFormat="1" ht="11.25">
      <c r="A118" s="50" t="s">
        <v>236</v>
      </c>
      <c r="B118" s="29" t="s">
        <v>237</v>
      </c>
      <c r="C118" s="27" t="s">
        <v>53</v>
      </c>
      <c r="D118" s="27" t="s">
        <v>15</v>
      </c>
      <c r="E118" s="28">
        <v>46831205.29</v>
      </c>
      <c r="F118" s="28">
        <v>622348.96</v>
      </c>
      <c r="G118" s="28">
        <v>205116.68</v>
      </c>
      <c r="H118" s="28">
        <v>338538.25</v>
      </c>
      <c r="I118" s="28">
        <v>-67365.24</v>
      </c>
      <c r="J118" s="28">
        <v>581145.71</v>
      </c>
      <c r="K118" s="28">
        <v>0</v>
      </c>
      <c r="L118" s="28">
        <v>0</v>
      </c>
      <c r="M118" s="28">
        <v>0</v>
      </c>
      <c r="N118" s="28">
        <v>0</v>
      </c>
      <c r="O118" s="114">
        <f t="shared" si="1"/>
        <v>46856058.37</v>
      </c>
    </row>
    <row r="119" spans="1:15" s="25" customFormat="1" ht="11.25">
      <c r="A119" s="50" t="s">
        <v>238</v>
      </c>
      <c r="B119" s="29" t="s">
        <v>239</v>
      </c>
      <c r="C119" s="27" t="s">
        <v>14</v>
      </c>
      <c r="D119" s="27" t="s">
        <v>15</v>
      </c>
      <c r="E119" s="28">
        <v>13278180.84</v>
      </c>
      <c r="F119" s="28">
        <v>248215.58</v>
      </c>
      <c r="G119" s="28">
        <v>187357.06</v>
      </c>
      <c r="H119" s="28">
        <v>791757.47</v>
      </c>
      <c r="I119" s="28">
        <v>-50225.52</v>
      </c>
      <c r="J119" s="28">
        <v>-390517.4</v>
      </c>
      <c r="K119" s="28">
        <v>0</v>
      </c>
      <c r="L119" s="28">
        <v>0</v>
      </c>
      <c r="M119" s="28">
        <v>0</v>
      </c>
      <c r="N119" s="28">
        <v>0</v>
      </c>
      <c r="O119" s="114">
        <f t="shared" si="1"/>
        <v>13193622.75</v>
      </c>
    </row>
    <row r="120" spans="1:15" s="25" customFormat="1" ht="11.25">
      <c r="A120" s="50" t="s">
        <v>240</v>
      </c>
      <c r="B120" s="29" t="s">
        <v>241</v>
      </c>
      <c r="C120" s="27" t="s">
        <v>14</v>
      </c>
      <c r="D120" s="27" t="s">
        <v>15</v>
      </c>
      <c r="E120" s="28">
        <v>20782421.72</v>
      </c>
      <c r="F120" s="28">
        <v>110290.46</v>
      </c>
      <c r="G120" s="28">
        <v>16828.86</v>
      </c>
      <c r="H120" s="28">
        <v>419270.34</v>
      </c>
      <c r="I120" s="28">
        <v>-37123.1</v>
      </c>
      <c r="J120" s="28">
        <v>-2367.55</v>
      </c>
      <c r="K120" s="28">
        <v>0</v>
      </c>
      <c r="L120" s="28">
        <v>0</v>
      </c>
      <c r="M120" s="28">
        <v>0</v>
      </c>
      <c r="N120" s="28">
        <v>0</v>
      </c>
      <c r="O120" s="114">
        <f t="shared" si="1"/>
        <v>21035082.089999996</v>
      </c>
    </row>
    <row r="121" spans="1:15" s="25" customFormat="1" ht="11.25">
      <c r="A121" s="50" t="s">
        <v>242</v>
      </c>
      <c r="B121" s="29" t="s">
        <v>243</v>
      </c>
      <c r="C121" s="27" t="s">
        <v>32</v>
      </c>
      <c r="D121" s="27" t="s">
        <v>15</v>
      </c>
      <c r="E121" s="28">
        <v>26887479.71</v>
      </c>
      <c r="F121" s="28">
        <v>480650.97</v>
      </c>
      <c r="G121" s="28">
        <v>9003.27</v>
      </c>
      <c r="H121" s="28">
        <v>1394430.87</v>
      </c>
      <c r="I121" s="28">
        <v>-35698.06</v>
      </c>
      <c r="J121" s="28">
        <v>187469.84</v>
      </c>
      <c r="K121" s="28">
        <v>0</v>
      </c>
      <c r="L121" s="28">
        <v>0</v>
      </c>
      <c r="M121" s="28">
        <v>0</v>
      </c>
      <c r="N121" s="28">
        <v>0</v>
      </c>
      <c r="O121" s="114">
        <f t="shared" si="1"/>
        <v>27944028.120000005</v>
      </c>
    </row>
    <row r="122" spans="1:15" s="25" customFormat="1" ht="11.25">
      <c r="A122" s="50" t="s">
        <v>244</v>
      </c>
      <c r="B122" s="29" t="s">
        <v>245</v>
      </c>
      <c r="C122" s="27" t="s">
        <v>35</v>
      </c>
      <c r="D122" s="27" t="s">
        <v>36</v>
      </c>
      <c r="E122" s="28">
        <v>56307498.59</v>
      </c>
      <c r="F122" s="28">
        <v>806291.27</v>
      </c>
      <c r="G122" s="28">
        <v>15565.23</v>
      </c>
      <c r="H122" s="28">
        <v>1265231.91</v>
      </c>
      <c r="I122" s="28">
        <v>-356339.72</v>
      </c>
      <c r="J122" s="28">
        <v>672869.57</v>
      </c>
      <c r="K122" s="28">
        <v>0</v>
      </c>
      <c r="L122" s="28">
        <v>0</v>
      </c>
      <c r="M122" s="28">
        <v>0</v>
      </c>
      <c r="N122" s="28">
        <v>0</v>
      </c>
      <c r="O122" s="114">
        <f t="shared" si="1"/>
        <v>57067403.85</v>
      </c>
    </row>
    <row r="123" spans="1:15" s="25" customFormat="1" ht="11.25">
      <c r="A123" s="50" t="s">
        <v>246</v>
      </c>
      <c r="B123" s="29" t="s">
        <v>247</v>
      </c>
      <c r="C123" s="27" t="s">
        <v>14</v>
      </c>
      <c r="D123" s="27" t="s">
        <v>15</v>
      </c>
      <c r="E123" s="28">
        <v>73290288.64</v>
      </c>
      <c r="F123" s="28">
        <v>2394203.01</v>
      </c>
      <c r="G123" s="28">
        <v>-5685.46</v>
      </c>
      <c r="H123" s="28">
        <v>417030.38</v>
      </c>
      <c r="I123" s="28">
        <v>-334065.48</v>
      </c>
      <c r="J123" s="28">
        <v>270000</v>
      </c>
      <c r="K123" s="28">
        <v>0</v>
      </c>
      <c r="L123" s="28">
        <v>0</v>
      </c>
      <c r="M123" s="28">
        <v>0</v>
      </c>
      <c r="N123" s="28">
        <v>0</v>
      </c>
      <c r="O123" s="114">
        <f t="shared" si="1"/>
        <v>71254735.98999998</v>
      </c>
    </row>
    <row r="124" spans="1:15" s="25" customFormat="1" ht="11.25">
      <c r="A124" s="50" t="s">
        <v>248</v>
      </c>
      <c r="B124" s="29" t="s">
        <v>249</v>
      </c>
      <c r="C124" s="27" t="s">
        <v>35</v>
      </c>
      <c r="D124" s="27" t="s">
        <v>36</v>
      </c>
      <c r="E124" s="28">
        <v>74284560.2</v>
      </c>
      <c r="F124" s="28">
        <v>428732.34</v>
      </c>
      <c r="G124" s="28">
        <v>56952.79</v>
      </c>
      <c r="H124" s="28">
        <v>7113200.08</v>
      </c>
      <c r="I124" s="28">
        <v>-561632.58</v>
      </c>
      <c r="J124" s="28">
        <v>1707632.2</v>
      </c>
      <c r="K124" s="28">
        <v>0</v>
      </c>
      <c r="L124" s="28">
        <v>0</v>
      </c>
      <c r="M124" s="28">
        <v>0</v>
      </c>
      <c r="N124" s="28">
        <v>0</v>
      </c>
      <c r="O124" s="114">
        <f t="shared" si="1"/>
        <v>82058074.77</v>
      </c>
    </row>
    <row r="125" spans="1:15" s="25" customFormat="1" ht="11.25">
      <c r="A125" s="50" t="s">
        <v>250</v>
      </c>
      <c r="B125" s="29" t="s">
        <v>251</v>
      </c>
      <c r="C125" s="27" t="s">
        <v>18</v>
      </c>
      <c r="D125" s="27" t="s">
        <v>54</v>
      </c>
      <c r="E125" s="28">
        <v>48664238.9</v>
      </c>
      <c r="F125" s="28">
        <v>603236.08</v>
      </c>
      <c r="G125" s="28">
        <v>158964.75</v>
      </c>
      <c r="H125" s="28">
        <v>1688680.78</v>
      </c>
      <c r="I125" s="28">
        <v>-162008.37</v>
      </c>
      <c r="J125" s="28">
        <v>495384.6</v>
      </c>
      <c r="K125" s="28">
        <v>0</v>
      </c>
      <c r="L125" s="28">
        <v>0</v>
      </c>
      <c r="M125" s="28">
        <v>0</v>
      </c>
      <c r="N125" s="28">
        <v>0</v>
      </c>
      <c r="O125" s="114">
        <f t="shared" si="1"/>
        <v>49924095.080000006</v>
      </c>
    </row>
    <row r="126" spans="1:15" s="25" customFormat="1" ht="11.25">
      <c r="A126" s="50" t="s">
        <v>252</v>
      </c>
      <c r="B126" s="29" t="s">
        <v>253</v>
      </c>
      <c r="C126" s="27" t="s">
        <v>41</v>
      </c>
      <c r="D126" s="27" t="s">
        <v>15</v>
      </c>
      <c r="E126" s="28">
        <v>24883135</v>
      </c>
      <c r="F126" s="28">
        <v>134047</v>
      </c>
      <c r="G126" s="28">
        <v>27803</v>
      </c>
      <c r="H126" s="28">
        <v>275790</v>
      </c>
      <c r="I126" s="28">
        <v>-56704</v>
      </c>
      <c r="J126" s="28">
        <v>14936</v>
      </c>
      <c r="K126" s="28">
        <v>0</v>
      </c>
      <c r="L126" s="28">
        <v>0</v>
      </c>
      <c r="M126" s="28">
        <v>0</v>
      </c>
      <c r="N126" s="28">
        <v>0</v>
      </c>
      <c r="O126" s="114">
        <f t="shared" si="1"/>
        <v>24955307</v>
      </c>
    </row>
    <row r="127" spans="1:15" s="25" customFormat="1" ht="11.25">
      <c r="A127" s="50" t="s">
        <v>254</v>
      </c>
      <c r="B127" s="29" t="s">
        <v>255</v>
      </c>
      <c r="C127" s="27" t="s">
        <v>35</v>
      </c>
      <c r="D127" s="27" t="s">
        <v>36</v>
      </c>
      <c r="E127" s="28">
        <v>177122597.15</v>
      </c>
      <c r="F127" s="28">
        <v>910793.53</v>
      </c>
      <c r="G127" s="28">
        <v>-9591.97</v>
      </c>
      <c r="H127" s="28">
        <v>5666539.71</v>
      </c>
      <c r="I127" s="28">
        <v>-67961.46</v>
      </c>
      <c r="J127" s="28">
        <v>2096928.54</v>
      </c>
      <c r="K127" s="28">
        <v>0</v>
      </c>
      <c r="L127" s="28">
        <v>0</v>
      </c>
      <c r="M127" s="28">
        <v>0</v>
      </c>
      <c r="N127" s="28">
        <v>0</v>
      </c>
      <c r="O127" s="114">
        <f t="shared" si="1"/>
        <v>183916902.38</v>
      </c>
    </row>
    <row r="128" spans="1:15" s="25" customFormat="1" ht="11.25">
      <c r="A128" s="50" t="s">
        <v>256</v>
      </c>
      <c r="B128" s="29" t="s">
        <v>257</v>
      </c>
      <c r="C128" s="27" t="s">
        <v>21</v>
      </c>
      <c r="D128" s="27" t="s">
        <v>15</v>
      </c>
      <c r="E128" s="28">
        <v>32763449.85</v>
      </c>
      <c r="F128" s="28">
        <v>1911940.8</v>
      </c>
      <c r="G128" s="28">
        <v>13773.1</v>
      </c>
      <c r="H128" s="28">
        <v>212560.91</v>
      </c>
      <c r="I128" s="28">
        <v>-16230.21</v>
      </c>
      <c r="J128" s="28">
        <v>505781.31</v>
      </c>
      <c r="K128" s="28">
        <v>0</v>
      </c>
      <c r="L128" s="28">
        <v>0</v>
      </c>
      <c r="M128" s="28">
        <v>0</v>
      </c>
      <c r="N128" s="28">
        <v>0</v>
      </c>
      <c r="O128" s="114">
        <f t="shared" si="1"/>
        <v>31539847.959999997</v>
      </c>
    </row>
    <row r="129" spans="1:15" s="25" customFormat="1" ht="11.25">
      <c r="A129" s="50" t="s">
        <v>258</v>
      </c>
      <c r="B129" s="29" t="s">
        <v>259</v>
      </c>
      <c r="C129" s="27" t="s">
        <v>35</v>
      </c>
      <c r="D129" s="27" t="s">
        <v>36</v>
      </c>
      <c r="E129" s="28">
        <v>58432895.11</v>
      </c>
      <c r="F129" s="28">
        <v>322618.61</v>
      </c>
      <c r="G129" s="28">
        <v>-15587.51</v>
      </c>
      <c r="H129" s="28">
        <v>2571062.66</v>
      </c>
      <c r="I129" s="28">
        <v>-95060.56</v>
      </c>
      <c r="J129" s="28">
        <v>1568531.74</v>
      </c>
      <c r="K129" s="28">
        <v>0</v>
      </c>
      <c r="L129" s="28">
        <v>0</v>
      </c>
      <c r="M129" s="28">
        <v>0</v>
      </c>
      <c r="N129" s="28">
        <v>0</v>
      </c>
      <c r="O129" s="114">
        <f t="shared" si="1"/>
        <v>62170397.85</v>
      </c>
    </row>
    <row r="130" spans="1:15" s="25" customFormat="1" ht="11.25">
      <c r="A130" s="50" t="s">
        <v>260</v>
      </c>
      <c r="B130" s="29" t="s">
        <v>261</v>
      </c>
      <c r="C130" s="27" t="s">
        <v>32</v>
      </c>
      <c r="D130" s="27" t="s">
        <v>15</v>
      </c>
      <c r="E130" s="28">
        <v>43216978.54</v>
      </c>
      <c r="F130" s="28">
        <v>977809.84</v>
      </c>
      <c r="G130" s="28">
        <v>260997.7</v>
      </c>
      <c r="H130" s="28">
        <v>413833.26</v>
      </c>
      <c r="I130" s="28">
        <v>-130053.08</v>
      </c>
      <c r="J130" s="28">
        <v>662636.32</v>
      </c>
      <c r="K130" s="28">
        <v>0</v>
      </c>
      <c r="L130" s="28">
        <v>0</v>
      </c>
      <c r="M130" s="28">
        <v>0</v>
      </c>
      <c r="N130" s="28">
        <v>0</v>
      </c>
      <c r="O130" s="114">
        <f t="shared" si="1"/>
        <v>42924587.49999999</v>
      </c>
    </row>
    <row r="131" spans="1:15" s="25" customFormat="1" ht="11.25">
      <c r="A131" s="50" t="s">
        <v>262</v>
      </c>
      <c r="B131" s="29" t="s">
        <v>263</v>
      </c>
      <c r="C131" s="27" t="s">
        <v>41</v>
      </c>
      <c r="D131" s="27" t="s">
        <v>15</v>
      </c>
      <c r="E131" s="28">
        <v>56051519.38</v>
      </c>
      <c r="F131" s="28">
        <v>311923.67</v>
      </c>
      <c r="G131" s="28">
        <v>181916.47</v>
      </c>
      <c r="H131" s="28">
        <v>561377.83</v>
      </c>
      <c r="I131" s="28">
        <v>-46091.15</v>
      </c>
      <c r="J131" s="28">
        <v>545228.83</v>
      </c>
      <c r="K131" s="28">
        <v>0</v>
      </c>
      <c r="L131" s="28">
        <v>0</v>
      </c>
      <c r="M131" s="28">
        <v>0</v>
      </c>
      <c r="N131" s="28">
        <v>0</v>
      </c>
      <c r="O131" s="114">
        <f t="shared" si="1"/>
        <v>56618194.75</v>
      </c>
    </row>
    <row r="132" spans="1:15" s="25" customFormat="1" ht="11.25">
      <c r="A132" s="50" t="s">
        <v>264</v>
      </c>
      <c r="B132" s="29" t="s">
        <v>265</v>
      </c>
      <c r="C132" s="27" t="s">
        <v>35</v>
      </c>
      <c r="D132" s="27" t="s">
        <v>36</v>
      </c>
      <c r="E132" s="28">
        <v>47094605</v>
      </c>
      <c r="F132" s="28">
        <v>304393.55</v>
      </c>
      <c r="G132" s="28">
        <v>-32363.96</v>
      </c>
      <c r="H132" s="28">
        <v>521122.6</v>
      </c>
      <c r="I132" s="28">
        <v>-7643.07</v>
      </c>
      <c r="J132" s="28">
        <v>-86121.42</v>
      </c>
      <c r="K132" s="28">
        <v>0</v>
      </c>
      <c r="L132" s="28">
        <v>0</v>
      </c>
      <c r="M132" s="28">
        <v>0</v>
      </c>
      <c r="N132" s="28">
        <v>0</v>
      </c>
      <c r="O132" s="114">
        <f t="shared" si="1"/>
        <v>47249933.52</v>
      </c>
    </row>
    <row r="133" spans="1:15" s="25" customFormat="1" ht="11.25">
      <c r="A133" s="50" t="s">
        <v>266</v>
      </c>
      <c r="B133" s="29" t="s">
        <v>267</v>
      </c>
      <c r="C133" s="27" t="s">
        <v>14</v>
      </c>
      <c r="D133" s="27" t="s">
        <v>15</v>
      </c>
      <c r="E133" s="28">
        <v>27146855.57</v>
      </c>
      <c r="F133" s="28">
        <v>1041769.22</v>
      </c>
      <c r="G133" s="28">
        <v>11376.51</v>
      </c>
      <c r="H133" s="28">
        <v>718885.64</v>
      </c>
      <c r="I133" s="28">
        <v>-75921.27</v>
      </c>
      <c r="J133" s="28">
        <v>21976.51</v>
      </c>
      <c r="K133" s="28">
        <v>0</v>
      </c>
      <c r="L133" s="28">
        <v>0</v>
      </c>
      <c r="M133" s="28">
        <v>0</v>
      </c>
      <c r="N133" s="28">
        <v>0</v>
      </c>
      <c r="O133" s="114">
        <f t="shared" si="1"/>
        <v>26758650.720000003</v>
      </c>
    </row>
    <row r="134" spans="1:15" s="25" customFormat="1" ht="11.25">
      <c r="A134" s="50" t="s">
        <v>268</v>
      </c>
      <c r="B134" s="29" t="s">
        <v>269</v>
      </c>
      <c r="C134" s="27" t="s">
        <v>167</v>
      </c>
      <c r="D134" s="27" t="s">
        <v>54</v>
      </c>
      <c r="E134" s="28">
        <v>25646405.97</v>
      </c>
      <c r="F134" s="28">
        <v>184325.83</v>
      </c>
      <c r="G134" s="28">
        <v>32677.49</v>
      </c>
      <c r="H134" s="28">
        <v>11046455.17</v>
      </c>
      <c r="I134" s="28">
        <v>16190.02</v>
      </c>
      <c r="J134" s="28">
        <v>162607.26</v>
      </c>
      <c r="K134" s="28">
        <v>0</v>
      </c>
      <c r="L134" s="28">
        <v>0</v>
      </c>
      <c r="M134" s="28">
        <v>0</v>
      </c>
      <c r="N134" s="28">
        <v>0</v>
      </c>
      <c r="O134" s="114">
        <f t="shared" si="1"/>
        <v>36654655.1</v>
      </c>
    </row>
    <row r="135" spans="1:15" s="25" customFormat="1" ht="11.25">
      <c r="A135" s="50" t="s">
        <v>270</v>
      </c>
      <c r="B135" s="29" t="s">
        <v>271</v>
      </c>
      <c r="C135" s="27" t="s">
        <v>14</v>
      </c>
      <c r="D135" s="27" t="s">
        <v>15</v>
      </c>
      <c r="E135" s="28">
        <v>20098837.18</v>
      </c>
      <c r="F135" s="28">
        <v>100821.3</v>
      </c>
      <c r="G135" s="28">
        <v>-185626.9</v>
      </c>
      <c r="H135" s="28">
        <v>492424.91</v>
      </c>
      <c r="I135" s="28">
        <v>-46848.58</v>
      </c>
      <c r="J135" s="28">
        <v>-139151.86</v>
      </c>
      <c r="K135" s="28">
        <v>0</v>
      </c>
      <c r="L135" s="28">
        <v>0</v>
      </c>
      <c r="M135" s="28">
        <v>0</v>
      </c>
      <c r="N135" s="28">
        <v>0</v>
      </c>
      <c r="O135" s="114">
        <f t="shared" si="1"/>
        <v>20490067.25</v>
      </c>
    </row>
    <row r="136" spans="1:15" s="25" customFormat="1" ht="11.25">
      <c r="A136" s="50" t="s">
        <v>272</v>
      </c>
      <c r="B136" s="29" t="s">
        <v>273</v>
      </c>
      <c r="C136" s="27" t="s">
        <v>14</v>
      </c>
      <c r="D136" s="27" t="s">
        <v>15</v>
      </c>
      <c r="E136" s="28">
        <v>29068939.25</v>
      </c>
      <c r="F136" s="28">
        <v>161642.06</v>
      </c>
      <c r="G136" s="28">
        <v>52378.18</v>
      </c>
      <c r="H136" s="28">
        <v>922602.76</v>
      </c>
      <c r="I136" s="28">
        <v>-168753.27</v>
      </c>
      <c r="J136" s="28">
        <v>152415.21</v>
      </c>
      <c r="K136" s="28">
        <v>0</v>
      </c>
      <c r="L136" s="28">
        <v>0</v>
      </c>
      <c r="M136" s="28">
        <v>0</v>
      </c>
      <c r="N136" s="28">
        <v>0</v>
      </c>
      <c r="O136" s="114">
        <f t="shared" si="1"/>
        <v>29761183.710000005</v>
      </c>
    </row>
    <row r="137" spans="1:15" s="25" customFormat="1" ht="11.25">
      <c r="A137" s="50" t="s">
        <v>274</v>
      </c>
      <c r="B137" s="29" t="s">
        <v>275</v>
      </c>
      <c r="C137" s="27" t="s">
        <v>35</v>
      </c>
      <c r="D137" s="27" t="s">
        <v>36</v>
      </c>
      <c r="E137" s="28">
        <v>65652157.52</v>
      </c>
      <c r="F137" s="28">
        <v>463695.02</v>
      </c>
      <c r="G137" s="28">
        <v>64343.65</v>
      </c>
      <c r="H137" s="28">
        <v>1089910.38</v>
      </c>
      <c r="I137" s="28">
        <v>-67122.52</v>
      </c>
      <c r="J137" s="28">
        <v>1271885.07</v>
      </c>
      <c r="K137" s="28">
        <v>0</v>
      </c>
      <c r="L137" s="28">
        <v>0</v>
      </c>
      <c r="M137" s="28">
        <v>373399.93</v>
      </c>
      <c r="N137" s="28">
        <v>0</v>
      </c>
      <c r="O137" s="114">
        <f t="shared" si="1"/>
        <v>67792191.71000001</v>
      </c>
    </row>
    <row r="138" spans="1:15" s="25" customFormat="1" ht="11.25">
      <c r="A138" s="50" t="s">
        <v>276</v>
      </c>
      <c r="B138" s="29" t="s">
        <v>277</v>
      </c>
      <c r="C138" s="27" t="s">
        <v>61</v>
      </c>
      <c r="D138" s="27" t="s">
        <v>54</v>
      </c>
      <c r="E138" s="28">
        <v>42486523.68</v>
      </c>
      <c r="F138" s="28">
        <v>427774.87</v>
      </c>
      <c r="G138" s="28">
        <v>-49478.29</v>
      </c>
      <c r="H138" s="28">
        <v>576689.83</v>
      </c>
      <c r="I138" s="28">
        <v>-211755.79</v>
      </c>
      <c r="J138" s="28">
        <v>193396.33</v>
      </c>
      <c r="K138" s="28">
        <v>0</v>
      </c>
      <c r="L138" s="28">
        <v>0</v>
      </c>
      <c r="M138" s="28">
        <v>0</v>
      </c>
      <c r="N138" s="28">
        <v>0</v>
      </c>
      <c r="O138" s="114">
        <f t="shared" si="1"/>
        <v>42666557.47</v>
      </c>
    </row>
    <row r="139" spans="1:15" s="25" customFormat="1" ht="11.25">
      <c r="A139" s="50" t="s">
        <v>278</v>
      </c>
      <c r="B139" s="29" t="s">
        <v>279</v>
      </c>
      <c r="C139" s="27" t="s">
        <v>32</v>
      </c>
      <c r="D139" s="27" t="s">
        <v>15</v>
      </c>
      <c r="E139" s="28">
        <v>43546353.46</v>
      </c>
      <c r="F139" s="28">
        <v>1340243.27</v>
      </c>
      <c r="G139" s="28">
        <v>44175.15</v>
      </c>
      <c r="H139" s="28">
        <v>433429.66</v>
      </c>
      <c r="I139" s="28">
        <v>9754.98</v>
      </c>
      <c r="J139" s="28">
        <v>542810.04</v>
      </c>
      <c r="K139" s="28">
        <v>0</v>
      </c>
      <c r="L139" s="28">
        <v>0</v>
      </c>
      <c r="M139" s="28">
        <v>0</v>
      </c>
      <c r="N139" s="28">
        <v>0</v>
      </c>
      <c r="O139" s="114">
        <f t="shared" si="1"/>
        <v>43147929.71999999</v>
      </c>
    </row>
    <row r="140" spans="1:15" s="25" customFormat="1" ht="11.25">
      <c r="A140" s="50" t="s">
        <v>280</v>
      </c>
      <c r="B140" s="29" t="s">
        <v>281</v>
      </c>
      <c r="C140" s="27" t="s">
        <v>21</v>
      </c>
      <c r="D140" s="27" t="s">
        <v>15</v>
      </c>
      <c r="E140" s="28">
        <v>21453877.36</v>
      </c>
      <c r="F140" s="28">
        <v>454620.61</v>
      </c>
      <c r="G140" s="28">
        <v>18371.67</v>
      </c>
      <c r="H140" s="28">
        <v>325430.08</v>
      </c>
      <c r="I140" s="28">
        <v>-42356.6</v>
      </c>
      <c r="J140" s="28">
        <v>428615.86</v>
      </c>
      <c r="K140" s="28">
        <v>0</v>
      </c>
      <c r="L140" s="28">
        <v>0</v>
      </c>
      <c r="M140" s="28">
        <v>0</v>
      </c>
      <c r="N140" s="28">
        <v>0</v>
      </c>
      <c r="O140" s="114">
        <f t="shared" si="1"/>
        <v>21692574.419999994</v>
      </c>
    </row>
    <row r="141" spans="1:15" s="25" customFormat="1" ht="11.25">
      <c r="A141" s="50" t="s">
        <v>282</v>
      </c>
      <c r="B141" s="29" t="s">
        <v>283</v>
      </c>
      <c r="C141" s="27" t="s">
        <v>35</v>
      </c>
      <c r="D141" s="27" t="s">
        <v>36</v>
      </c>
      <c r="E141" s="28">
        <v>324450433.64</v>
      </c>
      <c r="F141" s="28">
        <v>3075048.82</v>
      </c>
      <c r="G141" s="28">
        <v>453593.41</v>
      </c>
      <c r="H141" s="28">
        <v>1316539.68</v>
      </c>
      <c r="I141" s="28">
        <v>-476160.17</v>
      </c>
      <c r="J141" s="28">
        <v>2114306.15</v>
      </c>
      <c r="K141" s="28">
        <v>0</v>
      </c>
      <c r="L141" s="28">
        <v>0</v>
      </c>
      <c r="M141" s="28">
        <v>0</v>
      </c>
      <c r="N141" s="28">
        <v>0</v>
      </c>
      <c r="O141" s="114">
        <f aca="true" t="shared" si="2" ref="O141:O204">E141-F141-G141+H141+I141+J141+K141+L141+M141</f>
        <v>323876477.06999993</v>
      </c>
    </row>
    <row r="142" spans="1:15" s="25" customFormat="1" ht="11.25">
      <c r="A142" s="50" t="s">
        <v>284</v>
      </c>
      <c r="B142" s="29" t="s">
        <v>285</v>
      </c>
      <c r="C142" s="27" t="s">
        <v>21</v>
      </c>
      <c r="D142" s="27" t="s">
        <v>15</v>
      </c>
      <c r="E142" s="28">
        <v>27188825.81</v>
      </c>
      <c r="F142" s="28">
        <v>946944.02</v>
      </c>
      <c r="G142" s="28">
        <v>19360.94</v>
      </c>
      <c r="H142" s="28">
        <v>104737.75</v>
      </c>
      <c r="I142" s="28">
        <v>-15740.84</v>
      </c>
      <c r="J142" s="28">
        <v>335186.45</v>
      </c>
      <c r="K142" s="28">
        <v>0</v>
      </c>
      <c r="L142" s="28">
        <v>0</v>
      </c>
      <c r="M142" s="28">
        <v>0</v>
      </c>
      <c r="N142" s="28">
        <v>0</v>
      </c>
      <c r="O142" s="114">
        <f t="shared" si="2"/>
        <v>26646704.209999997</v>
      </c>
    </row>
    <row r="143" spans="1:15" s="25" customFormat="1" ht="11.25">
      <c r="A143" s="50" t="s">
        <v>286</v>
      </c>
      <c r="B143" s="29" t="s">
        <v>287</v>
      </c>
      <c r="C143" s="27" t="s">
        <v>14</v>
      </c>
      <c r="D143" s="27" t="s">
        <v>15</v>
      </c>
      <c r="E143" s="28">
        <v>37601724.07</v>
      </c>
      <c r="F143" s="28">
        <v>1158120.92</v>
      </c>
      <c r="G143" s="28">
        <v>105598.55</v>
      </c>
      <c r="H143" s="28">
        <v>374182.83</v>
      </c>
      <c r="I143" s="28">
        <v>-91350.53</v>
      </c>
      <c r="J143" s="28">
        <v>317451</v>
      </c>
      <c r="K143" s="28">
        <v>0</v>
      </c>
      <c r="L143" s="28">
        <v>0</v>
      </c>
      <c r="M143" s="28">
        <v>0</v>
      </c>
      <c r="N143" s="28">
        <v>0</v>
      </c>
      <c r="O143" s="114">
        <f t="shared" si="2"/>
        <v>36938287.9</v>
      </c>
    </row>
    <row r="144" spans="1:15" s="25" customFormat="1" ht="11.25">
      <c r="A144" s="50" t="s">
        <v>288</v>
      </c>
      <c r="B144" s="29" t="s">
        <v>289</v>
      </c>
      <c r="C144" s="27" t="s">
        <v>35</v>
      </c>
      <c r="D144" s="27" t="s">
        <v>36</v>
      </c>
      <c r="E144" s="28">
        <v>146212879.6</v>
      </c>
      <c r="F144" s="28">
        <v>3068171.9</v>
      </c>
      <c r="G144" s="28">
        <v>-115447.57</v>
      </c>
      <c r="H144" s="28">
        <v>1639807.33</v>
      </c>
      <c r="I144" s="28">
        <v>-140264.61</v>
      </c>
      <c r="J144" s="28">
        <v>1628842.58</v>
      </c>
      <c r="K144" s="28">
        <v>0</v>
      </c>
      <c r="L144" s="28">
        <v>0</v>
      </c>
      <c r="M144" s="28">
        <v>0</v>
      </c>
      <c r="N144" s="28">
        <v>0</v>
      </c>
      <c r="O144" s="114">
        <f t="shared" si="2"/>
        <v>146388540.57</v>
      </c>
    </row>
    <row r="145" spans="1:15" s="25" customFormat="1" ht="11.25">
      <c r="A145" s="50" t="s">
        <v>290</v>
      </c>
      <c r="B145" s="29" t="s">
        <v>291</v>
      </c>
      <c r="C145" s="27" t="s">
        <v>32</v>
      </c>
      <c r="D145" s="27" t="s">
        <v>15</v>
      </c>
      <c r="E145" s="28">
        <v>53735625.46</v>
      </c>
      <c r="F145" s="28">
        <v>1193715.85</v>
      </c>
      <c r="G145" s="28">
        <v>63921.07</v>
      </c>
      <c r="H145" s="28">
        <v>929782.89</v>
      </c>
      <c r="I145" s="28">
        <v>-155788</v>
      </c>
      <c r="J145" s="28">
        <v>450972.71</v>
      </c>
      <c r="K145" s="28">
        <v>0</v>
      </c>
      <c r="L145" s="28">
        <v>0</v>
      </c>
      <c r="M145" s="28">
        <v>0</v>
      </c>
      <c r="N145" s="28">
        <v>0</v>
      </c>
      <c r="O145" s="114">
        <f t="shared" si="2"/>
        <v>53702956.14</v>
      </c>
    </row>
    <row r="146" spans="1:15" s="25" customFormat="1" ht="11.25">
      <c r="A146" s="50" t="s">
        <v>292</v>
      </c>
      <c r="B146" s="29" t="s">
        <v>293</v>
      </c>
      <c r="C146" s="27" t="s">
        <v>18</v>
      </c>
      <c r="D146" s="27" t="s">
        <v>15</v>
      </c>
      <c r="E146" s="28">
        <v>18952080.53</v>
      </c>
      <c r="F146" s="28">
        <v>212503.72</v>
      </c>
      <c r="G146" s="28">
        <v>-4452.15</v>
      </c>
      <c r="H146" s="28">
        <v>383605.73</v>
      </c>
      <c r="I146" s="28">
        <v>43766.31</v>
      </c>
      <c r="J146" s="28">
        <v>526451.81</v>
      </c>
      <c r="K146" s="28">
        <v>0</v>
      </c>
      <c r="L146" s="28">
        <v>0</v>
      </c>
      <c r="M146" s="28">
        <v>0</v>
      </c>
      <c r="N146" s="28">
        <v>0</v>
      </c>
      <c r="O146" s="114">
        <f t="shared" si="2"/>
        <v>19697852.81</v>
      </c>
    </row>
    <row r="147" spans="1:15" s="25" customFormat="1" ht="11.25">
      <c r="A147" s="50" t="s">
        <v>294</v>
      </c>
      <c r="B147" s="29" t="s">
        <v>295</v>
      </c>
      <c r="C147" s="27" t="s">
        <v>32</v>
      </c>
      <c r="D147" s="27" t="s">
        <v>15</v>
      </c>
      <c r="E147" s="28">
        <v>50821610.6</v>
      </c>
      <c r="F147" s="28">
        <v>736935.16</v>
      </c>
      <c r="G147" s="28">
        <v>42729.17</v>
      </c>
      <c r="H147" s="28">
        <v>797767.53</v>
      </c>
      <c r="I147" s="28">
        <v>-109435.1</v>
      </c>
      <c r="J147" s="28">
        <v>306524</v>
      </c>
      <c r="K147" s="28">
        <v>0</v>
      </c>
      <c r="L147" s="28">
        <v>0</v>
      </c>
      <c r="M147" s="28">
        <v>0</v>
      </c>
      <c r="N147" s="28">
        <v>0</v>
      </c>
      <c r="O147" s="114">
        <f t="shared" si="2"/>
        <v>51036802.7</v>
      </c>
    </row>
    <row r="148" spans="1:15" s="25" customFormat="1" ht="11.25">
      <c r="A148" s="50" t="s">
        <v>296</v>
      </c>
      <c r="B148" s="29" t="s">
        <v>297</v>
      </c>
      <c r="C148" s="27" t="s">
        <v>14</v>
      </c>
      <c r="D148" s="27" t="s">
        <v>54</v>
      </c>
      <c r="E148" s="28">
        <v>30695824.48</v>
      </c>
      <c r="F148" s="28">
        <v>354041.91</v>
      </c>
      <c r="G148" s="28">
        <v>76196.63</v>
      </c>
      <c r="H148" s="28">
        <v>1444438.89</v>
      </c>
      <c r="I148" s="28">
        <v>-175476.02</v>
      </c>
      <c r="J148" s="28">
        <v>425236</v>
      </c>
      <c r="K148" s="28">
        <v>0</v>
      </c>
      <c r="L148" s="28">
        <v>0</v>
      </c>
      <c r="M148" s="28">
        <v>0</v>
      </c>
      <c r="N148" s="28">
        <v>0</v>
      </c>
      <c r="O148" s="114">
        <f t="shared" si="2"/>
        <v>31959784.810000002</v>
      </c>
    </row>
    <row r="149" spans="1:15" s="25" customFormat="1" ht="11.25">
      <c r="A149" s="50" t="s">
        <v>298</v>
      </c>
      <c r="B149" s="29" t="s">
        <v>299</v>
      </c>
      <c r="C149" s="27" t="s">
        <v>53</v>
      </c>
      <c r="D149" s="27" t="s">
        <v>54</v>
      </c>
      <c r="E149" s="28">
        <v>1384116.77</v>
      </c>
      <c r="F149" s="28">
        <v>7156.72</v>
      </c>
      <c r="G149" s="28">
        <v>0</v>
      </c>
      <c r="H149" s="28">
        <v>182175.56</v>
      </c>
      <c r="I149" s="28">
        <v>0</v>
      </c>
      <c r="J149" s="28">
        <v>7142.47</v>
      </c>
      <c r="K149" s="28">
        <v>0</v>
      </c>
      <c r="L149" s="28">
        <v>0</v>
      </c>
      <c r="M149" s="28">
        <v>0</v>
      </c>
      <c r="N149" s="28">
        <v>0</v>
      </c>
      <c r="O149" s="114">
        <f t="shared" si="2"/>
        <v>1566278.08</v>
      </c>
    </row>
    <row r="150" spans="1:15" s="25" customFormat="1" ht="11.25">
      <c r="A150" s="50" t="s">
        <v>300</v>
      </c>
      <c r="B150" s="29" t="s">
        <v>301</v>
      </c>
      <c r="C150" s="27" t="s">
        <v>35</v>
      </c>
      <c r="D150" s="27" t="s">
        <v>36</v>
      </c>
      <c r="E150" s="28">
        <v>170550128.03</v>
      </c>
      <c r="F150" s="28">
        <v>884754.41</v>
      </c>
      <c r="G150" s="28">
        <v>144734.8</v>
      </c>
      <c r="H150" s="28">
        <v>8230640.78</v>
      </c>
      <c r="I150" s="28">
        <v>-255336.27</v>
      </c>
      <c r="J150" s="28">
        <v>1038536.47</v>
      </c>
      <c r="K150" s="28">
        <v>0</v>
      </c>
      <c r="L150" s="28">
        <v>0</v>
      </c>
      <c r="M150" s="28">
        <v>-44648.8</v>
      </c>
      <c r="N150" s="28">
        <v>0</v>
      </c>
      <c r="O150" s="114">
        <f t="shared" si="2"/>
        <v>178489830.99999997</v>
      </c>
    </row>
    <row r="151" spans="1:15" s="25" customFormat="1" ht="11.25">
      <c r="A151" s="50" t="s">
        <v>302</v>
      </c>
      <c r="B151" s="29" t="s">
        <v>303</v>
      </c>
      <c r="C151" s="27" t="s">
        <v>35</v>
      </c>
      <c r="D151" s="27" t="s">
        <v>36</v>
      </c>
      <c r="E151" s="28">
        <v>242689574.84</v>
      </c>
      <c r="F151" s="28">
        <v>989116.56</v>
      </c>
      <c r="G151" s="28">
        <v>-110584.52</v>
      </c>
      <c r="H151" s="28">
        <v>17788576.24</v>
      </c>
      <c r="I151" s="28">
        <v>-383684.03</v>
      </c>
      <c r="J151" s="28">
        <v>2216573.57</v>
      </c>
      <c r="K151" s="28">
        <v>0</v>
      </c>
      <c r="L151" s="28">
        <v>0</v>
      </c>
      <c r="M151" s="28">
        <v>0</v>
      </c>
      <c r="N151" s="28">
        <v>0</v>
      </c>
      <c r="O151" s="114">
        <f t="shared" si="2"/>
        <v>261432508.58</v>
      </c>
    </row>
    <row r="152" spans="1:15" s="25" customFormat="1" ht="11.25">
      <c r="A152" s="50" t="s">
        <v>304</v>
      </c>
      <c r="B152" s="29" t="s">
        <v>305</v>
      </c>
      <c r="C152" s="27" t="s">
        <v>21</v>
      </c>
      <c r="D152" s="27" t="s">
        <v>15</v>
      </c>
      <c r="E152" s="28">
        <v>27965806</v>
      </c>
      <c r="F152" s="28">
        <v>1531315</v>
      </c>
      <c r="G152" s="28">
        <v>-452206</v>
      </c>
      <c r="H152" s="28">
        <v>214330</v>
      </c>
      <c r="I152" s="28">
        <v>-146249</v>
      </c>
      <c r="J152" s="28">
        <v>304155</v>
      </c>
      <c r="K152" s="28">
        <v>0</v>
      </c>
      <c r="L152" s="28">
        <v>0</v>
      </c>
      <c r="M152" s="28">
        <v>0</v>
      </c>
      <c r="N152" s="28">
        <v>0</v>
      </c>
      <c r="O152" s="114">
        <f t="shared" si="2"/>
        <v>27258933</v>
      </c>
    </row>
    <row r="153" spans="1:15" s="25" customFormat="1" ht="11.25">
      <c r="A153" s="50" t="s">
        <v>306</v>
      </c>
      <c r="B153" s="29" t="s">
        <v>307</v>
      </c>
      <c r="C153" s="27" t="s">
        <v>32</v>
      </c>
      <c r="D153" s="27" t="s">
        <v>15</v>
      </c>
      <c r="E153" s="28">
        <v>37185657.1</v>
      </c>
      <c r="F153" s="28">
        <v>371502.66</v>
      </c>
      <c r="G153" s="28">
        <v>-21244.7</v>
      </c>
      <c r="H153" s="28">
        <v>1526188.24</v>
      </c>
      <c r="I153" s="28">
        <v>-127451.24</v>
      </c>
      <c r="J153" s="28">
        <v>182209.2</v>
      </c>
      <c r="K153" s="28">
        <v>0</v>
      </c>
      <c r="L153" s="28">
        <v>0</v>
      </c>
      <c r="M153" s="28">
        <v>0</v>
      </c>
      <c r="N153" s="28">
        <v>0</v>
      </c>
      <c r="O153" s="114">
        <f t="shared" si="2"/>
        <v>38416345.34000001</v>
      </c>
    </row>
    <row r="154" spans="1:15" s="25" customFormat="1" ht="11.25">
      <c r="A154" s="50" t="s">
        <v>308</v>
      </c>
      <c r="B154" s="29" t="s">
        <v>309</v>
      </c>
      <c r="C154" s="27" t="s">
        <v>41</v>
      </c>
      <c r="D154" s="27" t="s">
        <v>54</v>
      </c>
      <c r="E154" s="28">
        <v>81511923.49</v>
      </c>
      <c r="F154" s="28">
        <v>1545795.48</v>
      </c>
      <c r="G154" s="28">
        <v>-1340642.49</v>
      </c>
      <c r="H154" s="28">
        <v>1825018.02</v>
      </c>
      <c r="I154" s="28">
        <v>-4045674.39</v>
      </c>
      <c r="J154" s="28">
        <v>1285775.93</v>
      </c>
      <c r="K154" s="28">
        <v>0</v>
      </c>
      <c r="L154" s="28">
        <v>0</v>
      </c>
      <c r="M154" s="28">
        <v>-242190.67</v>
      </c>
      <c r="N154" s="28">
        <v>0</v>
      </c>
      <c r="O154" s="114">
        <f t="shared" si="2"/>
        <v>80129699.38999999</v>
      </c>
    </row>
    <row r="155" spans="1:15" s="25" customFormat="1" ht="11.25">
      <c r="A155" s="50" t="s">
        <v>310</v>
      </c>
      <c r="B155" s="29" t="s">
        <v>311</v>
      </c>
      <c r="C155" s="27" t="s">
        <v>35</v>
      </c>
      <c r="D155" s="27" t="s">
        <v>36</v>
      </c>
      <c r="E155" s="28">
        <v>73777525.92</v>
      </c>
      <c r="F155" s="28">
        <v>631096.24</v>
      </c>
      <c r="G155" s="28">
        <v>-214399.91</v>
      </c>
      <c r="H155" s="28">
        <v>839097.89</v>
      </c>
      <c r="I155" s="28">
        <v>-394669.73</v>
      </c>
      <c r="J155" s="28">
        <v>728267.83</v>
      </c>
      <c r="K155" s="28">
        <v>0</v>
      </c>
      <c r="L155" s="28">
        <v>0</v>
      </c>
      <c r="M155" s="28">
        <v>0</v>
      </c>
      <c r="N155" s="28">
        <v>0</v>
      </c>
      <c r="O155" s="114">
        <f t="shared" si="2"/>
        <v>74533525.58</v>
      </c>
    </row>
    <row r="156" spans="1:15" s="25" customFormat="1" ht="11.25">
      <c r="A156" s="50" t="s">
        <v>312</v>
      </c>
      <c r="B156" s="29" t="s">
        <v>313</v>
      </c>
      <c r="C156" s="27" t="s">
        <v>41</v>
      </c>
      <c r="D156" s="27" t="s">
        <v>42</v>
      </c>
      <c r="E156" s="28">
        <v>98937359.64</v>
      </c>
      <c r="F156" s="28">
        <v>677206.43</v>
      </c>
      <c r="G156" s="28">
        <v>-242609.83</v>
      </c>
      <c r="H156" s="28">
        <v>2040195.49</v>
      </c>
      <c r="I156" s="28">
        <v>-163263.61</v>
      </c>
      <c r="J156" s="28">
        <v>2222378.29</v>
      </c>
      <c r="K156" s="28">
        <v>0</v>
      </c>
      <c r="L156" s="28">
        <v>0</v>
      </c>
      <c r="M156" s="28">
        <v>0</v>
      </c>
      <c r="N156" s="28">
        <v>0</v>
      </c>
      <c r="O156" s="114">
        <f t="shared" si="2"/>
        <v>102602073.21</v>
      </c>
    </row>
    <row r="157" spans="1:15" s="25" customFormat="1" ht="11.25">
      <c r="A157" s="50" t="s">
        <v>314</v>
      </c>
      <c r="B157" s="29" t="s">
        <v>315</v>
      </c>
      <c r="C157" s="27" t="s">
        <v>18</v>
      </c>
      <c r="D157" s="27" t="s">
        <v>42</v>
      </c>
      <c r="E157" s="28">
        <v>38586473.51</v>
      </c>
      <c r="F157" s="28">
        <v>453025.11</v>
      </c>
      <c r="G157" s="28">
        <v>-30654.07</v>
      </c>
      <c r="H157" s="28">
        <v>435265.57</v>
      </c>
      <c r="I157" s="28">
        <v>-1032588.28</v>
      </c>
      <c r="J157" s="28">
        <v>303659.96</v>
      </c>
      <c r="K157" s="28">
        <v>0</v>
      </c>
      <c r="L157" s="28">
        <v>0</v>
      </c>
      <c r="M157" s="28">
        <v>0</v>
      </c>
      <c r="N157" s="28">
        <v>0</v>
      </c>
      <c r="O157" s="114">
        <f t="shared" si="2"/>
        <v>37870439.72</v>
      </c>
    </row>
    <row r="158" spans="1:15" s="25" customFormat="1" ht="11.25">
      <c r="A158" s="50" t="s">
        <v>316</v>
      </c>
      <c r="B158" s="29" t="s">
        <v>317</v>
      </c>
      <c r="C158" s="27" t="s">
        <v>35</v>
      </c>
      <c r="D158" s="27" t="s">
        <v>36</v>
      </c>
      <c r="E158" s="28">
        <v>107087664.84</v>
      </c>
      <c r="F158" s="28">
        <v>266972</v>
      </c>
      <c r="G158" s="28">
        <v>53899.37</v>
      </c>
      <c r="H158" s="28">
        <v>4326480.67</v>
      </c>
      <c r="I158" s="28">
        <v>-954197.8</v>
      </c>
      <c r="J158" s="28">
        <v>2290067.65</v>
      </c>
      <c r="K158" s="28">
        <v>0</v>
      </c>
      <c r="L158" s="28">
        <v>0</v>
      </c>
      <c r="M158" s="28">
        <v>0</v>
      </c>
      <c r="N158" s="28">
        <v>0</v>
      </c>
      <c r="O158" s="114">
        <f t="shared" si="2"/>
        <v>112429143.99000001</v>
      </c>
    </row>
    <row r="159" spans="1:15" s="25" customFormat="1" ht="11.25">
      <c r="A159" s="50" t="s">
        <v>318</v>
      </c>
      <c r="B159" s="29" t="s">
        <v>319</v>
      </c>
      <c r="C159" s="27" t="s">
        <v>18</v>
      </c>
      <c r="D159" s="27" t="s">
        <v>15</v>
      </c>
      <c r="E159" s="28">
        <v>39060157.83</v>
      </c>
      <c r="F159" s="28">
        <v>165631.86</v>
      </c>
      <c r="G159" s="28">
        <v>-18126.36</v>
      </c>
      <c r="H159" s="28">
        <v>23078158.77</v>
      </c>
      <c r="I159" s="28">
        <v>-152579.26</v>
      </c>
      <c r="J159" s="28">
        <v>1004992.99</v>
      </c>
      <c r="K159" s="28">
        <v>0</v>
      </c>
      <c r="L159" s="28">
        <v>0</v>
      </c>
      <c r="M159" s="28">
        <v>0</v>
      </c>
      <c r="N159" s="28">
        <v>0</v>
      </c>
      <c r="O159" s="114">
        <f t="shared" si="2"/>
        <v>62843224.83</v>
      </c>
    </row>
    <row r="160" spans="1:15" s="25" customFormat="1" ht="11.25">
      <c r="A160" s="50" t="s">
        <v>320</v>
      </c>
      <c r="B160" s="29" t="s">
        <v>321</v>
      </c>
      <c r="C160" s="27" t="s">
        <v>41</v>
      </c>
      <c r="D160" s="27" t="s">
        <v>42</v>
      </c>
      <c r="E160" s="28">
        <v>324691188.83</v>
      </c>
      <c r="F160" s="28">
        <v>2655326.95</v>
      </c>
      <c r="G160" s="28">
        <v>273400.06</v>
      </c>
      <c r="H160" s="28">
        <v>6324223.35</v>
      </c>
      <c r="I160" s="28">
        <v>2116613.02</v>
      </c>
      <c r="J160" s="28">
        <v>4964594.55</v>
      </c>
      <c r="K160" s="28">
        <v>0</v>
      </c>
      <c r="L160" s="28">
        <v>0</v>
      </c>
      <c r="M160" s="28">
        <v>0</v>
      </c>
      <c r="N160" s="28">
        <v>0</v>
      </c>
      <c r="O160" s="114">
        <f t="shared" si="2"/>
        <v>335167892.74</v>
      </c>
    </row>
    <row r="161" spans="1:15" s="25" customFormat="1" ht="11.25">
      <c r="A161" s="50" t="s">
        <v>322</v>
      </c>
      <c r="B161" s="29" t="s">
        <v>323</v>
      </c>
      <c r="C161" s="27" t="s">
        <v>21</v>
      </c>
      <c r="D161" s="27" t="s">
        <v>54</v>
      </c>
      <c r="E161" s="28">
        <v>95311031.74</v>
      </c>
      <c r="F161" s="28">
        <v>3478578.61</v>
      </c>
      <c r="G161" s="28">
        <v>54581.87</v>
      </c>
      <c r="H161" s="28">
        <v>528762.56</v>
      </c>
      <c r="I161" s="28">
        <v>-285145.47</v>
      </c>
      <c r="J161" s="28">
        <v>1686839.83</v>
      </c>
      <c r="K161" s="28">
        <v>0</v>
      </c>
      <c r="L161" s="28">
        <v>0</v>
      </c>
      <c r="M161" s="28">
        <v>0</v>
      </c>
      <c r="N161" s="28">
        <v>0</v>
      </c>
      <c r="O161" s="114">
        <f t="shared" si="2"/>
        <v>93708328.17999999</v>
      </c>
    </row>
    <row r="162" spans="1:15" s="25" customFormat="1" ht="11.25">
      <c r="A162" s="50" t="s">
        <v>324</v>
      </c>
      <c r="B162" s="29" t="s">
        <v>325</v>
      </c>
      <c r="C162" s="27" t="s">
        <v>14</v>
      </c>
      <c r="D162" s="27" t="s">
        <v>15</v>
      </c>
      <c r="E162" s="28">
        <v>20888931.19</v>
      </c>
      <c r="F162" s="28">
        <v>143942.05</v>
      </c>
      <c r="G162" s="28">
        <v>-82379.44</v>
      </c>
      <c r="H162" s="28">
        <v>748960.74</v>
      </c>
      <c r="I162" s="28">
        <v>-197979.32</v>
      </c>
      <c r="J162" s="28">
        <v>178099.22</v>
      </c>
      <c r="K162" s="28">
        <v>0</v>
      </c>
      <c r="L162" s="28">
        <v>0</v>
      </c>
      <c r="M162" s="28">
        <v>0</v>
      </c>
      <c r="N162" s="28">
        <v>0</v>
      </c>
      <c r="O162" s="114">
        <f t="shared" si="2"/>
        <v>21556449.22</v>
      </c>
    </row>
    <row r="163" spans="1:15" s="25" customFormat="1" ht="11.25">
      <c r="A163" s="50" t="s">
        <v>326</v>
      </c>
      <c r="B163" s="29" t="s">
        <v>327</v>
      </c>
      <c r="C163" s="27" t="s">
        <v>35</v>
      </c>
      <c r="D163" s="27" t="s">
        <v>36</v>
      </c>
      <c r="E163" s="28">
        <v>45308860.97</v>
      </c>
      <c r="F163" s="28">
        <v>1046246.85</v>
      </c>
      <c r="G163" s="28">
        <v>22737.8</v>
      </c>
      <c r="H163" s="28">
        <v>1064073.03</v>
      </c>
      <c r="I163" s="28">
        <v>-101265.81</v>
      </c>
      <c r="J163" s="28">
        <v>1269269.73</v>
      </c>
      <c r="K163" s="28">
        <v>0</v>
      </c>
      <c r="L163" s="28">
        <v>0</v>
      </c>
      <c r="M163" s="28">
        <v>0</v>
      </c>
      <c r="N163" s="28">
        <v>0</v>
      </c>
      <c r="O163" s="114">
        <f t="shared" si="2"/>
        <v>46471953.269999996</v>
      </c>
    </row>
    <row r="164" spans="1:15" s="25" customFormat="1" ht="11.25">
      <c r="A164" s="50" t="s">
        <v>328</v>
      </c>
      <c r="B164" s="29" t="s">
        <v>329</v>
      </c>
      <c r="C164" s="27" t="s">
        <v>61</v>
      </c>
      <c r="D164" s="27" t="s">
        <v>15</v>
      </c>
      <c r="E164" s="28">
        <v>31115388.26</v>
      </c>
      <c r="F164" s="28">
        <v>395306</v>
      </c>
      <c r="G164" s="28">
        <v>56933</v>
      </c>
      <c r="H164" s="28">
        <v>405955</v>
      </c>
      <c r="I164" s="28">
        <v>-44843</v>
      </c>
      <c r="J164" s="28">
        <v>294367</v>
      </c>
      <c r="K164" s="28">
        <v>0</v>
      </c>
      <c r="L164" s="28">
        <v>0</v>
      </c>
      <c r="M164" s="28">
        <v>0</v>
      </c>
      <c r="N164" s="28">
        <v>0</v>
      </c>
      <c r="O164" s="114">
        <f t="shared" si="2"/>
        <v>31318628.26</v>
      </c>
    </row>
    <row r="165" spans="1:15" s="25" customFormat="1" ht="11.25">
      <c r="A165" s="50" t="s">
        <v>330</v>
      </c>
      <c r="B165" s="29" t="s">
        <v>331</v>
      </c>
      <c r="C165" s="27" t="s">
        <v>21</v>
      </c>
      <c r="D165" s="27" t="s">
        <v>15</v>
      </c>
      <c r="E165" s="28">
        <v>38842242.29</v>
      </c>
      <c r="F165" s="28">
        <v>357526.34</v>
      </c>
      <c r="G165" s="28">
        <v>69814.54</v>
      </c>
      <c r="H165" s="28">
        <v>332255.37</v>
      </c>
      <c r="I165" s="28">
        <v>-96243.56</v>
      </c>
      <c r="J165" s="28">
        <v>246274.76</v>
      </c>
      <c r="K165" s="28">
        <v>0</v>
      </c>
      <c r="L165" s="28">
        <v>0</v>
      </c>
      <c r="M165" s="28">
        <v>0</v>
      </c>
      <c r="N165" s="28">
        <v>0</v>
      </c>
      <c r="O165" s="114">
        <f t="shared" si="2"/>
        <v>38897187.97999999</v>
      </c>
    </row>
    <row r="166" spans="1:15" s="25" customFormat="1" ht="11.25">
      <c r="A166" s="50" t="s">
        <v>332</v>
      </c>
      <c r="B166" s="29" t="s">
        <v>333</v>
      </c>
      <c r="C166" s="27" t="s">
        <v>18</v>
      </c>
      <c r="D166" s="27" t="s">
        <v>42</v>
      </c>
      <c r="E166" s="28">
        <v>177154680.77</v>
      </c>
      <c r="F166" s="28">
        <v>1029617.6</v>
      </c>
      <c r="G166" s="28">
        <v>110170.12</v>
      </c>
      <c r="H166" s="28">
        <v>5346254.78</v>
      </c>
      <c r="I166" s="28">
        <v>-337110.44</v>
      </c>
      <c r="J166" s="28">
        <v>4466857</v>
      </c>
      <c r="K166" s="28">
        <v>0</v>
      </c>
      <c r="L166" s="28">
        <v>0</v>
      </c>
      <c r="M166" s="28">
        <v>-21957.95</v>
      </c>
      <c r="N166" s="28">
        <v>0</v>
      </c>
      <c r="O166" s="114">
        <f t="shared" si="2"/>
        <v>185468936.44000003</v>
      </c>
    </row>
    <row r="167" spans="1:15" s="25" customFormat="1" ht="11.25">
      <c r="A167" s="50" t="s">
        <v>334</v>
      </c>
      <c r="B167" s="29" t="s">
        <v>335</v>
      </c>
      <c r="C167" s="27" t="s">
        <v>32</v>
      </c>
      <c r="D167" s="27" t="s">
        <v>54</v>
      </c>
      <c r="E167" s="28">
        <v>64292554.33</v>
      </c>
      <c r="F167" s="28">
        <v>1552128.82</v>
      </c>
      <c r="G167" s="28">
        <v>-53168.34</v>
      </c>
      <c r="H167" s="28">
        <v>726107.77</v>
      </c>
      <c r="I167" s="28">
        <v>-401211.6</v>
      </c>
      <c r="J167" s="28">
        <v>1500859.94</v>
      </c>
      <c r="K167" s="28">
        <v>0</v>
      </c>
      <c r="L167" s="28">
        <v>0</v>
      </c>
      <c r="M167" s="28">
        <v>0</v>
      </c>
      <c r="N167" s="28">
        <v>0</v>
      </c>
      <c r="O167" s="114">
        <f t="shared" si="2"/>
        <v>64619349.96</v>
      </c>
    </row>
    <row r="168" spans="1:15" s="25" customFormat="1" ht="11.25">
      <c r="A168" s="50" t="s">
        <v>336</v>
      </c>
      <c r="B168" s="29" t="s">
        <v>337</v>
      </c>
      <c r="C168" s="27" t="s">
        <v>14</v>
      </c>
      <c r="D168" s="27" t="s">
        <v>15</v>
      </c>
      <c r="E168" s="28">
        <v>51939931.42</v>
      </c>
      <c r="F168" s="28">
        <v>842006.04</v>
      </c>
      <c r="G168" s="28">
        <v>-53915.5</v>
      </c>
      <c r="H168" s="28">
        <v>408989.69</v>
      </c>
      <c r="I168" s="28">
        <v>-143351.1</v>
      </c>
      <c r="J168" s="28">
        <v>470625.22</v>
      </c>
      <c r="K168" s="28">
        <v>0</v>
      </c>
      <c r="L168" s="28">
        <v>0</v>
      </c>
      <c r="M168" s="28">
        <v>0</v>
      </c>
      <c r="N168" s="28">
        <v>0</v>
      </c>
      <c r="O168" s="114">
        <f t="shared" si="2"/>
        <v>51888104.69</v>
      </c>
    </row>
    <row r="169" spans="1:15" s="25" customFormat="1" ht="11.25">
      <c r="A169" s="50" t="s">
        <v>338</v>
      </c>
      <c r="B169" s="29" t="s">
        <v>339</v>
      </c>
      <c r="C169" s="27" t="s">
        <v>32</v>
      </c>
      <c r="D169" s="27" t="s">
        <v>15</v>
      </c>
      <c r="E169" s="28">
        <v>11819336.85</v>
      </c>
      <c r="F169" s="28">
        <v>105314.96</v>
      </c>
      <c r="G169" s="28">
        <v>14496.66</v>
      </c>
      <c r="H169" s="28">
        <v>242300.19</v>
      </c>
      <c r="I169" s="28">
        <v>32496.01</v>
      </c>
      <c r="J169" s="28">
        <v>230618.91</v>
      </c>
      <c r="K169" s="28">
        <v>0</v>
      </c>
      <c r="L169" s="28">
        <v>0</v>
      </c>
      <c r="M169" s="28">
        <v>0</v>
      </c>
      <c r="N169" s="28">
        <v>0</v>
      </c>
      <c r="O169" s="114">
        <f t="shared" si="2"/>
        <v>12204940.339999998</v>
      </c>
    </row>
    <row r="170" spans="1:15" s="25" customFormat="1" ht="11.25">
      <c r="A170" s="50" t="s">
        <v>340</v>
      </c>
      <c r="B170" s="29" t="s">
        <v>341</v>
      </c>
      <c r="C170" s="27" t="s">
        <v>61</v>
      </c>
      <c r="D170" s="27" t="s">
        <v>15</v>
      </c>
      <c r="E170" s="28">
        <v>14952438.14</v>
      </c>
      <c r="F170" s="28">
        <v>57491.17</v>
      </c>
      <c r="G170" s="28">
        <v>19208.83</v>
      </c>
      <c r="H170" s="28">
        <v>231010.15</v>
      </c>
      <c r="I170" s="28">
        <v>-23806.62</v>
      </c>
      <c r="J170" s="28">
        <v>42998.19</v>
      </c>
      <c r="K170" s="28">
        <v>0</v>
      </c>
      <c r="L170" s="28">
        <v>0</v>
      </c>
      <c r="M170" s="28">
        <v>0</v>
      </c>
      <c r="N170" s="28">
        <v>0</v>
      </c>
      <c r="O170" s="114">
        <f t="shared" si="2"/>
        <v>15125939.860000001</v>
      </c>
    </row>
    <row r="171" spans="1:15" s="25" customFormat="1" ht="11.25">
      <c r="A171" s="50" t="s">
        <v>342</v>
      </c>
      <c r="B171" s="29" t="s">
        <v>343</v>
      </c>
      <c r="C171" s="27" t="s">
        <v>18</v>
      </c>
      <c r="D171" s="27" t="s">
        <v>42</v>
      </c>
      <c r="E171" s="28">
        <v>293059105.34</v>
      </c>
      <c r="F171" s="28">
        <v>3724776.79</v>
      </c>
      <c r="G171" s="28">
        <v>-289905.88</v>
      </c>
      <c r="H171" s="28">
        <v>6710872</v>
      </c>
      <c r="I171" s="28">
        <v>422827.28</v>
      </c>
      <c r="J171" s="28">
        <v>3946646.27</v>
      </c>
      <c r="K171" s="28">
        <v>0</v>
      </c>
      <c r="L171" s="28">
        <v>0</v>
      </c>
      <c r="M171" s="28">
        <v>0</v>
      </c>
      <c r="N171" s="28">
        <v>0</v>
      </c>
      <c r="O171" s="114">
        <f t="shared" si="2"/>
        <v>300704579.9799999</v>
      </c>
    </row>
    <row r="172" spans="1:15" s="25" customFormat="1" ht="11.25">
      <c r="A172" s="50" t="s">
        <v>344</v>
      </c>
      <c r="B172" s="29" t="s">
        <v>345</v>
      </c>
      <c r="C172" s="27" t="s">
        <v>21</v>
      </c>
      <c r="D172" s="27" t="s">
        <v>15</v>
      </c>
      <c r="E172" s="28">
        <v>27952853.22</v>
      </c>
      <c r="F172" s="28">
        <v>-213539.9</v>
      </c>
      <c r="G172" s="28">
        <v>31878.11</v>
      </c>
      <c r="H172" s="28">
        <v>-1413330.82</v>
      </c>
      <c r="I172" s="28">
        <v>18532.53</v>
      </c>
      <c r="J172" s="28">
        <v>118616</v>
      </c>
      <c r="K172" s="28">
        <v>0</v>
      </c>
      <c r="L172" s="28">
        <v>0</v>
      </c>
      <c r="M172" s="28">
        <v>0</v>
      </c>
      <c r="N172" s="28">
        <v>0</v>
      </c>
      <c r="O172" s="114">
        <f t="shared" si="2"/>
        <v>26858332.72</v>
      </c>
    </row>
    <row r="173" spans="1:15" s="25" customFormat="1" ht="11.25">
      <c r="A173" s="50" t="s">
        <v>346</v>
      </c>
      <c r="B173" s="29" t="s">
        <v>347</v>
      </c>
      <c r="C173" s="27" t="s">
        <v>14</v>
      </c>
      <c r="D173" s="27" t="s">
        <v>54</v>
      </c>
      <c r="E173" s="28">
        <v>78850520.54</v>
      </c>
      <c r="F173" s="28">
        <v>548640.72</v>
      </c>
      <c r="G173" s="28">
        <v>-35702.1</v>
      </c>
      <c r="H173" s="28">
        <v>4001055.14</v>
      </c>
      <c r="I173" s="28">
        <v>-191430.07</v>
      </c>
      <c r="J173" s="28">
        <v>1454995.61</v>
      </c>
      <c r="K173" s="28">
        <v>0</v>
      </c>
      <c r="L173" s="28">
        <v>0</v>
      </c>
      <c r="M173" s="28">
        <v>0</v>
      </c>
      <c r="N173" s="28">
        <v>0</v>
      </c>
      <c r="O173" s="114">
        <f t="shared" si="2"/>
        <v>83602202.60000001</v>
      </c>
    </row>
    <row r="174" spans="1:15" s="25" customFormat="1" ht="11.25">
      <c r="A174" s="50" t="s">
        <v>348</v>
      </c>
      <c r="B174" s="29" t="s">
        <v>349</v>
      </c>
      <c r="C174" s="27" t="s">
        <v>21</v>
      </c>
      <c r="D174" s="27" t="s">
        <v>15</v>
      </c>
      <c r="E174" s="28">
        <v>12168005.41</v>
      </c>
      <c r="F174" s="28">
        <v>337394.63</v>
      </c>
      <c r="G174" s="28">
        <v>-10937.47</v>
      </c>
      <c r="H174" s="28">
        <v>186413.38</v>
      </c>
      <c r="I174" s="28">
        <v>-1992.97</v>
      </c>
      <c r="J174" s="28">
        <v>100445.29</v>
      </c>
      <c r="K174" s="28">
        <v>0</v>
      </c>
      <c r="L174" s="28">
        <v>0</v>
      </c>
      <c r="M174" s="28">
        <v>0</v>
      </c>
      <c r="N174" s="28">
        <v>0</v>
      </c>
      <c r="O174" s="114">
        <f t="shared" si="2"/>
        <v>12126413.95</v>
      </c>
    </row>
    <row r="175" spans="1:15" s="25" customFormat="1" ht="11.25">
      <c r="A175" s="50" t="s">
        <v>350</v>
      </c>
      <c r="B175" s="29" t="s">
        <v>351</v>
      </c>
      <c r="C175" s="27" t="s">
        <v>53</v>
      </c>
      <c r="D175" s="27" t="s">
        <v>15</v>
      </c>
      <c r="E175" s="28">
        <v>27989597.11</v>
      </c>
      <c r="F175" s="28">
        <v>257734.82</v>
      </c>
      <c r="G175" s="28">
        <v>6376.36</v>
      </c>
      <c r="H175" s="28">
        <v>1252042.87</v>
      </c>
      <c r="I175" s="28">
        <v>-94253.02</v>
      </c>
      <c r="J175" s="28">
        <v>120774.31</v>
      </c>
      <c r="K175" s="28">
        <v>0</v>
      </c>
      <c r="L175" s="28">
        <v>0</v>
      </c>
      <c r="M175" s="28">
        <v>0</v>
      </c>
      <c r="N175" s="28">
        <v>0</v>
      </c>
      <c r="O175" s="114">
        <f t="shared" si="2"/>
        <v>29004050.09</v>
      </c>
    </row>
    <row r="176" spans="1:15" s="25" customFormat="1" ht="11.25">
      <c r="A176" s="50" t="s">
        <v>352</v>
      </c>
      <c r="B176" s="29" t="s">
        <v>353</v>
      </c>
      <c r="C176" s="27" t="s">
        <v>35</v>
      </c>
      <c r="D176" s="27" t="s">
        <v>36</v>
      </c>
      <c r="E176" s="28">
        <v>75927574.59</v>
      </c>
      <c r="F176" s="28">
        <v>387425.87</v>
      </c>
      <c r="G176" s="28">
        <v>-354478.87</v>
      </c>
      <c r="H176" s="28">
        <v>1003902.39</v>
      </c>
      <c r="I176" s="28">
        <v>-1709929.32</v>
      </c>
      <c r="J176" s="28">
        <v>752761</v>
      </c>
      <c r="K176" s="28">
        <v>0</v>
      </c>
      <c r="L176" s="28">
        <v>0</v>
      </c>
      <c r="M176" s="28">
        <v>0</v>
      </c>
      <c r="N176" s="28">
        <v>0</v>
      </c>
      <c r="O176" s="114">
        <f t="shared" si="2"/>
        <v>75941361.66000001</v>
      </c>
    </row>
    <row r="177" spans="1:15" s="25" customFormat="1" ht="11.25">
      <c r="A177" s="50" t="s">
        <v>354</v>
      </c>
      <c r="B177" s="29" t="s">
        <v>355</v>
      </c>
      <c r="C177" s="27" t="s">
        <v>53</v>
      </c>
      <c r="D177" s="27" t="s">
        <v>15</v>
      </c>
      <c r="E177" s="28">
        <v>13502352.89</v>
      </c>
      <c r="F177" s="28">
        <v>19212.81</v>
      </c>
      <c r="G177" s="28">
        <v>19793.62</v>
      </c>
      <c r="H177" s="28">
        <v>652778.48</v>
      </c>
      <c r="I177" s="28">
        <v>-61905.75</v>
      </c>
      <c r="J177" s="28">
        <v>122331.5</v>
      </c>
      <c r="K177" s="28">
        <v>0</v>
      </c>
      <c r="L177" s="28">
        <v>0</v>
      </c>
      <c r="M177" s="28">
        <v>0</v>
      </c>
      <c r="N177" s="28">
        <v>0</v>
      </c>
      <c r="O177" s="114">
        <f t="shared" si="2"/>
        <v>14176550.690000001</v>
      </c>
    </row>
    <row r="178" spans="1:15" s="25" customFormat="1" ht="11.25">
      <c r="A178" s="50" t="s">
        <v>356</v>
      </c>
      <c r="B178" s="29" t="s">
        <v>357</v>
      </c>
      <c r="C178" s="27" t="s">
        <v>32</v>
      </c>
      <c r="D178" s="27" t="s">
        <v>15</v>
      </c>
      <c r="E178" s="28">
        <v>19704492.41</v>
      </c>
      <c r="F178" s="28">
        <v>174333.24</v>
      </c>
      <c r="G178" s="28">
        <v>20531.05</v>
      </c>
      <c r="H178" s="28">
        <v>376785.25</v>
      </c>
      <c r="I178" s="28">
        <v>53615.15</v>
      </c>
      <c r="J178" s="28">
        <v>229598.91</v>
      </c>
      <c r="K178" s="28">
        <v>0</v>
      </c>
      <c r="L178" s="28">
        <v>0</v>
      </c>
      <c r="M178" s="28">
        <v>0</v>
      </c>
      <c r="N178" s="28">
        <v>0</v>
      </c>
      <c r="O178" s="114">
        <f t="shared" si="2"/>
        <v>20169627.43</v>
      </c>
    </row>
    <row r="179" spans="1:15" s="25" customFormat="1" ht="11.25">
      <c r="A179" s="50" t="s">
        <v>358</v>
      </c>
      <c r="B179" s="29" t="s">
        <v>359</v>
      </c>
      <c r="C179" s="27" t="s">
        <v>14</v>
      </c>
      <c r="D179" s="27" t="s">
        <v>15</v>
      </c>
      <c r="E179" s="28">
        <v>39314841.4</v>
      </c>
      <c r="F179" s="28">
        <v>863315.13</v>
      </c>
      <c r="G179" s="28">
        <v>68569.21</v>
      </c>
      <c r="H179" s="28">
        <v>296266.68</v>
      </c>
      <c r="I179" s="28">
        <v>-69904.08</v>
      </c>
      <c r="J179" s="28">
        <v>-123439.33</v>
      </c>
      <c r="K179" s="28">
        <v>0</v>
      </c>
      <c r="L179" s="28">
        <v>0</v>
      </c>
      <c r="M179" s="28">
        <v>0</v>
      </c>
      <c r="N179" s="28">
        <v>0</v>
      </c>
      <c r="O179" s="114">
        <f t="shared" si="2"/>
        <v>38485880.33</v>
      </c>
    </row>
    <row r="180" spans="1:15" s="25" customFormat="1" ht="11.25">
      <c r="A180" s="50" t="s">
        <v>360</v>
      </c>
      <c r="B180" s="29" t="s">
        <v>361</v>
      </c>
      <c r="C180" s="27" t="s">
        <v>167</v>
      </c>
      <c r="D180" s="27" t="s">
        <v>54</v>
      </c>
      <c r="E180" s="28">
        <v>38137128.4</v>
      </c>
      <c r="F180" s="28">
        <v>660131.43</v>
      </c>
      <c r="G180" s="28">
        <v>-78179.93</v>
      </c>
      <c r="H180" s="28">
        <v>385132.15</v>
      </c>
      <c r="I180" s="28">
        <v>-210636.14</v>
      </c>
      <c r="J180" s="28">
        <v>655304</v>
      </c>
      <c r="K180" s="28">
        <v>0</v>
      </c>
      <c r="L180" s="28">
        <v>0</v>
      </c>
      <c r="M180" s="28">
        <v>0</v>
      </c>
      <c r="N180" s="28">
        <v>0</v>
      </c>
      <c r="O180" s="114">
        <f t="shared" si="2"/>
        <v>38384976.91</v>
      </c>
    </row>
    <row r="181" spans="1:15" s="25" customFormat="1" ht="11.25">
      <c r="A181" s="50" t="s">
        <v>362</v>
      </c>
      <c r="B181" s="29" t="s">
        <v>363</v>
      </c>
      <c r="C181" s="27" t="s">
        <v>14</v>
      </c>
      <c r="D181" s="27" t="s">
        <v>54</v>
      </c>
      <c r="E181" s="28">
        <v>140618487.99</v>
      </c>
      <c r="F181" s="28">
        <v>7669833.2</v>
      </c>
      <c r="G181" s="28">
        <v>-165682.78</v>
      </c>
      <c r="H181" s="28">
        <v>1116061.53</v>
      </c>
      <c r="I181" s="28">
        <v>-153442.18</v>
      </c>
      <c r="J181" s="28">
        <v>875674.85</v>
      </c>
      <c r="K181" s="28">
        <v>0</v>
      </c>
      <c r="L181" s="28">
        <v>0</v>
      </c>
      <c r="M181" s="28">
        <v>0</v>
      </c>
      <c r="N181" s="28">
        <v>0</v>
      </c>
      <c r="O181" s="114">
        <f t="shared" si="2"/>
        <v>134952631.76999998</v>
      </c>
    </row>
    <row r="182" spans="1:15" s="25" customFormat="1" ht="11.25">
      <c r="A182" s="50" t="s">
        <v>364</v>
      </c>
      <c r="B182" s="29" t="s">
        <v>365</v>
      </c>
      <c r="C182" s="27" t="s">
        <v>14</v>
      </c>
      <c r="D182" s="27" t="s">
        <v>15</v>
      </c>
      <c r="E182" s="28">
        <v>34796776.08</v>
      </c>
      <c r="F182" s="28">
        <v>1023389.32</v>
      </c>
      <c r="G182" s="28">
        <v>-10251.75</v>
      </c>
      <c r="H182" s="28">
        <v>154369.18</v>
      </c>
      <c r="I182" s="28">
        <v>-47644.08</v>
      </c>
      <c r="J182" s="28">
        <v>300131.1</v>
      </c>
      <c r="K182" s="28">
        <v>0</v>
      </c>
      <c r="L182" s="28">
        <v>0</v>
      </c>
      <c r="M182" s="28">
        <v>0</v>
      </c>
      <c r="N182" s="28">
        <v>0</v>
      </c>
      <c r="O182" s="114">
        <f t="shared" si="2"/>
        <v>34190494.71</v>
      </c>
    </row>
    <row r="183" spans="1:15" s="25" customFormat="1" ht="11.25">
      <c r="A183" s="50" t="s">
        <v>366</v>
      </c>
      <c r="B183" s="29" t="s">
        <v>367</v>
      </c>
      <c r="C183" s="27" t="s">
        <v>14</v>
      </c>
      <c r="D183" s="27" t="s">
        <v>15</v>
      </c>
      <c r="E183" s="28">
        <v>56836308.38</v>
      </c>
      <c r="F183" s="28">
        <v>300367.73</v>
      </c>
      <c r="G183" s="28">
        <v>58910.73</v>
      </c>
      <c r="H183" s="28">
        <v>3462087.2</v>
      </c>
      <c r="I183" s="28">
        <v>-440278.77</v>
      </c>
      <c r="J183" s="28">
        <v>51496.3</v>
      </c>
      <c r="K183" s="28">
        <v>0</v>
      </c>
      <c r="L183" s="28">
        <v>0</v>
      </c>
      <c r="M183" s="28">
        <v>0</v>
      </c>
      <c r="N183" s="28">
        <v>0</v>
      </c>
      <c r="O183" s="114">
        <f t="shared" si="2"/>
        <v>59550334.650000006</v>
      </c>
    </row>
    <row r="184" spans="1:15" s="25" customFormat="1" ht="11.25">
      <c r="A184" s="50" t="s">
        <v>368</v>
      </c>
      <c r="B184" s="29" t="s">
        <v>369</v>
      </c>
      <c r="C184" s="27" t="s">
        <v>21</v>
      </c>
      <c r="D184" s="27" t="s">
        <v>15</v>
      </c>
      <c r="E184" s="28">
        <v>36676374.36</v>
      </c>
      <c r="F184" s="28">
        <v>950755.68</v>
      </c>
      <c r="G184" s="28">
        <v>67654.6</v>
      </c>
      <c r="H184" s="28">
        <v>440562.46</v>
      </c>
      <c r="I184" s="28">
        <v>-94943.91</v>
      </c>
      <c r="J184" s="28">
        <v>326472.92</v>
      </c>
      <c r="K184" s="28">
        <v>0</v>
      </c>
      <c r="L184" s="28">
        <v>0</v>
      </c>
      <c r="M184" s="28">
        <v>0</v>
      </c>
      <c r="N184" s="28">
        <v>0</v>
      </c>
      <c r="O184" s="114">
        <f t="shared" si="2"/>
        <v>36330055.550000004</v>
      </c>
    </row>
    <row r="185" spans="1:15" s="25" customFormat="1" ht="11.25">
      <c r="A185" s="50" t="s">
        <v>370</v>
      </c>
      <c r="B185" s="29" t="s">
        <v>371</v>
      </c>
      <c r="C185" s="27" t="s">
        <v>167</v>
      </c>
      <c r="D185" s="27" t="s">
        <v>42</v>
      </c>
      <c r="E185" s="28">
        <v>145621316.03</v>
      </c>
      <c r="F185" s="28">
        <v>2055664.99</v>
      </c>
      <c r="G185" s="28">
        <v>604044.06</v>
      </c>
      <c r="H185" s="28">
        <v>1807705.31</v>
      </c>
      <c r="I185" s="28">
        <v>-221132.74</v>
      </c>
      <c r="J185" s="28">
        <v>1783809.57</v>
      </c>
      <c r="K185" s="28">
        <v>0</v>
      </c>
      <c r="L185" s="28">
        <v>0</v>
      </c>
      <c r="M185" s="28">
        <v>0</v>
      </c>
      <c r="N185" s="28">
        <v>0</v>
      </c>
      <c r="O185" s="114">
        <f t="shared" si="2"/>
        <v>146331989.11999997</v>
      </c>
    </row>
    <row r="186" spans="1:15" s="25" customFormat="1" ht="11.25">
      <c r="A186" s="50" t="s">
        <v>372</v>
      </c>
      <c r="B186" s="29" t="s">
        <v>373</v>
      </c>
      <c r="C186" s="27" t="s">
        <v>61</v>
      </c>
      <c r="D186" s="27" t="s">
        <v>15</v>
      </c>
      <c r="E186" s="28">
        <v>31901486.1</v>
      </c>
      <c r="F186" s="28">
        <v>636195.18</v>
      </c>
      <c r="G186" s="28">
        <v>79974</v>
      </c>
      <c r="H186" s="28">
        <v>233442.38</v>
      </c>
      <c r="I186" s="28">
        <v>-26732.79</v>
      </c>
      <c r="J186" s="28">
        <v>347722</v>
      </c>
      <c r="K186" s="28">
        <v>0</v>
      </c>
      <c r="L186" s="28">
        <v>0</v>
      </c>
      <c r="M186" s="28">
        <v>0</v>
      </c>
      <c r="N186" s="28">
        <v>0</v>
      </c>
      <c r="O186" s="114">
        <f t="shared" si="2"/>
        <v>31739748.51</v>
      </c>
    </row>
    <row r="187" spans="1:15" s="25" customFormat="1" ht="11.25">
      <c r="A187" s="50" t="s">
        <v>374</v>
      </c>
      <c r="B187" s="29" t="s">
        <v>375</v>
      </c>
      <c r="C187" s="27" t="s">
        <v>35</v>
      </c>
      <c r="D187" s="27" t="s">
        <v>36</v>
      </c>
      <c r="E187" s="28">
        <v>97267365.25</v>
      </c>
      <c r="F187" s="28">
        <v>934695.22</v>
      </c>
      <c r="G187" s="28">
        <v>-229195.79</v>
      </c>
      <c r="H187" s="28">
        <v>5267198.71</v>
      </c>
      <c r="I187" s="28">
        <v>-544943.78</v>
      </c>
      <c r="J187" s="28">
        <v>2073654.31</v>
      </c>
      <c r="K187" s="28">
        <v>0</v>
      </c>
      <c r="L187" s="28">
        <v>0</v>
      </c>
      <c r="M187" s="28">
        <v>0</v>
      </c>
      <c r="N187" s="28">
        <v>0</v>
      </c>
      <c r="O187" s="114">
        <f t="shared" si="2"/>
        <v>103357775.06</v>
      </c>
    </row>
    <row r="188" spans="1:15" s="25" customFormat="1" ht="11.25">
      <c r="A188" s="50" t="s">
        <v>376</v>
      </c>
      <c r="B188" s="29" t="s">
        <v>377</v>
      </c>
      <c r="C188" s="27" t="s">
        <v>53</v>
      </c>
      <c r="D188" s="27" t="s">
        <v>15</v>
      </c>
      <c r="E188" s="28">
        <v>29410424.87</v>
      </c>
      <c r="F188" s="28">
        <v>119091.27</v>
      </c>
      <c r="G188" s="28">
        <v>60342.43</v>
      </c>
      <c r="H188" s="28">
        <v>1046434.77</v>
      </c>
      <c r="I188" s="28">
        <v>-124146.74</v>
      </c>
      <c r="J188" s="28">
        <v>81391</v>
      </c>
      <c r="K188" s="28">
        <v>0</v>
      </c>
      <c r="L188" s="28">
        <v>0</v>
      </c>
      <c r="M188" s="28">
        <v>0</v>
      </c>
      <c r="N188" s="28">
        <v>0</v>
      </c>
      <c r="O188" s="114">
        <f t="shared" si="2"/>
        <v>30234670.200000003</v>
      </c>
    </row>
    <row r="189" spans="1:15" s="25" customFormat="1" ht="11.25">
      <c r="A189" s="50" t="s">
        <v>378</v>
      </c>
      <c r="B189" s="29" t="s">
        <v>379</v>
      </c>
      <c r="C189" s="27" t="s">
        <v>53</v>
      </c>
      <c r="D189" s="27" t="s">
        <v>15</v>
      </c>
      <c r="E189" s="28">
        <v>13364760.84</v>
      </c>
      <c r="F189" s="28">
        <v>137801.91</v>
      </c>
      <c r="G189" s="28">
        <v>28417.48</v>
      </c>
      <c r="H189" s="28">
        <v>326146.68</v>
      </c>
      <c r="I189" s="28">
        <v>-22220.32</v>
      </c>
      <c r="J189" s="28">
        <v>6055.18</v>
      </c>
      <c r="K189" s="28">
        <v>0</v>
      </c>
      <c r="L189" s="28">
        <v>0</v>
      </c>
      <c r="M189" s="28">
        <v>0</v>
      </c>
      <c r="N189" s="28">
        <v>0</v>
      </c>
      <c r="O189" s="114">
        <f t="shared" si="2"/>
        <v>13508522.989999998</v>
      </c>
    </row>
    <row r="190" spans="1:15" s="25" customFormat="1" ht="11.25">
      <c r="A190" s="50" t="s">
        <v>380</v>
      </c>
      <c r="B190" s="29" t="s">
        <v>381</v>
      </c>
      <c r="C190" s="27" t="s">
        <v>21</v>
      </c>
      <c r="D190" s="27" t="s">
        <v>15</v>
      </c>
      <c r="E190" s="28">
        <v>13365707.74</v>
      </c>
      <c r="F190" s="28">
        <v>329068.43</v>
      </c>
      <c r="G190" s="28">
        <v>16009.11</v>
      </c>
      <c r="H190" s="28">
        <v>280729.08</v>
      </c>
      <c r="I190" s="28">
        <v>-16185.02</v>
      </c>
      <c r="J190" s="28">
        <v>217944</v>
      </c>
      <c r="K190" s="28">
        <v>0</v>
      </c>
      <c r="L190" s="28">
        <v>0</v>
      </c>
      <c r="M190" s="28">
        <v>0</v>
      </c>
      <c r="N190" s="28">
        <v>0</v>
      </c>
      <c r="O190" s="114">
        <f t="shared" si="2"/>
        <v>13503118.260000002</v>
      </c>
    </row>
    <row r="191" spans="1:15" s="25" customFormat="1" ht="11.25">
      <c r="A191" s="50" t="s">
        <v>382</v>
      </c>
      <c r="B191" s="29" t="s">
        <v>383</v>
      </c>
      <c r="C191" s="27" t="s">
        <v>41</v>
      </c>
      <c r="D191" s="27" t="s">
        <v>54</v>
      </c>
      <c r="E191" s="28">
        <v>68434768.92</v>
      </c>
      <c r="F191" s="28">
        <v>1066559.42</v>
      </c>
      <c r="G191" s="28">
        <v>17772.3</v>
      </c>
      <c r="H191" s="28">
        <v>2574980.13</v>
      </c>
      <c r="I191" s="28">
        <v>-483365.63</v>
      </c>
      <c r="J191" s="28">
        <v>10155201.37</v>
      </c>
      <c r="K191" s="28">
        <v>0</v>
      </c>
      <c r="L191" s="28">
        <v>0</v>
      </c>
      <c r="M191" s="28">
        <v>0</v>
      </c>
      <c r="N191" s="28">
        <v>0</v>
      </c>
      <c r="O191" s="114">
        <f t="shared" si="2"/>
        <v>79597253.07000001</v>
      </c>
    </row>
    <row r="192" spans="1:15" s="25" customFormat="1" ht="11.25">
      <c r="A192" s="50" t="s">
        <v>384</v>
      </c>
      <c r="B192" s="29" t="s">
        <v>385</v>
      </c>
      <c r="C192" s="27" t="s">
        <v>32</v>
      </c>
      <c r="D192" s="27" t="s">
        <v>15</v>
      </c>
      <c r="E192" s="28">
        <v>35361194.07</v>
      </c>
      <c r="F192" s="28">
        <v>530968.96</v>
      </c>
      <c r="G192" s="28">
        <v>-41807.78</v>
      </c>
      <c r="H192" s="28">
        <v>864028.81</v>
      </c>
      <c r="I192" s="28">
        <v>-87794.98</v>
      </c>
      <c r="J192" s="28">
        <v>276851.64</v>
      </c>
      <c r="K192" s="28">
        <v>0</v>
      </c>
      <c r="L192" s="28">
        <v>0</v>
      </c>
      <c r="M192" s="28">
        <v>0</v>
      </c>
      <c r="N192" s="28">
        <v>0</v>
      </c>
      <c r="O192" s="114">
        <f t="shared" si="2"/>
        <v>35925118.36000001</v>
      </c>
    </row>
    <row r="193" spans="1:15" s="25" customFormat="1" ht="11.25">
      <c r="A193" s="50" t="s">
        <v>386</v>
      </c>
      <c r="B193" s="29" t="s">
        <v>387</v>
      </c>
      <c r="C193" s="27" t="s">
        <v>21</v>
      </c>
      <c r="D193" s="27" t="s">
        <v>15</v>
      </c>
      <c r="E193" s="28">
        <v>20624711.45</v>
      </c>
      <c r="F193" s="28">
        <v>215952.35</v>
      </c>
      <c r="G193" s="28">
        <v>-1884.95</v>
      </c>
      <c r="H193" s="28">
        <v>283699.04</v>
      </c>
      <c r="I193" s="28">
        <v>-57174.66</v>
      </c>
      <c r="J193" s="28">
        <v>121049.87</v>
      </c>
      <c r="K193" s="28">
        <v>0</v>
      </c>
      <c r="L193" s="28">
        <v>0</v>
      </c>
      <c r="M193" s="28">
        <v>0</v>
      </c>
      <c r="N193" s="28">
        <v>0</v>
      </c>
      <c r="O193" s="114">
        <f t="shared" si="2"/>
        <v>20758218.299999997</v>
      </c>
    </row>
    <row r="194" spans="1:15" s="25" customFormat="1" ht="11.25">
      <c r="A194" s="50" t="s">
        <v>388</v>
      </c>
      <c r="B194" s="29" t="s">
        <v>389</v>
      </c>
      <c r="C194" s="27" t="s">
        <v>41</v>
      </c>
      <c r="D194" s="27" t="s">
        <v>54</v>
      </c>
      <c r="E194" s="28">
        <v>75158569.44</v>
      </c>
      <c r="F194" s="28">
        <v>669390.93</v>
      </c>
      <c r="G194" s="28">
        <v>208879.89</v>
      </c>
      <c r="H194" s="28">
        <v>6514799.44</v>
      </c>
      <c r="I194" s="28">
        <v>-278483.25</v>
      </c>
      <c r="J194" s="28">
        <v>-300130.69</v>
      </c>
      <c r="K194" s="28">
        <v>0</v>
      </c>
      <c r="L194" s="28">
        <v>0</v>
      </c>
      <c r="M194" s="28">
        <v>0</v>
      </c>
      <c r="N194" s="28">
        <v>0</v>
      </c>
      <c r="O194" s="114">
        <f t="shared" si="2"/>
        <v>80216484.11999999</v>
      </c>
    </row>
    <row r="195" spans="1:15" s="25" customFormat="1" ht="11.25">
      <c r="A195" s="50" t="s">
        <v>390</v>
      </c>
      <c r="B195" s="29" t="s">
        <v>391</v>
      </c>
      <c r="C195" s="27" t="s">
        <v>32</v>
      </c>
      <c r="D195" s="27" t="s">
        <v>15</v>
      </c>
      <c r="E195" s="28">
        <v>21072703.6</v>
      </c>
      <c r="F195" s="28">
        <v>227904.08</v>
      </c>
      <c r="G195" s="28">
        <v>6690.08</v>
      </c>
      <c r="H195" s="28">
        <v>1121822.36</v>
      </c>
      <c r="I195" s="28">
        <v>-122344.08</v>
      </c>
      <c r="J195" s="28">
        <v>130080.3</v>
      </c>
      <c r="K195" s="28">
        <v>0</v>
      </c>
      <c r="L195" s="28">
        <v>0</v>
      </c>
      <c r="M195" s="28">
        <v>0</v>
      </c>
      <c r="N195" s="28">
        <v>0</v>
      </c>
      <c r="O195" s="114">
        <f t="shared" si="2"/>
        <v>21967668.020000007</v>
      </c>
    </row>
    <row r="196" spans="1:15" s="25" customFormat="1" ht="11.25">
      <c r="A196" s="50" t="s">
        <v>392</v>
      </c>
      <c r="B196" s="29" t="s">
        <v>393</v>
      </c>
      <c r="C196" s="27" t="s">
        <v>53</v>
      </c>
      <c r="D196" s="27" t="s">
        <v>54</v>
      </c>
      <c r="E196" s="28">
        <v>53029304.01</v>
      </c>
      <c r="F196" s="28">
        <v>288687.9</v>
      </c>
      <c r="G196" s="28">
        <v>33295.86</v>
      </c>
      <c r="H196" s="28">
        <v>1006286.01</v>
      </c>
      <c r="I196" s="28">
        <v>-271204.9</v>
      </c>
      <c r="J196" s="28">
        <v>195728.75</v>
      </c>
      <c r="K196" s="28">
        <v>0</v>
      </c>
      <c r="L196" s="28">
        <v>0</v>
      </c>
      <c r="M196" s="28">
        <v>-1319.96</v>
      </c>
      <c r="N196" s="28">
        <v>0</v>
      </c>
      <c r="O196" s="114">
        <f t="shared" si="2"/>
        <v>53636810.15</v>
      </c>
    </row>
    <row r="197" spans="1:15" s="25" customFormat="1" ht="11.25">
      <c r="A197" s="50" t="s">
        <v>394</v>
      </c>
      <c r="B197" s="29" t="s">
        <v>395</v>
      </c>
      <c r="C197" s="27" t="s">
        <v>167</v>
      </c>
      <c r="D197" s="27" t="s">
        <v>42</v>
      </c>
      <c r="E197" s="28">
        <v>54420501.89</v>
      </c>
      <c r="F197" s="28">
        <v>764503.25</v>
      </c>
      <c r="G197" s="28">
        <v>133967.93</v>
      </c>
      <c r="H197" s="28">
        <v>748190.45</v>
      </c>
      <c r="I197" s="28">
        <v>-53208.49</v>
      </c>
      <c r="J197" s="28">
        <v>778696.67</v>
      </c>
      <c r="K197" s="28">
        <v>0</v>
      </c>
      <c r="L197" s="28">
        <v>0</v>
      </c>
      <c r="M197" s="28">
        <v>0</v>
      </c>
      <c r="N197" s="28">
        <v>0</v>
      </c>
      <c r="O197" s="114">
        <f t="shared" si="2"/>
        <v>54995709.34</v>
      </c>
    </row>
    <row r="198" spans="1:15" s="25" customFormat="1" ht="11.25">
      <c r="A198" s="50" t="s">
        <v>396</v>
      </c>
      <c r="B198" s="29" t="s">
        <v>397</v>
      </c>
      <c r="C198" s="27" t="s">
        <v>61</v>
      </c>
      <c r="D198" s="27" t="s">
        <v>15</v>
      </c>
      <c r="E198" s="28">
        <v>40031275.71</v>
      </c>
      <c r="F198" s="28">
        <v>698259.3</v>
      </c>
      <c r="G198" s="28">
        <v>-392857.87</v>
      </c>
      <c r="H198" s="28">
        <v>280984.72</v>
      </c>
      <c r="I198" s="28">
        <v>27349.99</v>
      </c>
      <c r="J198" s="28">
        <v>93250.94</v>
      </c>
      <c r="K198" s="28">
        <v>0</v>
      </c>
      <c r="L198" s="28">
        <v>0</v>
      </c>
      <c r="M198" s="28">
        <v>0</v>
      </c>
      <c r="N198" s="28">
        <v>0</v>
      </c>
      <c r="O198" s="114">
        <f t="shared" si="2"/>
        <v>40127459.93</v>
      </c>
    </row>
    <row r="199" spans="1:15" s="25" customFormat="1" ht="11.25">
      <c r="A199" s="50" t="s">
        <v>398</v>
      </c>
      <c r="B199" s="29" t="s">
        <v>399</v>
      </c>
      <c r="C199" s="27" t="s">
        <v>21</v>
      </c>
      <c r="D199" s="27" t="s">
        <v>15</v>
      </c>
      <c r="E199" s="28">
        <v>44718783.52</v>
      </c>
      <c r="F199" s="28">
        <v>1450483.96</v>
      </c>
      <c r="G199" s="28">
        <v>94824.29</v>
      </c>
      <c r="H199" s="28">
        <v>256812.57</v>
      </c>
      <c r="I199" s="28">
        <v>-100021.67</v>
      </c>
      <c r="J199" s="28">
        <v>139030.15</v>
      </c>
      <c r="K199" s="28">
        <v>0</v>
      </c>
      <c r="L199" s="28">
        <v>0</v>
      </c>
      <c r="M199" s="28">
        <v>0</v>
      </c>
      <c r="N199" s="28">
        <v>0</v>
      </c>
      <c r="O199" s="114">
        <f t="shared" si="2"/>
        <v>43469296.32</v>
      </c>
    </row>
    <row r="200" spans="1:15" s="25" customFormat="1" ht="11.25">
      <c r="A200" s="50" t="s">
        <v>400</v>
      </c>
      <c r="B200" s="29" t="s">
        <v>401</v>
      </c>
      <c r="C200" s="27" t="s">
        <v>21</v>
      </c>
      <c r="D200" s="27" t="s">
        <v>15</v>
      </c>
      <c r="E200" s="28">
        <v>94073049.51</v>
      </c>
      <c r="F200" s="28">
        <v>5899586.44</v>
      </c>
      <c r="G200" s="28">
        <v>-1374653.98</v>
      </c>
      <c r="H200" s="28">
        <v>493381.7</v>
      </c>
      <c r="I200" s="28">
        <v>-110724.01</v>
      </c>
      <c r="J200" s="28">
        <v>676845.99</v>
      </c>
      <c r="K200" s="28">
        <v>0</v>
      </c>
      <c r="L200" s="28">
        <v>0</v>
      </c>
      <c r="M200" s="28">
        <v>0</v>
      </c>
      <c r="N200" s="28">
        <v>0</v>
      </c>
      <c r="O200" s="114">
        <f t="shared" si="2"/>
        <v>90607620.73</v>
      </c>
    </row>
    <row r="201" spans="1:15" s="25" customFormat="1" ht="11.25">
      <c r="A201" s="50" t="s">
        <v>402</v>
      </c>
      <c r="B201" s="29" t="s">
        <v>403</v>
      </c>
      <c r="C201" s="27" t="s">
        <v>167</v>
      </c>
      <c r="D201" s="27" t="s">
        <v>54</v>
      </c>
      <c r="E201" s="28">
        <v>70206892.67</v>
      </c>
      <c r="F201" s="28">
        <v>482215.83</v>
      </c>
      <c r="G201" s="28">
        <v>421136.33</v>
      </c>
      <c r="H201" s="28">
        <v>2202603.58</v>
      </c>
      <c r="I201" s="28">
        <v>-144767.69</v>
      </c>
      <c r="J201" s="28">
        <v>885238.16</v>
      </c>
      <c r="K201" s="28">
        <v>0</v>
      </c>
      <c r="L201" s="28">
        <v>0</v>
      </c>
      <c r="M201" s="28">
        <v>0</v>
      </c>
      <c r="N201" s="28">
        <v>0</v>
      </c>
      <c r="O201" s="114">
        <f t="shared" si="2"/>
        <v>72246614.56</v>
      </c>
    </row>
    <row r="202" spans="1:15" s="25" customFormat="1" ht="11.25">
      <c r="A202" s="50" t="s">
        <v>404</v>
      </c>
      <c r="B202" s="29" t="s">
        <v>405</v>
      </c>
      <c r="C202" s="27" t="s">
        <v>32</v>
      </c>
      <c r="D202" s="27" t="s">
        <v>15</v>
      </c>
      <c r="E202" s="28">
        <v>72389394</v>
      </c>
      <c r="F202" s="28">
        <v>1281317</v>
      </c>
      <c r="G202" s="28">
        <v>-15675</v>
      </c>
      <c r="H202" s="28">
        <v>806113</v>
      </c>
      <c r="I202" s="28">
        <v>-229435</v>
      </c>
      <c r="J202" s="28">
        <v>761064</v>
      </c>
      <c r="K202" s="28">
        <v>0</v>
      </c>
      <c r="L202" s="28">
        <v>0</v>
      </c>
      <c r="M202" s="28">
        <v>-4667</v>
      </c>
      <c r="N202" s="28">
        <v>0</v>
      </c>
      <c r="O202" s="114">
        <f t="shared" si="2"/>
        <v>72456827</v>
      </c>
    </row>
    <row r="203" spans="1:15" s="25" customFormat="1" ht="11.25">
      <c r="A203" s="50" t="s">
        <v>406</v>
      </c>
      <c r="B203" s="29" t="s">
        <v>407</v>
      </c>
      <c r="C203" s="27" t="s">
        <v>21</v>
      </c>
      <c r="D203" s="27" t="s">
        <v>54</v>
      </c>
      <c r="E203" s="28">
        <v>122930631.54</v>
      </c>
      <c r="F203" s="28">
        <v>7248752.04</v>
      </c>
      <c r="G203" s="28">
        <v>-131568.36</v>
      </c>
      <c r="H203" s="28">
        <v>679554.71</v>
      </c>
      <c r="I203" s="28">
        <v>-98749.79</v>
      </c>
      <c r="J203" s="28">
        <v>1142439.38</v>
      </c>
      <c r="K203" s="28">
        <v>0</v>
      </c>
      <c r="L203" s="28">
        <v>0</v>
      </c>
      <c r="M203" s="28">
        <v>0</v>
      </c>
      <c r="N203" s="28">
        <v>0</v>
      </c>
      <c r="O203" s="114">
        <f t="shared" si="2"/>
        <v>117536692.15999998</v>
      </c>
    </row>
    <row r="204" spans="1:15" s="25" customFormat="1" ht="11.25">
      <c r="A204" s="50" t="s">
        <v>408</v>
      </c>
      <c r="B204" s="29" t="s">
        <v>409</v>
      </c>
      <c r="C204" s="27" t="s">
        <v>61</v>
      </c>
      <c r="D204" s="27" t="s">
        <v>15</v>
      </c>
      <c r="E204" s="28">
        <v>31560936.22</v>
      </c>
      <c r="F204" s="28">
        <v>728679.95</v>
      </c>
      <c r="G204" s="28">
        <v>-51275.8</v>
      </c>
      <c r="H204" s="28">
        <v>185042.14</v>
      </c>
      <c r="I204" s="28">
        <v>-29448.94</v>
      </c>
      <c r="J204" s="28">
        <v>185069.19</v>
      </c>
      <c r="K204" s="28">
        <v>0</v>
      </c>
      <c r="L204" s="28">
        <v>0</v>
      </c>
      <c r="M204" s="28">
        <v>0</v>
      </c>
      <c r="N204" s="28">
        <v>0</v>
      </c>
      <c r="O204" s="114">
        <f t="shared" si="2"/>
        <v>31224194.46</v>
      </c>
    </row>
    <row r="205" spans="1:15" s="25" customFormat="1" ht="11.25">
      <c r="A205" s="50" t="s">
        <v>410</v>
      </c>
      <c r="B205" s="29" t="s">
        <v>411</v>
      </c>
      <c r="C205" s="27" t="s">
        <v>21</v>
      </c>
      <c r="D205" s="27" t="s">
        <v>15</v>
      </c>
      <c r="E205" s="28">
        <v>11997975.51</v>
      </c>
      <c r="F205" s="28">
        <v>335491.12</v>
      </c>
      <c r="G205" s="28">
        <v>-10867.31</v>
      </c>
      <c r="H205" s="28">
        <v>59128.5</v>
      </c>
      <c r="I205" s="28">
        <v>-17117.58</v>
      </c>
      <c r="J205" s="28">
        <v>86124.97</v>
      </c>
      <c r="K205" s="28">
        <v>0</v>
      </c>
      <c r="L205" s="28">
        <v>0</v>
      </c>
      <c r="M205" s="28">
        <v>0</v>
      </c>
      <c r="N205" s="28">
        <v>0</v>
      </c>
      <c r="O205" s="114">
        <f aca="true" t="shared" si="3" ref="O205:O268">E205-F205-G205+H205+I205+J205+K205+L205+M205</f>
        <v>11801487.590000002</v>
      </c>
    </row>
    <row r="206" spans="1:15" s="25" customFormat="1" ht="11.25">
      <c r="A206" s="50" t="s">
        <v>412</v>
      </c>
      <c r="B206" s="29" t="s">
        <v>413</v>
      </c>
      <c r="C206" s="27" t="s">
        <v>18</v>
      </c>
      <c r="D206" s="27" t="s">
        <v>42</v>
      </c>
      <c r="E206" s="28">
        <v>54779252.45</v>
      </c>
      <c r="F206" s="28">
        <v>770093.26</v>
      </c>
      <c r="G206" s="28">
        <v>155419.07</v>
      </c>
      <c r="H206" s="28">
        <v>589059.72</v>
      </c>
      <c r="I206" s="28">
        <v>-238631.75</v>
      </c>
      <c r="J206" s="28">
        <v>853194.04</v>
      </c>
      <c r="K206" s="28">
        <v>0</v>
      </c>
      <c r="L206" s="28">
        <v>0</v>
      </c>
      <c r="M206" s="28">
        <v>0</v>
      </c>
      <c r="N206" s="28">
        <v>0</v>
      </c>
      <c r="O206" s="114">
        <f t="shared" si="3"/>
        <v>55057362.13</v>
      </c>
    </row>
    <row r="207" spans="1:15" s="25" customFormat="1" ht="11.25">
      <c r="A207" s="50" t="s">
        <v>414</v>
      </c>
      <c r="B207" s="29" t="s">
        <v>415</v>
      </c>
      <c r="C207" s="27" t="s">
        <v>14</v>
      </c>
      <c r="D207" s="27" t="s">
        <v>15</v>
      </c>
      <c r="E207" s="28">
        <v>79031276.76</v>
      </c>
      <c r="F207" s="28">
        <v>2925415.64</v>
      </c>
      <c r="G207" s="28">
        <v>-1715.44</v>
      </c>
      <c r="H207" s="28">
        <v>773466.87</v>
      </c>
      <c r="I207" s="28">
        <v>-337584.92</v>
      </c>
      <c r="J207" s="28">
        <v>870465.7</v>
      </c>
      <c r="K207" s="28">
        <v>0</v>
      </c>
      <c r="L207" s="28">
        <v>0</v>
      </c>
      <c r="M207" s="28">
        <v>0</v>
      </c>
      <c r="N207" s="28">
        <v>0</v>
      </c>
      <c r="O207" s="114">
        <f t="shared" si="3"/>
        <v>77413924.21000001</v>
      </c>
    </row>
    <row r="208" spans="1:15" s="25" customFormat="1" ht="11.25">
      <c r="A208" s="50" t="s">
        <v>416</v>
      </c>
      <c r="B208" s="29" t="s">
        <v>417</v>
      </c>
      <c r="C208" s="27" t="s">
        <v>18</v>
      </c>
      <c r="D208" s="27" t="s">
        <v>15</v>
      </c>
      <c r="E208" s="28">
        <v>17496726.42</v>
      </c>
      <c r="F208" s="28">
        <v>134955.84</v>
      </c>
      <c r="G208" s="28">
        <v>36937.36</v>
      </c>
      <c r="H208" s="28">
        <v>447806.88</v>
      </c>
      <c r="I208" s="28">
        <v>-137536.72</v>
      </c>
      <c r="J208" s="28">
        <v>251740.51</v>
      </c>
      <c r="K208" s="28">
        <v>0</v>
      </c>
      <c r="L208" s="28">
        <v>0</v>
      </c>
      <c r="M208" s="28">
        <v>-28833.45</v>
      </c>
      <c r="N208" s="28">
        <v>0</v>
      </c>
      <c r="O208" s="114">
        <f t="shared" si="3"/>
        <v>17858010.440000005</v>
      </c>
    </row>
    <row r="209" spans="1:15" s="25" customFormat="1" ht="11.25">
      <c r="A209" s="50" t="s">
        <v>418</v>
      </c>
      <c r="B209" s="29" t="s">
        <v>419</v>
      </c>
      <c r="C209" s="27" t="s">
        <v>32</v>
      </c>
      <c r="D209" s="27" t="s">
        <v>54</v>
      </c>
      <c r="E209" s="28">
        <v>84755674.32</v>
      </c>
      <c r="F209" s="28">
        <v>1830457.33</v>
      </c>
      <c r="G209" s="28">
        <v>70882.26</v>
      </c>
      <c r="H209" s="28">
        <v>2472398.53</v>
      </c>
      <c r="I209" s="28">
        <v>466410.66</v>
      </c>
      <c r="J209" s="28">
        <v>780432.58</v>
      </c>
      <c r="K209" s="28">
        <v>0</v>
      </c>
      <c r="L209" s="28">
        <v>0</v>
      </c>
      <c r="M209" s="28">
        <v>0</v>
      </c>
      <c r="N209" s="28">
        <v>0</v>
      </c>
      <c r="O209" s="114">
        <f t="shared" si="3"/>
        <v>86573576.49999999</v>
      </c>
    </row>
    <row r="210" spans="1:15" s="25" customFormat="1" ht="11.25">
      <c r="A210" s="50" t="s">
        <v>420</v>
      </c>
      <c r="B210" s="29" t="s">
        <v>421</v>
      </c>
      <c r="C210" s="27" t="s">
        <v>53</v>
      </c>
      <c r="D210" s="27" t="s">
        <v>54</v>
      </c>
      <c r="E210" s="28">
        <v>80428264</v>
      </c>
      <c r="F210" s="28">
        <v>972202.56</v>
      </c>
      <c r="G210" s="28">
        <v>442483.31</v>
      </c>
      <c r="H210" s="28">
        <v>1873811.43</v>
      </c>
      <c r="I210" s="28">
        <v>-146927.98</v>
      </c>
      <c r="J210" s="28">
        <v>1008556.07</v>
      </c>
      <c r="K210" s="28">
        <v>0</v>
      </c>
      <c r="L210" s="28">
        <v>0</v>
      </c>
      <c r="M210" s="28">
        <v>0</v>
      </c>
      <c r="N210" s="28">
        <v>0</v>
      </c>
      <c r="O210" s="114">
        <f t="shared" si="3"/>
        <v>81749017.64999999</v>
      </c>
    </row>
    <row r="211" spans="1:15" s="25" customFormat="1" ht="11.25">
      <c r="A211" s="50" t="s">
        <v>422</v>
      </c>
      <c r="B211" s="29" t="s">
        <v>423</v>
      </c>
      <c r="C211" s="27" t="s">
        <v>53</v>
      </c>
      <c r="D211" s="27" t="s">
        <v>54</v>
      </c>
      <c r="E211" s="28">
        <v>58484322.84</v>
      </c>
      <c r="F211" s="28">
        <v>752279.66</v>
      </c>
      <c r="G211" s="28">
        <v>50469.85</v>
      </c>
      <c r="H211" s="28">
        <v>504287.19</v>
      </c>
      <c r="I211" s="28">
        <v>-144113.33</v>
      </c>
      <c r="J211" s="28">
        <v>766485.35</v>
      </c>
      <c r="K211" s="28">
        <v>0</v>
      </c>
      <c r="L211" s="28">
        <v>0</v>
      </c>
      <c r="M211" s="28">
        <v>-81851.57</v>
      </c>
      <c r="N211" s="28">
        <v>0</v>
      </c>
      <c r="O211" s="114">
        <f t="shared" si="3"/>
        <v>58726380.970000006</v>
      </c>
    </row>
    <row r="212" spans="1:15" s="25" customFormat="1" ht="11.25">
      <c r="A212" s="50" t="s">
        <v>424</v>
      </c>
      <c r="B212" s="29" t="s">
        <v>425</v>
      </c>
      <c r="C212" s="27" t="s">
        <v>14</v>
      </c>
      <c r="D212" s="27" t="s">
        <v>54</v>
      </c>
      <c r="E212" s="28">
        <v>76146582.37</v>
      </c>
      <c r="F212" s="28">
        <v>1554636.54</v>
      </c>
      <c r="G212" s="28">
        <v>300116.36</v>
      </c>
      <c r="H212" s="28">
        <v>2605096.04</v>
      </c>
      <c r="I212" s="28">
        <v>-740818.44</v>
      </c>
      <c r="J212" s="28">
        <v>420828.99</v>
      </c>
      <c r="K212" s="28">
        <v>0</v>
      </c>
      <c r="L212" s="28">
        <v>0</v>
      </c>
      <c r="M212" s="28">
        <v>-5689.45</v>
      </c>
      <c r="N212" s="28">
        <v>0</v>
      </c>
      <c r="O212" s="114">
        <f t="shared" si="3"/>
        <v>76571246.61</v>
      </c>
    </row>
    <row r="213" spans="1:15" s="25" customFormat="1" ht="11.25">
      <c r="A213" s="50" t="s">
        <v>426</v>
      </c>
      <c r="B213" s="29" t="s">
        <v>427</v>
      </c>
      <c r="C213" s="27" t="s">
        <v>18</v>
      </c>
      <c r="D213" s="27" t="s">
        <v>15</v>
      </c>
      <c r="E213" s="28">
        <v>61880826.67</v>
      </c>
      <c r="F213" s="28">
        <v>465131.33</v>
      </c>
      <c r="G213" s="28">
        <v>137492.67</v>
      </c>
      <c r="H213" s="28">
        <v>1511027.21</v>
      </c>
      <c r="I213" s="28">
        <v>-201807.96</v>
      </c>
      <c r="J213" s="28">
        <v>784022.75</v>
      </c>
      <c r="K213" s="28">
        <v>0</v>
      </c>
      <c r="L213" s="28">
        <v>0</v>
      </c>
      <c r="M213" s="28">
        <v>0</v>
      </c>
      <c r="N213" s="28">
        <v>0</v>
      </c>
      <c r="O213" s="114">
        <f t="shared" si="3"/>
        <v>63371444.67</v>
      </c>
    </row>
    <row r="214" spans="1:15" s="25" customFormat="1" ht="11.25">
      <c r="A214" s="50" t="s">
        <v>428</v>
      </c>
      <c r="B214" s="29" t="s">
        <v>429</v>
      </c>
      <c r="C214" s="27" t="s">
        <v>53</v>
      </c>
      <c r="D214" s="27" t="s">
        <v>15</v>
      </c>
      <c r="E214" s="28">
        <v>14416947.86</v>
      </c>
      <c r="F214" s="28">
        <v>161153.96</v>
      </c>
      <c r="G214" s="28">
        <v>-114307.74</v>
      </c>
      <c r="H214" s="28">
        <v>1417951.3</v>
      </c>
      <c r="I214" s="28">
        <v>-461269.58</v>
      </c>
      <c r="J214" s="28">
        <v>20000</v>
      </c>
      <c r="K214" s="28">
        <v>0</v>
      </c>
      <c r="L214" s="28">
        <v>0</v>
      </c>
      <c r="M214" s="28">
        <v>0</v>
      </c>
      <c r="N214" s="28">
        <v>0</v>
      </c>
      <c r="O214" s="114">
        <f t="shared" si="3"/>
        <v>15346783.36</v>
      </c>
    </row>
    <row r="215" spans="1:15" s="25" customFormat="1" ht="11.25">
      <c r="A215" s="50" t="s">
        <v>430</v>
      </c>
      <c r="B215" s="29" t="s">
        <v>431</v>
      </c>
      <c r="C215" s="27" t="s">
        <v>14</v>
      </c>
      <c r="D215" s="27" t="s">
        <v>54</v>
      </c>
      <c r="E215" s="28">
        <v>93067137.56</v>
      </c>
      <c r="F215" s="28">
        <v>1464230.87</v>
      </c>
      <c r="G215" s="28">
        <v>-3616160.59</v>
      </c>
      <c r="H215" s="28">
        <v>2138681.93</v>
      </c>
      <c r="I215" s="28">
        <v>-151492.51</v>
      </c>
      <c r="J215" s="28">
        <v>566291.02</v>
      </c>
      <c r="K215" s="28">
        <v>0</v>
      </c>
      <c r="L215" s="28">
        <v>0</v>
      </c>
      <c r="M215" s="28">
        <v>0</v>
      </c>
      <c r="N215" s="28">
        <v>0</v>
      </c>
      <c r="O215" s="114">
        <f t="shared" si="3"/>
        <v>97772547.72</v>
      </c>
    </row>
    <row r="216" spans="1:15" s="25" customFormat="1" ht="11.25">
      <c r="A216" s="50" t="s">
        <v>432</v>
      </c>
      <c r="B216" s="29" t="s">
        <v>433</v>
      </c>
      <c r="C216" s="27" t="s">
        <v>35</v>
      </c>
      <c r="D216" s="27" t="s">
        <v>36</v>
      </c>
      <c r="E216" s="28">
        <v>49662744.49</v>
      </c>
      <c r="F216" s="28">
        <v>272230.47</v>
      </c>
      <c r="G216" s="28">
        <v>1001.75</v>
      </c>
      <c r="H216" s="28">
        <v>1844422.82</v>
      </c>
      <c r="I216" s="28">
        <v>-188623.04</v>
      </c>
      <c r="J216" s="28">
        <v>1507930.86</v>
      </c>
      <c r="K216" s="28">
        <v>0</v>
      </c>
      <c r="L216" s="28">
        <v>0</v>
      </c>
      <c r="M216" s="28">
        <v>0</v>
      </c>
      <c r="N216" s="28">
        <v>0</v>
      </c>
      <c r="O216" s="114">
        <f t="shared" si="3"/>
        <v>52553242.910000004</v>
      </c>
    </row>
    <row r="217" spans="1:15" s="25" customFormat="1" ht="11.25">
      <c r="A217" s="50" t="s">
        <v>434</v>
      </c>
      <c r="B217" s="29" t="s">
        <v>435</v>
      </c>
      <c r="C217" s="27" t="s">
        <v>167</v>
      </c>
      <c r="D217" s="27" t="s">
        <v>54</v>
      </c>
      <c r="E217" s="28">
        <v>40775398.22</v>
      </c>
      <c r="F217" s="28">
        <v>225480.38</v>
      </c>
      <c r="G217" s="28">
        <v>41604.36</v>
      </c>
      <c r="H217" s="28">
        <v>2979147.16</v>
      </c>
      <c r="I217" s="28">
        <v>447574.69</v>
      </c>
      <c r="J217" s="28">
        <v>250744.13</v>
      </c>
      <c r="K217" s="28">
        <v>0</v>
      </c>
      <c r="L217" s="28">
        <v>0</v>
      </c>
      <c r="M217" s="28">
        <v>0</v>
      </c>
      <c r="N217" s="28">
        <v>0</v>
      </c>
      <c r="O217" s="114">
        <f t="shared" si="3"/>
        <v>44185779.46</v>
      </c>
    </row>
    <row r="218" spans="1:15" s="25" customFormat="1" ht="11.25">
      <c r="A218" s="50" t="s">
        <v>436</v>
      </c>
      <c r="B218" s="29" t="s">
        <v>437</v>
      </c>
      <c r="C218" s="27" t="s">
        <v>61</v>
      </c>
      <c r="D218" s="27" t="s">
        <v>15</v>
      </c>
      <c r="E218" s="28">
        <v>33734243.64</v>
      </c>
      <c r="F218" s="28">
        <v>781028.64</v>
      </c>
      <c r="G218" s="28">
        <v>293194.43</v>
      </c>
      <c r="H218" s="28">
        <v>157295.13</v>
      </c>
      <c r="I218" s="28">
        <v>-21672.16</v>
      </c>
      <c r="J218" s="28">
        <v>360752.42</v>
      </c>
      <c r="K218" s="28">
        <v>0</v>
      </c>
      <c r="L218" s="28">
        <v>0</v>
      </c>
      <c r="M218" s="28">
        <v>0</v>
      </c>
      <c r="N218" s="28">
        <v>0</v>
      </c>
      <c r="O218" s="114">
        <f t="shared" si="3"/>
        <v>33156395.96</v>
      </c>
    </row>
    <row r="219" spans="1:15" s="25" customFormat="1" ht="11.25">
      <c r="A219" s="50" t="s">
        <v>438</v>
      </c>
      <c r="B219" s="29" t="s">
        <v>439</v>
      </c>
      <c r="C219" s="27" t="s">
        <v>14</v>
      </c>
      <c r="D219" s="27" t="s">
        <v>15</v>
      </c>
      <c r="E219" s="28">
        <v>48440720.78</v>
      </c>
      <c r="F219" s="28">
        <v>1887259.76</v>
      </c>
      <c r="G219" s="28">
        <v>76861.57</v>
      </c>
      <c r="H219" s="28">
        <v>171938.58</v>
      </c>
      <c r="I219" s="28">
        <v>-363956.08</v>
      </c>
      <c r="J219" s="28">
        <v>0</v>
      </c>
      <c r="K219" s="28">
        <v>0</v>
      </c>
      <c r="L219" s="28">
        <v>0</v>
      </c>
      <c r="M219" s="28">
        <v>0</v>
      </c>
      <c r="N219" s="28">
        <v>0</v>
      </c>
      <c r="O219" s="114">
        <f t="shared" si="3"/>
        <v>46284581.95</v>
      </c>
    </row>
    <row r="220" spans="1:15" s="25" customFormat="1" ht="11.25">
      <c r="A220" s="50" t="s">
        <v>440</v>
      </c>
      <c r="B220" s="29" t="s">
        <v>441</v>
      </c>
      <c r="C220" s="27" t="s">
        <v>18</v>
      </c>
      <c r="D220" s="27" t="s">
        <v>15</v>
      </c>
      <c r="E220" s="28">
        <v>12388063.69</v>
      </c>
      <c r="F220" s="28">
        <v>91758.43</v>
      </c>
      <c r="G220" s="28">
        <v>1787.73</v>
      </c>
      <c r="H220" s="28">
        <v>611915.93</v>
      </c>
      <c r="I220" s="28">
        <v>-16239.24</v>
      </c>
      <c r="J220" s="28">
        <v>158029.81</v>
      </c>
      <c r="K220" s="28">
        <v>0</v>
      </c>
      <c r="L220" s="28">
        <v>0</v>
      </c>
      <c r="M220" s="28">
        <v>0</v>
      </c>
      <c r="N220" s="28">
        <v>0</v>
      </c>
      <c r="O220" s="114">
        <f t="shared" si="3"/>
        <v>13048224.03</v>
      </c>
    </row>
    <row r="221" spans="1:15" s="25" customFormat="1" ht="11.25">
      <c r="A221" s="50" t="s">
        <v>442</v>
      </c>
      <c r="B221" s="29" t="s">
        <v>443</v>
      </c>
      <c r="C221" s="27" t="s">
        <v>35</v>
      </c>
      <c r="D221" s="27" t="s">
        <v>36</v>
      </c>
      <c r="E221" s="28">
        <v>68774067.04</v>
      </c>
      <c r="F221" s="28">
        <v>804208.96</v>
      </c>
      <c r="G221" s="28">
        <v>-161242.04</v>
      </c>
      <c r="H221" s="28">
        <v>1799819.92</v>
      </c>
      <c r="I221" s="28">
        <v>360279.99</v>
      </c>
      <c r="J221" s="28">
        <v>182194.86</v>
      </c>
      <c r="K221" s="28">
        <v>0</v>
      </c>
      <c r="L221" s="28">
        <v>0</v>
      </c>
      <c r="M221" s="28">
        <v>0</v>
      </c>
      <c r="N221" s="28">
        <v>0</v>
      </c>
      <c r="O221" s="114">
        <f t="shared" si="3"/>
        <v>70473394.89000002</v>
      </c>
    </row>
    <row r="222" spans="1:15" s="25" customFormat="1" ht="11.25">
      <c r="A222" s="50" t="s">
        <v>444</v>
      </c>
      <c r="B222" s="29" t="s">
        <v>445</v>
      </c>
      <c r="C222" s="27" t="s">
        <v>41</v>
      </c>
      <c r="D222" s="27" t="s">
        <v>15</v>
      </c>
      <c r="E222" s="28">
        <v>11728740.19</v>
      </c>
      <c r="F222" s="28">
        <v>72272.67</v>
      </c>
      <c r="G222" s="28">
        <v>0</v>
      </c>
      <c r="H222" s="28">
        <v>78757.64</v>
      </c>
      <c r="I222" s="28">
        <v>104.51</v>
      </c>
      <c r="J222" s="28">
        <v>169900.55</v>
      </c>
      <c r="K222" s="28">
        <v>0</v>
      </c>
      <c r="L222" s="28">
        <v>0</v>
      </c>
      <c r="M222" s="28">
        <v>0</v>
      </c>
      <c r="N222" s="28">
        <v>0</v>
      </c>
      <c r="O222" s="114">
        <f t="shared" si="3"/>
        <v>11905230.22</v>
      </c>
    </row>
    <row r="223" spans="1:15" s="25" customFormat="1" ht="11.25">
      <c r="A223" s="50" t="s">
        <v>446</v>
      </c>
      <c r="B223" s="29" t="s">
        <v>447</v>
      </c>
      <c r="C223" s="27" t="s">
        <v>18</v>
      </c>
      <c r="D223" s="27" t="s">
        <v>42</v>
      </c>
      <c r="E223" s="28">
        <v>57524938.37</v>
      </c>
      <c r="F223" s="28">
        <v>902048.02</v>
      </c>
      <c r="G223" s="28">
        <v>51922.61</v>
      </c>
      <c r="H223" s="28">
        <v>1125980.92</v>
      </c>
      <c r="I223" s="28">
        <v>-21084.92</v>
      </c>
      <c r="J223" s="28">
        <v>1067567.85</v>
      </c>
      <c r="K223" s="28">
        <v>0</v>
      </c>
      <c r="L223" s="28">
        <v>0</v>
      </c>
      <c r="M223" s="28">
        <v>0</v>
      </c>
      <c r="N223" s="28">
        <v>0</v>
      </c>
      <c r="O223" s="114">
        <f t="shared" si="3"/>
        <v>58743431.589999996</v>
      </c>
    </row>
    <row r="224" spans="1:15" s="25" customFormat="1" ht="11.25">
      <c r="A224" s="50" t="s">
        <v>448</v>
      </c>
      <c r="B224" s="29" t="s">
        <v>449</v>
      </c>
      <c r="C224" s="27" t="s">
        <v>32</v>
      </c>
      <c r="D224" s="27" t="s">
        <v>15</v>
      </c>
      <c r="E224" s="28">
        <v>14656615.18</v>
      </c>
      <c r="F224" s="28">
        <v>98389.47</v>
      </c>
      <c r="G224" s="28">
        <v>4589.37</v>
      </c>
      <c r="H224" s="28">
        <v>190484.88</v>
      </c>
      <c r="I224" s="28">
        <v>-28030.37</v>
      </c>
      <c r="J224" s="28">
        <v>245057.88</v>
      </c>
      <c r="K224" s="28">
        <v>0</v>
      </c>
      <c r="L224" s="28">
        <v>0</v>
      </c>
      <c r="M224" s="28">
        <v>0</v>
      </c>
      <c r="N224" s="28">
        <v>0</v>
      </c>
      <c r="O224" s="114">
        <f t="shared" si="3"/>
        <v>14961148.730000002</v>
      </c>
    </row>
    <row r="225" spans="1:15" s="25" customFormat="1" ht="11.25">
      <c r="A225" s="50" t="s">
        <v>450</v>
      </c>
      <c r="B225" s="29" t="s">
        <v>451</v>
      </c>
      <c r="C225" s="27" t="s">
        <v>18</v>
      </c>
      <c r="D225" s="27" t="s">
        <v>15</v>
      </c>
      <c r="E225" s="28">
        <v>11285110.95</v>
      </c>
      <c r="F225" s="28">
        <v>56784.65</v>
      </c>
      <c r="G225" s="28">
        <v>62694.73</v>
      </c>
      <c r="H225" s="28">
        <v>270740.03</v>
      </c>
      <c r="I225" s="28">
        <v>6894.65</v>
      </c>
      <c r="J225" s="28">
        <v>248072.46</v>
      </c>
      <c r="K225" s="28">
        <v>0</v>
      </c>
      <c r="L225" s="28">
        <v>0</v>
      </c>
      <c r="M225" s="28">
        <v>0</v>
      </c>
      <c r="N225" s="28">
        <v>0</v>
      </c>
      <c r="O225" s="114">
        <f t="shared" si="3"/>
        <v>11691338.709999999</v>
      </c>
    </row>
    <row r="226" spans="1:15" s="25" customFormat="1" ht="11.25">
      <c r="A226" s="50" t="s">
        <v>452</v>
      </c>
      <c r="B226" s="29" t="s">
        <v>453</v>
      </c>
      <c r="C226" s="27" t="s">
        <v>14</v>
      </c>
      <c r="D226" s="27" t="s">
        <v>15</v>
      </c>
      <c r="E226" s="28">
        <v>15539743.22</v>
      </c>
      <c r="F226" s="28">
        <v>162811.24</v>
      </c>
      <c r="G226" s="28">
        <v>16737.6</v>
      </c>
      <c r="H226" s="28">
        <v>710094.62</v>
      </c>
      <c r="I226" s="28">
        <v>-155694.35</v>
      </c>
      <c r="J226" s="28">
        <v>94866.45</v>
      </c>
      <c r="K226" s="28">
        <v>0</v>
      </c>
      <c r="L226" s="28">
        <v>0</v>
      </c>
      <c r="M226" s="28">
        <v>0</v>
      </c>
      <c r="N226" s="28">
        <v>0</v>
      </c>
      <c r="O226" s="114">
        <f t="shared" si="3"/>
        <v>16009461.1</v>
      </c>
    </row>
    <row r="227" spans="1:15" s="25" customFormat="1" ht="11.25">
      <c r="A227" s="50" t="s">
        <v>454</v>
      </c>
      <c r="B227" s="29" t="s">
        <v>455</v>
      </c>
      <c r="C227" s="27" t="s">
        <v>41</v>
      </c>
      <c r="D227" s="27" t="s">
        <v>42</v>
      </c>
      <c r="E227" s="28">
        <v>68856615.03</v>
      </c>
      <c r="F227" s="28">
        <v>747291.27</v>
      </c>
      <c r="G227" s="28">
        <v>214274.16</v>
      </c>
      <c r="H227" s="28">
        <v>1286334.89</v>
      </c>
      <c r="I227" s="28">
        <v>-588107.02</v>
      </c>
      <c r="J227" s="28">
        <v>265195.09</v>
      </c>
      <c r="K227" s="28">
        <v>0</v>
      </c>
      <c r="L227" s="28">
        <v>0</v>
      </c>
      <c r="M227" s="28">
        <v>0</v>
      </c>
      <c r="N227" s="28">
        <v>0</v>
      </c>
      <c r="O227" s="114">
        <f t="shared" si="3"/>
        <v>68858472.56000002</v>
      </c>
    </row>
    <row r="228" spans="1:15" s="25" customFormat="1" ht="11.25">
      <c r="A228" s="50" t="s">
        <v>456</v>
      </c>
      <c r="B228" s="29" t="s">
        <v>457</v>
      </c>
      <c r="C228" s="27" t="s">
        <v>61</v>
      </c>
      <c r="D228" s="27" t="s">
        <v>15</v>
      </c>
      <c r="E228" s="28">
        <v>36661412.16</v>
      </c>
      <c r="F228" s="28">
        <v>749413.81</v>
      </c>
      <c r="G228" s="28">
        <v>69706.66</v>
      </c>
      <c r="H228" s="28">
        <v>253016.65</v>
      </c>
      <c r="I228" s="28">
        <v>-43414.21</v>
      </c>
      <c r="J228" s="28">
        <v>394176.98</v>
      </c>
      <c r="K228" s="28">
        <v>0</v>
      </c>
      <c r="L228" s="28">
        <v>0</v>
      </c>
      <c r="M228" s="28">
        <v>0</v>
      </c>
      <c r="N228" s="28">
        <v>0</v>
      </c>
      <c r="O228" s="114">
        <f t="shared" si="3"/>
        <v>36446071.10999999</v>
      </c>
    </row>
    <row r="229" spans="1:15" s="25" customFormat="1" ht="11.25">
      <c r="A229" s="50" t="s">
        <v>458</v>
      </c>
      <c r="B229" s="29" t="s">
        <v>459</v>
      </c>
      <c r="C229" s="27" t="s">
        <v>14</v>
      </c>
      <c r="D229" s="27" t="s">
        <v>15</v>
      </c>
      <c r="E229" s="28">
        <v>42530956.99</v>
      </c>
      <c r="F229" s="28">
        <v>1548595</v>
      </c>
      <c r="G229" s="28">
        <v>52393.93</v>
      </c>
      <c r="H229" s="28">
        <v>289200.8</v>
      </c>
      <c r="I229" s="28">
        <v>-68510.75</v>
      </c>
      <c r="J229" s="28">
        <v>156796.38</v>
      </c>
      <c r="K229" s="28">
        <v>0</v>
      </c>
      <c r="L229" s="28">
        <v>0</v>
      </c>
      <c r="M229" s="28">
        <v>0</v>
      </c>
      <c r="N229" s="28">
        <v>0</v>
      </c>
      <c r="O229" s="114">
        <f t="shared" si="3"/>
        <v>41307454.49</v>
      </c>
    </row>
    <row r="230" spans="1:15" s="25" customFormat="1" ht="11.25">
      <c r="A230" s="50" t="s">
        <v>460</v>
      </c>
      <c r="B230" s="29" t="s">
        <v>461</v>
      </c>
      <c r="C230" s="27" t="s">
        <v>21</v>
      </c>
      <c r="D230" s="27" t="s">
        <v>15</v>
      </c>
      <c r="E230" s="28">
        <v>20644428.85</v>
      </c>
      <c r="F230" s="28">
        <v>1012959.48</v>
      </c>
      <c r="G230" s="28">
        <v>-1065615.89</v>
      </c>
      <c r="H230" s="28">
        <v>4626287.53</v>
      </c>
      <c r="I230" s="28">
        <v>-49957.74</v>
      </c>
      <c r="J230" s="28">
        <v>239948.31</v>
      </c>
      <c r="K230" s="28">
        <v>0</v>
      </c>
      <c r="L230" s="28">
        <v>0</v>
      </c>
      <c r="M230" s="28">
        <v>0</v>
      </c>
      <c r="N230" s="28">
        <v>0</v>
      </c>
      <c r="O230" s="114">
        <f t="shared" si="3"/>
        <v>25513363.360000003</v>
      </c>
    </row>
    <row r="231" spans="1:15" s="25" customFormat="1" ht="11.25">
      <c r="A231" s="50" t="s">
        <v>462</v>
      </c>
      <c r="B231" s="29" t="s">
        <v>463</v>
      </c>
      <c r="C231" s="27" t="s">
        <v>14</v>
      </c>
      <c r="D231" s="27" t="s">
        <v>15</v>
      </c>
      <c r="E231" s="28">
        <v>41294859.06</v>
      </c>
      <c r="F231" s="28">
        <v>1727835.64</v>
      </c>
      <c r="G231" s="28">
        <v>81536.91</v>
      </c>
      <c r="H231" s="28">
        <v>649002.35</v>
      </c>
      <c r="I231" s="28">
        <v>264521.25</v>
      </c>
      <c r="J231" s="28">
        <v>156580</v>
      </c>
      <c r="K231" s="28">
        <v>0</v>
      </c>
      <c r="L231" s="28">
        <v>0</v>
      </c>
      <c r="M231" s="28">
        <v>0</v>
      </c>
      <c r="N231" s="28">
        <v>0</v>
      </c>
      <c r="O231" s="114">
        <f t="shared" si="3"/>
        <v>40555590.11000001</v>
      </c>
    </row>
    <row r="232" spans="1:15" s="25" customFormat="1" ht="11.25">
      <c r="A232" s="50" t="s">
        <v>464</v>
      </c>
      <c r="B232" s="29" t="s">
        <v>465</v>
      </c>
      <c r="C232" s="27" t="s">
        <v>21</v>
      </c>
      <c r="D232" s="27" t="s">
        <v>54</v>
      </c>
      <c r="E232" s="28">
        <v>9165628.23</v>
      </c>
      <c r="F232" s="28">
        <v>161297.44</v>
      </c>
      <c r="G232" s="28">
        <v>3755.44</v>
      </c>
      <c r="H232" s="28">
        <v>102246.76</v>
      </c>
      <c r="I232" s="28">
        <v>31792.21</v>
      </c>
      <c r="J232" s="28">
        <v>32675</v>
      </c>
      <c r="K232" s="28">
        <v>0</v>
      </c>
      <c r="L232" s="28">
        <v>0</v>
      </c>
      <c r="M232" s="28">
        <v>0</v>
      </c>
      <c r="N232" s="28">
        <v>0</v>
      </c>
      <c r="O232" s="114">
        <f t="shared" si="3"/>
        <v>9167289.320000002</v>
      </c>
    </row>
    <row r="233" spans="1:15" s="25" customFormat="1" ht="11.25">
      <c r="A233" s="50" t="s">
        <v>466</v>
      </c>
      <c r="B233" s="29" t="s">
        <v>467</v>
      </c>
      <c r="C233" s="27" t="s">
        <v>41</v>
      </c>
      <c r="D233" s="27" t="s">
        <v>15</v>
      </c>
      <c r="E233" s="28">
        <v>14372694.42</v>
      </c>
      <c r="F233" s="28">
        <v>72601.84</v>
      </c>
      <c r="G233" s="28">
        <v>22088.88</v>
      </c>
      <c r="H233" s="28">
        <v>729464.58</v>
      </c>
      <c r="I233" s="28">
        <v>-89879.83</v>
      </c>
      <c r="J233" s="28">
        <v>121102.57</v>
      </c>
      <c r="K233" s="28">
        <v>0</v>
      </c>
      <c r="L233" s="28">
        <v>0</v>
      </c>
      <c r="M233" s="28">
        <v>0</v>
      </c>
      <c r="N233" s="28">
        <v>0</v>
      </c>
      <c r="O233" s="114">
        <f t="shared" si="3"/>
        <v>15038691.02</v>
      </c>
    </row>
    <row r="234" spans="1:15" s="25" customFormat="1" ht="11.25">
      <c r="A234" s="50" t="s">
        <v>468</v>
      </c>
      <c r="B234" s="29" t="s">
        <v>469</v>
      </c>
      <c r="C234" s="27" t="s">
        <v>18</v>
      </c>
      <c r="D234" s="27" t="s">
        <v>42</v>
      </c>
      <c r="E234" s="28">
        <v>79473980.7</v>
      </c>
      <c r="F234" s="28">
        <v>1740171.63</v>
      </c>
      <c r="G234" s="28">
        <v>291989.68</v>
      </c>
      <c r="H234" s="28">
        <v>1492305.85</v>
      </c>
      <c r="I234" s="28">
        <v>-185867.23</v>
      </c>
      <c r="J234" s="28">
        <v>2275169.77</v>
      </c>
      <c r="K234" s="28">
        <v>0</v>
      </c>
      <c r="L234" s="28">
        <v>0</v>
      </c>
      <c r="M234" s="28">
        <v>0</v>
      </c>
      <c r="N234" s="28">
        <v>0</v>
      </c>
      <c r="O234" s="114">
        <f t="shared" si="3"/>
        <v>81023427.77999999</v>
      </c>
    </row>
    <row r="235" spans="1:15" s="25" customFormat="1" ht="11.25">
      <c r="A235" s="50" t="s">
        <v>470</v>
      </c>
      <c r="B235" s="29" t="s">
        <v>471</v>
      </c>
      <c r="C235" s="27" t="s">
        <v>61</v>
      </c>
      <c r="D235" s="27" t="s">
        <v>42</v>
      </c>
      <c r="E235" s="28">
        <v>90341847.58</v>
      </c>
      <c r="F235" s="28">
        <v>1403358.61</v>
      </c>
      <c r="G235" s="28">
        <v>-142740.81</v>
      </c>
      <c r="H235" s="28">
        <v>1157978.16</v>
      </c>
      <c r="I235" s="28">
        <v>-163601.42</v>
      </c>
      <c r="J235" s="28">
        <v>1858643.51</v>
      </c>
      <c r="K235" s="28">
        <v>0</v>
      </c>
      <c r="L235" s="28">
        <v>0</v>
      </c>
      <c r="M235" s="28">
        <v>-186442.99</v>
      </c>
      <c r="N235" s="28">
        <v>0</v>
      </c>
      <c r="O235" s="114">
        <f t="shared" si="3"/>
        <v>91747807.04</v>
      </c>
    </row>
    <row r="236" spans="1:15" s="25" customFormat="1" ht="11.25">
      <c r="A236" s="50" t="s">
        <v>472</v>
      </c>
      <c r="B236" s="29" t="s">
        <v>473</v>
      </c>
      <c r="C236" s="27" t="s">
        <v>41</v>
      </c>
      <c r="D236" s="27" t="s">
        <v>15</v>
      </c>
      <c r="E236" s="28">
        <v>28618900.94</v>
      </c>
      <c r="F236" s="28">
        <v>286758.23</v>
      </c>
      <c r="G236" s="28">
        <v>30697.08</v>
      </c>
      <c r="H236" s="28">
        <v>1131056.13</v>
      </c>
      <c r="I236" s="28">
        <v>-101101.27</v>
      </c>
      <c r="J236" s="28">
        <v>608445.59</v>
      </c>
      <c r="K236" s="28">
        <v>0</v>
      </c>
      <c r="L236" s="28">
        <v>0</v>
      </c>
      <c r="M236" s="28">
        <v>0</v>
      </c>
      <c r="N236" s="28">
        <v>0</v>
      </c>
      <c r="O236" s="114">
        <f t="shared" si="3"/>
        <v>29939846.080000002</v>
      </c>
    </row>
    <row r="237" spans="1:15" s="25" customFormat="1" ht="11.25">
      <c r="A237" s="50" t="s">
        <v>474</v>
      </c>
      <c r="B237" s="29" t="s">
        <v>475</v>
      </c>
      <c r="C237" s="27" t="s">
        <v>53</v>
      </c>
      <c r="D237" s="27" t="s">
        <v>15</v>
      </c>
      <c r="E237" s="28">
        <v>31329467.8</v>
      </c>
      <c r="F237" s="28">
        <v>277390.4</v>
      </c>
      <c r="G237" s="28">
        <v>122214.38</v>
      </c>
      <c r="H237" s="28">
        <v>895705.74</v>
      </c>
      <c r="I237" s="28">
        <v>-104738.55</v>
      </c>
      <c r="J237" s="28">
        <v>-40991.05</v>
      </c>
      <c r="K237" s="28">
        <v>0</v>
      </c>
      <c r="L237" s="28">
        <v>0</v>
      </c>
      <c r="M237" s="28">
        <v>0</v>
      </c>
      <c r="N237" s="28">
        <v>0</v>
      </c>
      <c r="O237" s="114">
        <f t="shared" si="3"/>
        <v>31679839.16</v>
      </c>
    </row>
    <row r="238" spans="1:15" s="25" customFormat="1" ht="11.25">
      <c r="A238" s="50" t="s">
        <v>476</v>
      </c>
      <c r="B238" s="29" t="s">
        <v>477</v>
      </c>
      <c r="C238" s="27" t="s">
        <v>18</v>
      </c>
      <c r="D238" s="27" t="s">
        <v>42</v>
      </c>
      <c r="E238" s="28">
        <v>65877027.5</v>
      </c>
      <c r="F238" s="28">
        <v>1776406.86</v>
      </c>
      <c r="G238" s="28">
        <v>21139.22</v>
      </c>
      <c r="H238" s="28">
        <v>874421.84</v>
      </c>
      <c r="I238" s="28">
        <v>-138012.52</v>
      </c>
      <c r="J238" s="28">
        <v>1537998.26</v>
      </c>
      <c r="K238" s="28">
        <v>0</v>
      </c>
      <c r="L238" s="28">
        <v>0</v>
      </c>
      <c r="M238" s="28">
        <v>0</v>
      </c>
      <c r="N238" s="28">
        <v>0</v>
      </c>
      <c r="O238" s="114">
        <f t="shared" si="3"/>
        <v>66353889</v>
      </c>
    </row>
    <row r="239" spans="1:15" s="25" customFormat="1" ht="11.25">
      <c r="A239" s="50" t="s">
        <v>478</v>
      </c>
      <c r="B239" s="29" t="s">
        <v>479</v>
      </c>
      <c r="C239" s="27" t="s">
        <v>41</v>
      </c>
      <c r="D239" s="27" t="s">
        <v>15</v>
      </c>
      <c r="E239" s="28">
        <v>31507411.26</v>
      </c>
      <c r="F239" s="28">
        <v>124454.66</v>
      </c>
      <c r="G239" s="28">
        <v>-705143.07</v>
      </c>
      <c r="H239" s="28">
        <v>7812078.09</v>
      </c>
      <c r="I239" s="28">
        <v>-114139.67</v>
      </c>
      <c r="J239" s="28">
        <v>501098.63</v>
      </c>
      <c r="K239" s="28">
        <v>0</v>
      </c>
      <c r="L239" s="28">
        <v>0</v>
      </c>
      <c r="M239" s="28">
        <v>0</v>
      </c>
      <c r="N239" s="28">
        <v>0</v>
      </c>
      <c r="O239" s="114">
        <f t="shared" si="3"/>
        <v>40287136.720000006</v>
      </c>
    </row>
    <row r="240" spans="1:15" s="25" customFormat="1" ht="11.25">
      <c r="A240" s="50" t="s">
        <v>480</v>
      </c>
      <c r="B240" s="29" t="s">
        <v>481</v>
      </c>
      <c r="C240" s="27" t="s">
        <v>14</v>
      </c>
      <c r="D240" s="27" t="s">
        <v>15</v>
      </c>
      <c r="E240" s="28">
        <v>32358338.59</v>
      </c>
      <c r="F240" s="28">
        <v>156290.66</v>
      </c>
      <c r="G240" s="28">
        <v>18725.89</v>
      </c>
      <c r="H240" s="28">
        <v>511841.87</v>
      </c>
      <c r="I240" s="28">
        <v>-247102.18</v>
      </c>
      <c r="J240" s="28">
        <v>204534.27</v>
      </c>
      <c r="K240" s="28">
        <v>0</v>
      </c>
      <c r="L240" s="28">
        <v>0</v>
      </c>
      <c r="M240" s="28">
        <v>-3114</v>
      </c>
      <c r="N240" s="28">
        <v>0</v>
      </c>
      <c r="O240" s="114">
        <f t="shared" si="3"/>
        <v>32649482</v>
      </c>
    </row>
    <row r="241" spans="1:15" s="25" customFormat="1" ht="11.25">
      <c r="A241" s="50" t="s">
        <v>482</v>
      </c>
      <c r="B241" s="29" t="s">
        <v>483</v>
      </c>
      <c r="C241" s="27" t="s">
        <v>41</v>
      </c>
      <c r="D241" s="27" t="s">
        <v>42</v>
      </c>
      <c r="E241" s="28">
        <v>194564897.56</v>
      </c>
      <c r="F241" s="28">
        <v>2816160.9</v>
      </c>
      <c r="G241" s="28">
        <v>438418.17</v>
      </c>
      <c r="H241" s="28">
        <v>2320229.21</v>
      </c>
      <c r="I241" s="28">
        <v>-583976.06</v>
      </c>
      <c r="J241" s="28">
        <v>3173095.16</v>
      </c>
      <c r="K241" s="28">
        <v>0</v>
      </c>
      <c r="L241" s="28">
        <v>0</v>
      </c>
      <c r="M241" s="28">
        <v>0</v>
      </c>
      <c r="N241" s="28">
        <v>0</v>
      </c>
      <c r="O241" s="114">
        <f t="shared" si="3"/>
        <v>196219666.8</v>
      </c>
    </row>
    <row r="242" spans="1:15" s="25" customFormat="1" ht="11.25">
      <c r="A242" s="50" t="s">
        <v>484</v>
      </c>
      <c r="B242" s="29" t="s">
        <v>485</v>
      </c>
      <c r="C242" s="27" t="s">
        <v>14</v>
      </c>
      <c r="D242" s="27" t="s">
        <v>15</v>
      </c>
      <c r="E242" s="28">
        <v>26839931.31</v>
      </c>
      <c r="F242" s="28">
        <v>773373.97</v>
      </c>
      <c r="G242" s="28">
        <v>8749.91</v>
      </c>
      <c r="H242" s="28">
        <v>470175.5</v>
      </c>
      <c r="I242" s="28">
        <v>-77820.38</v>
      </c>
      <c r="J242" s="28">
        <v>25716.87</v>
      </c>
      <c r="K242" s="28">
        <v>0</v>
      </c>
      <c r="L242" s="28">
        <v>0</v>
      </c>
      <c r="M242" s="28">
        <v>0</v>
      </c>
      <c r="N242" s="28">
        <v>0</v>
      </c>
      <c r="O242" s="114">
        <f t="shared" si="3"/>
        <v>26475879.42</v>
      </c>
    </row>
    <row r="243" spans="1:15" s="25" customFormat="1" ht="11.25">
      <c r="A243" s="50" t="s">
        <v>486</v>
      </c>
      <c r="B243" s="29" t="s">
        <v>487</v>
      </c>
      <c r="C243" s="27" t="s">
        <v>61</v>
      </c>
      <c r="D243" s="27" t="s">
        <v>54</v>
      </c>
      <c r="E243" s="28">
        <v>67978609.38</v>
      </c>
      <c r="F243" s="28">
        <v>799022.19</v>
      </c>
      <c r="G243" s="28">
        <v>-192564.67</v>
      </c>
      <c r="H243" s="28">
        <v>1035146.29</v>
      </c>
      <c r="I243" s="28">
        <v>-6946.68</v>
      </c>
      <c r="J243" s="28">
        <v>579411.32</v>
      </c>
      <c r="K243" s="28">
        <v>0</v>
      </c>
      <c r="L243" s="28">
        <v>0</v>
      </c>
      <c r="M243" s="28">
        <v>0</v>
      </c>
      <c r="N243" s="28">
        <v>0</v>
      </c>
      <c r="O243" s="114">
        <f t="shared" si="3"/>
        <v>68979762.78999999</v>
      </c>
    </row>
    <row r="244" spans="1:15" s="25" customFormat="1" ht="11.25">
      <c r="A244" s="50" t="s">
        <v>488</v>
      </c>
      <c r="B244" s="29" t="s">
        <v>489</v>
      </c>
      <c r="C244" s="27" t="s">
        <v>14</v>
      </c>
      <c r="D244" s="27" t="s">
        <v>54</v>
      </c>
      <c r="E244" s="28">
        <v>89693198.77</v>
      </c>
      <c r="F244" s="28">
        <v>2867484.19</v>
      </c>
      <c r="G244" s="28">
        <v>165515.11</v>
      </c>
      <c r="H244" s="28">
        <v>760683.47</v>
      </c>
      <c r="I244" s="28">
        <v>-53264.66</v>
      </c>
      <c r="J244" s="28">
        <v>1684747.38</v>
      </c>
      <c r="K244" s="28">
        <v>0</v>
      </c>
      <c r="L244" s="28">
        <v>0</v>
      </c>
      <c r="M244" s="28">
        <v>0</v>
      </c>
      <c r="N244" s="28">
        <v>0</v>
      </c>
      <c r="O244" s="114">
        <f t="shared" si="3"/>
        <v>89052365.66</v>
      </c>
    </row>
    <row r="245" spans="1:15" s="25" customFormat="1" ht="11.25">
      <c r="A245" s="50" t="s">
        <v>490</v>
      </c>
      <c r="B245" s="29" t="s">
        <v>491</v>
      </c>
      <c r="C245" s="27" t="s">
        <v>61</v>
      </c>
      <c r="D245" s="27" t="s">
        <v>42</v>
      </c>
      <c r="E245" s="28">
        <v>104746771.43</v>
      </c>
      <c r="F245" s="28">
        <v>2665534.46</v>
      </c>
      <c r="G245" s="28">
        <v>155461.38</v>
      </c>
      <c r="H245" s="28">
        <v>908765.47</v>
      </c>
      <c r="I245" s="28">
        <v>-74179.16</v>
      </c>
      <c r="J245" s="28">
        <v>377028.03</v>
      </c>
      <c r="K245" s="28">
        <v>0</v>
      </c>
      <c r="L245" s="28">
        <v>0</v>
      </c>
      <c r="M245" s="28">
        <v>-16632</v>
      </c>
      <c r="N245" s="28">
        <v>0</v>
      </c>
      <c r="O245" s="114">
        <f t="shared" si="3"/>
        <v>103120757.93000002</v>
      </c>
    </row>
    <row r="246" spans="1:15" s="25" customFormat="1" ht="11.25">
      <c r="A246" s="50" t="s">
        <v>492</v>
      </c>
      <c r="B246" s="29" t="s">
        <v>493</v>
      </c>
      <c r="C246" s="27" t="s">
        <v>14</v>
      </c>
      <c r="D246" s="27" t="s">
        <v>15</v>
      </c>
      <c r="E246" s="28">
        <v>27703242.13</v>
      </c>
      <c r="F246" s="28">
        <v>829126.43</v>
      </c>
      <c r="G246" s="28">
        <v>822.78</v>
      </c>
      <c r="H246" s="28">
        <v>753003.11</v>
      </c>
      <c r="I246" s="28">
        <v>68487.55</v>
      </c>
      <c r="J246" s="28">
        <v>370612.03</v>
      </c>
      <c r="K246" s="28">
        <v>0</v>
      </c>
      <c r="L246" s="28">
        <v>0</v>
      </c>
      <c r="M246" s="28">
        <v>0</v>
      </c>
      <c r="N246" s="28">
        <v>0</v>
      </c>
      <c r="O246" s="114">
        <f t="shared" si="3"/>
        <v>28065395.61</v>
      </c>
    </row>
    <row r="247" spans="1:15" s="25" customFormat="1" ht="11.25">
      <c r="A247" s="50" t="s">
        <v>494</v>
      </c>
      <c r="B247" s="29" t="s">
        <v>495</v>
      </c>
      <c r="C247" s="27" t="s">
        <v>32</v>
      </c>
      <c r="D247" s="27" t="s">
        <v>15</v>
      </c>
      <c r="E247" s="28">
        <v>63905148.54</v>
      </c>
      <c r="F247" s="28">
        <v>880947.18</v>
      </c>
      <c r="G247" s="28">
        <v>340760.34</v>
      </c>
      <c r="H247" s="28">
        <v>615821.27</v>
      </c>
      <c r="I247" s="28">
        <v>-391325.82</v>
      </c>
      <c r="J247" s="28">
        <v>106838.96</v>
      </c>
      <c r="K247" s="28">
        <v>0</v>
      </c>
      <c r="L247" s="28">
        <v>0</v>
      </c>
      <c r="M247" s="28">
        <v>0</v>
      </c>
      <c r="N247" s="28">
        <v>0</v>
      </c>
      <c r="O247" s="114">
        <f t="shared" si="3"/>
        <v>63014775.43</v>
      </c>
    </row>
    <row r="248" spans="1:15" s="25" customFormat="1" ht="11.25">
      <c r="A248" s="50" t="s">
        <v>496</v>
      </c>
      <c r="B248" s="29" t="s">
        <v>497</v>
      </c>
      <c r="C248" s="27" t="s">
        <v>21</v>
      </c>
      <c r="D248" s="27" t="s">
        <v>15</v>
      </c>
      <c r="E248" s="28">
        <v>20458840.86</v>
      </c>
      <c r="F248" s="28">
        <v>581028.94</v>
      </c>
      <c r="G248" s="28">
        <v>-25449.42</v>
      </c>
      <c r="H248" s="28">
        <v>278225.46</v>
      </c>
      <c r="I248" s="28">
        <v>-135425.56</v>
      </c>
      <c r="J248" s="28">
        <v>48528</v>
      </c>
      <c r="K248" s="28">
        <v>0</v>
      </c>
      <c r="L248" s="28">
        <v>0</v>
      </c>
      <c r="M248" s="28">
        <v>0</v>
      </c>
      <c r="N248" s="28">
        <v>0</v>
      </c>
      <c r="O248" s="114">
        <f t="shared" si="3"/>
        <v>20094589.240000002</v>
      </c>
    </row>
    <row r="249" spans="1:15" s="25" customFormat="1" ht="11.25">
      <c r="A249" s="50" t="s">
        <v>498</v>
      </c>
      <c r="B249" s="29" t="s">
        <v>499</v>
      </c>
      <c r="C249" s="27" t="s">
        <v>53</v>
      </c>
      <c r="D249" s="27" t="s">
        <v>54</v>
      </c>
      <c r="E249" s="28">
        <v>123203219.3</v>
      </c>
      <c r="F249" s="28">
        <v>788095.36</v>
      </c>
      <c r="G249" s="28">
        <v>212811.14</v>
      </c>
      <c r="H249" s="28">
        <v>2982800.3</v>
      </c>
      <c r="I249" s="28">
        <v>-124195.09</v>
      </c>
      <c r="J249" s="28">
        <v>355830.65</v>
      </c>
      <c r="K249" s="28">
        <v>0</v>
      </c>
      <c r="L249" s="28">
        <v>0</v>
      </c>
      <c r="M249" s="28">
        <v>0</v>
      </c>
      <c r="N249" s="28">
        <v>0</v>
      </c>
      <c r="O249" s="114">
        <f t="shared" si="3"/>
        <v>125416748.66</v>
      </c>
    </row>
    <row r="250" spans="1:15" s="25" customFormat="1" ht="11.25">
      <c r="A250" s="50" t="s">
        <v>500</v>
      </c>
      <c r="B250" s="29" t="s">
        <v>501</v>
      </c>
      <c r="C250" s="27" t="s">
        <v>53</v>
      </c>
      <c r="D250" s="27" t="s">
        <v>15</v>
      </c>
      <c r="E250" s="28">
        <v>24870903.17</v>
      </c>
      <c r="F250" s="28">
        <v>37980.23</v>
      </c>
      <c r="G250" s="28">
        <v>3932.92</v>
      </c>
      <c r="H250" s="28">
        <v>4542346.77</v>
      </c>
      <c r="I250" s="28">
        <v>-286253.43</v>
      </c>
      <c r="J250" s="28">
        <v>85755.72</v>
      </c>
      <c r="K250" s="28">
        <v>0</v>
      </c>
      <c r="L250" s="28">
        <v>0</v>
      </c>
      <c r="M250" s="28">
        <v>0</v>
      </c>
      <c r="N250" s="28">
        <v>0</v>
      </c>
      <c r="O250" s="114">
        <f t="shared" si="3"/>
        <v>29170839.08</v>
      </c>
    </row>
    <row r="251" spans="1:15" s="25" customFormat="1" ht="11.25">
      <c r="A251" s="50" t="s">
        <v>502</v>
      </c>
      <c r="B251" s="29" t="s">
        <v>503</v>
      </c>
      <c r="C251" s="27" t="s">
        <v>21</v>
      </c>
      <c r="D251" s="27" t="s">
        <v>15</v>
      </c>
      <c r="E251" s="28">
        <v>21489313.52</v>
      </c>
      <c r="F251" s="28">
        <v>206614.23</v>
      </c>
      <c r="G251" s="28">
        <v>9723.92</v>
      </c>
      <c r="H251" s="28">
        <v>2971418.23</v>
      </c>
      <c r="I251" s="28">
        <v>-48066.39</v>
      </c>
      <c r="J251" s="28">
        <v>104791.45</v>
      </c>
      <c r="K251" s="28">
        <v>0</v>
      </c>
      <c r="L251" s="28">
        <v>0</v>
      </c>
      <c r="M251" s="28">
        <v>0</v>
      </c>
      <c r="N251" s="28">
        <v>0</v>
      </c>
      <c r="O251" s="114">
        <f t="shared" si="3"/>
        <v>24301118.659999996</v>
      </c>
    </row>
    <row r="252" spans="1:15" s="25" customFormat="1" ht="11.25">
      <c r="A252" s="50" t="s">
        <v>504</v>
      </c>
      <c r="B252" s="29" t="s">
        <v>505</v>
      </c>
      <c r="C252" s="27" t="s">
        <v>21</v>
      </c>
      <c r="D252" s="27" t="s">
        <v>15</v>
      </c>
      <c r="E252" s="28">
        <v>37248414.32</v>
      </c>
      <c r="F252" s="28">
        <v>408707.07</v>
      </c>
      <c r="G252" s="28">
        <v>-13171.28</v>
      </c>
      <c r="H252" s="28">
        <v>474295.38</v>
      </c>
      <c r="I252" s="28">
        <v>-113425.65</v>
      </c>
      <c r="J252" s="28">
        <v>473269.48</v>
      </c>
      <c r="K252" s="28">
        <v>0</v>
      </c>
      <c r="L252" s="28">
        <v>0</v>
      </c>
      <c r="M252" s="28">
        <v>0</v>
      </c>
      <c r="N252" s="28">
        <v>0</v>
      </c>
      <c r="O252" s="114">
        <f t="shared" si="3"/>
        <v>37687017.74</v>
      </c>
    </row>
    <row r="253" spans="1:15" s="25" customFormat="1" ht="11.25">
      <c r="A253" s="50" t="s">
        <v>506</v>
      </c>
      <c r="B253" s="29" t="s">
        <v>507</v>
      </c>
      <c r="C253" s="27" t="s">
        <v>18</v>
      </c>
      <c r="D253" s="27" t="s">
        <v>15</v>
      </c>
      <c r="E253" s="28">
        <v>36591975.51</v>
      </c>
      <c r="F253" s="28">
        <v>267551.23</v>
      </c>
      <c r="G253" s="28">
        <v>-4179.59</v>
      </c>
      <c r="H253" s="28">
        <v>638430.04</v>
      </c>
      <c r="I253" s="28">
        <v>-48736.45</v>
      </c>
      <c r="J253" s="28">
        <v>372727.78</v>
      </c>
      <c r="K253" s="28">
        <v>0</v>
      </c>
      <c r="L253" s="28">
        <v>0</v>
      </c>
      <c r="M253" s="28">
        <v>0</v>
      </c>
      <c r="N253" s="28">
        <v>0</v>
      </c>
      <c r="O253" s="114">
        <f t="shared" si="3"/>
        <v>37291025.24</v>
      </c>
    </row>
    <row r="254" spans="1:15" s="25" customFormat="1" ht="11.25">
      <c r="A254" s="50" t="s">
        <v>508</v>
      </c>
      <c r="B254" s="29" t="s">
        <v>509</v>
      </c>
      <c r="C254" s="27" t="s">
        <v>32</v>
      </c>
      <c r="D254" s="27" t="s">
        <v>15</v>
      </c>
      <c r="E254" s="28">
        <v>25578786.63</v>
      </c>
      <c r="F254" s="28">
        <v>185258.85</v>
      </c>
      <c r="G254" s="28">
        <v>10038.24</v>
      </c>
      <c r="H254" s="28">
        <v>727590.95</v>
      </c>
      <c r="I254" s="28">
        <v>-201537.46</v>
      </c>
      <c r="J254" s="28">
        <v>97800</v>
      </c>
      <c r="K254" s="28">
        <v>0</v>
      </c>
      <c r="L254" s="28">
        <v>0</v>
      </c>
      <c r="M254" s="28">
        <v>0</v>
      </c>
      <c r="N254" s="28">
        <v>0</v>
      </c>
      <c r="O254" s="114">
        <f t="shared" si="3"/>
        <v>26007343.029999997</v>
      </c>
    </row>
    <row r="255" spans="1:15" s="25" customFormat="1" ht="11.25">
      <c r="A255" s="50" t="s">
        <v>510</v>
      </c>
      <c r="B255" s="29" t="s">
        <v>511</v>
      </c>
      <c r="C255" s="27" t="s">
        <v>21</v>
      </c>
      <c r="D255" s="27" t="s">
        <v>15</v>
      </c>
      <c r="E255" s="28">
        <v>18992960.6</v>
      </c>
      <c r="F255" s="28">
        <v>658429.79</v>
      </c>
      <c r="G255" s="28">
        <v>-34861.55</v>
      </c>
      <c r="H255" s="28">
        <v>556522.01</v>
      </c>
      <c r="I255" s="28">
        <v>58798.68</v>
      </c>
      <c r="J255" s="28">
        <v>60789.12</v>
      </c>
      <c r="K255" s="28">
        <v>0</v>
      </c>
      <c r="L255" s="28">
        <v>0</v>
      </c>
      <c r="M255" s="28">
        <v>0</v>
      </c>
      <c r="N255" s="28">
        <v>0</v>
      </c>
      <c r="O255" s="114">
        <f t="shared" si="3"/>
        <v>19045502.170000006</v>
      </c>
    </row>
    <row r="256" spans="1:15" s="25" customFormat="1" ht="11.25">
      <c r="A256" s="50" t="s">
        <v>512</v>
      </c>
      <c r="B256" s="29" t="s">
        <v>513</v>
      </c>
      <c r="C256" s="27" t="s">
        <v>14</v>
      </c>
      <c r="D256" s="27" t="s">
        <v>15</v>
      </c>
      <c r="E256" s="28">
        <v>40731951.84</v>
      </c>
      <c r="F256" s="28">
        <v>1262931.47</v>
      </c>
      <c r="G256" s="28">
        <v>54575.55</v>
      </c>
      <c r="H256" s="28">
        <v>343436.71</v>
      </c>
      <c r="I256" s="28">
        <v>-92113.94</v>
      </c>
      <c r="J256" s="28">
        <v>226829.22</v>
      </c>
      <c r="K256" s="28">
        <v>0</v>
      </c>
      <c r="L256" s="28">
        <v>0</v>
      </c>
      <c r="M256" s="28">
        <v>0</v>
      </c>
      <c r="N256" s="28">
        <v>0</v>
      </c>
      <c r="O256" s="114">
        <f t="shared" si="3"/>
        <v>39892596.81000001</v>
      </c>
    </row>
    <row r="257" spans="1:15" s="25" customFormat="1" ht="11.25">
      <c r="A257" s="50" t="s">
        <v>514</v>
      </c>
      <c r="B257" s="29" t="s">
        <v>515</v>
      </c>
      <c r="C257" s="27" t="s">
        <v>18</v>
      </c>
      <c r="D257" s="27" t="s">
        <v>15</v>
      </c>
      <c r="E257" s="28">
        <v>31727263.62</v>
      </c>
      <c r="F257" s="28">
        <v>355466.13</v>
      </c>
      <c r="G257" s="28">
        <v>37864.79</v>
      </c>
      <c r="H257" s="28">
        <v>437470.03</v>
      </c>
      <c r="I257" s="28">
        <v>17238.12</v>
      </c>
      <c r="J257" s="28">
        <v>266751</v>
      </c>
      <c r="K257" s="28">
        <v>0</v>
      </c>
      <c r="L257" s="28">
        <v>0</v>
      </c>
      <c r="M257" s="28">
        <v>0</v>
      </c>
      <c r="N257" s="28">
        <v>0</v>
      </c>
      <c r="O257" s="114">
        <f t="shared" si="3"/>
        <v>32055391.850000005</v>
      </c>
    </row>
    <row r="258" spans="1:15" s="25" customFormat="1" ht="11.25">
      <c r="A258" s="50" t="s">
        <v>516</v>
      </c>
      <c r="B258" s="29" t="s">
        <v>517</v>
      </c>
      <c r="C258" s="27" t="s">
        <v>53</v>
      </c>
      <c r="D258" s="27" t="s">
        <v>15</v>
      </c>
      <c r="E258" s="28">
        <v>38775897.58</v>
      </c>
      <c r="F258" s="28">
        <v>229902.37</v>
      </c>
      <c r="G258" s="28">
        <v>15091.25</v>
      </c>
      <c r="H258" s="28">
        <v>1318448.84</v>
      </c>
      <c r="I258" s="28">
        <v>-397016.35</v>
      </c>
      <c r="J258" s="28">
        <v>259374.6</v>
      </c>
      <c r="K258" s="28">
        <v>0</v>
      </c>
      <c r="L258" s="28">
        <v>0</v>
      </c>
      <c r="M258" s="28">
        <v>0</v>
      </c>
      <c r="N258" s="28">
        <v>0</v>
      </c>
      <c r="O258" s="114">
        <f t="shared" si="3"/>
        <v>39711711.050000004</v>
      </c>
    </row>
    <row r="259" spans="1:15" s="25" customFormat="1" ht="11.25">
      <c r="A259" s="50" t="s">
        <v>518</v>
      </c>
      <c r="B259" s="29" t="s">
        <v>519</v>
      </c>
      <c r="C259" s="27" t="s">
        <v>61</v>
      </c>
      <c r="D259" s="27" t="s">
        <v>15</v>
      </c>
      <c r="E259" s="28">
        <v>17880921</v>
      </c>
      <c r="F259" s="28">
        <v>238695</v>
      </c>
      <c r="G259" s="28">
        <v>-5418.64</v>
      </c>
      <c r="H259" s="28">
        <v>355611.16</v>
      </c>
      <c r="I259" s="28">
        <v>112006.05</v>
      </c>
      <c r="J259" s="28">
        <v>313647.61</v>
      </c>
      <c r="K259" s="28">
        <v>0</v>
      </c>
      <c r="L259" s="28">
        <v>0</v>
      </c>
      <c r="M259" s="28">
        <v>-27723.41</v>
      </c>
      <c r="N259" s="28">
        <v>0</v>
      </c>
      <c r="O259" s="114">
        <f t="shared" si="3"/>
        <v>18401186.05</v>
      </c>
    </row>
    <row r="260" spans="1:15" s="25" customFormat="1" ht="11.25">
      <c r="A260" s="50" t="s">
        <v>520</v>
      </c>
      <c r="B260" s="29" t="s">
        <v>521</v>
      </c>
      <c r="C260" s="27" t="s">
        <v>167</v>
      </c>
      <c r="D260" s="27" t="s">
        <v>42</v>
      </c>
      <c r="E260" s="28">
        <v>27699040.36</v>
      </c>
      <c r="F260" s="28">
        <v>302006.38</v>
      </c>
      <c r="G260" s="28">
        <v>17937.62</v>
      </c>
      <c r="H260" s="28">
        <v>476767.77</v>
      </c>
      <c r="I260" s="28">
        <v>-5558.06</v>
      </c>
      <c r="J260" s="28">
        <v>850243.64</v>
      </c>
      <c r="K260" s="28">
        <v>0</v>
      </c>
      <c r="L260" s="28">
        <v>0</v>
      </c>
      <c r="M260" s="28">
        <v>0</v>
      </c>
      <c r="N260" s="28">
        <v>0</v>
      </c>
      <c r="O260" s="114">
        <f t="shared" si="3"/>
        <v>28700549.71</v>
      </c>
    </row>
    <row r="261" spans="1:15" s="25" customFormat="1" ht="11.25">
      <c r="A261" s="50" t="s">
        <v>522</v>
      </c>
      <c r="B261" s="29" t="s">
        <v>523</v>
      </c>
      <c r="C261" s="27" t="s">
        <v>14</v>
      </c>
      <c r="D261" s="27" t="s">
        <v>54</v>
      </c>
      <c r="E261" s="28">
        <v>95513089.17</v>
      </c>
      <c r="F261" s="28">
        <v>1633317.9</v>
      </c>
      <c r="G261" s="28">
        <v>659911.52</v>
      </c>
      <c r="H261" s="28">
        <v>2451086.01</v>
      </c>
      <c r="I261" s="28">
        <v>-405570.56</v>
      </c>
      <c r="J261" s="28">
        <v>1228529.85</v>
      </c>
      <c r="K261" s="28">
        <v>0</v>
      </c>
      <c r="L261" s="28">
        <v>0</v>
      </c>
      <c r="M261" s="28">
        <v>0</v>
      </c>
      <c r="N261" s="28">
        <v>0</v>
      </c>
      <c r="O261" s="114">
        <f t="shared" si="3"/>
        <v>96493905.05</v>
      </c>
    </row>
    <row r="262" spans="1:15" s="25" customFormat="1" ht="11.25">
      <c r="A262" s="50" t="s">
        <v>524</v>
      </c>
      <c r="B262" s="29" t="s">
        <v>525</v>
      </c>
      <c r="C262" s="27" t="s">
        <v>32</v>
      </c>
      <c r="D262" s="27" t="s">
        <v>54</v>
      </c>
      <c r="E262" s="28">
        <v>42447746.2</v>
      </c>
      <c r="F262" s="28">
        <v>282807.92</v>
      </c>
      <c r="G262" s="28">
        <v>-10928.98</v>
      </c>
      <c r="H262" s="28">
        <v>684539.95</v>
      </c>
      <c r="I262" s="28">
        <v>-107990.91</v>
      </c>
      <c r="J262" s="28">
        <v>141887.98</v>
      </c>
      <c r="K262" s="28">
        <v>0</v>
      </c>
      <c r="L262" s="28">
        <v>0</v>
      </c>
      <c r="M262" s="28">
        <v>0</v>
      </c>
      <c r="N262" s="28">
        <v>0</v>
      </c>
      <c r="O262" s="114">
        <f t="shared" si="3"/>
        <v>42894304.28</v>
      </c>
    </row>
    <row r="263" spans="1:15" s="25" customFormat="1" ht="11.25">
      <c r="A263" s="50" t="s">
        <v>526</v>
      </c>
      <c r="B263" s="29" t="s">
        <v>527</v>
      </c>
      <c r="C263" s="27" t="s">
        <v>35</v>
      </c>
      <c r="D263" s="27" t="s">
        <v>36</v>
      </c>
      <c r="E263" s="28">
        <v>178639787.83</v>
      </c>
      <c r="F263" s="28">
        <v>644426.59</v>
      </c>
      <c r="G263" s="28">
        <v>-136521.43</v>
      </c>
      <c r="H263" s="28">
        <v>4665669.4</v>
      </c>
      <c r="I263" s="28">
        <v>-477612.43</v>
      </c>
      <c r="J263" s="28">
        <v>5255175.25</v>
      </c>
      <c r="K263" s="28">
        <v>0</v>
      </c>
      <c r="L263" s="28">
        <v>0</v>
      </c>
      <c r="M263" s="28">
        <v>0</v>
      </c>
      <c r="N263" s="28">
        <v>0</v>
      </c>
      <c r="O263" s="114">
        <f t="shared" si="3"/>
        <v>187575114.89000002</v>
      </c>
    </row>
    <row r="264" spans="1:15" s="25" customFormat="1" ht="11.25">
      <c r="A264" s="50" t="s">
        <v>528</v>
      </c>
      <c r="B264" s="29" t="s">
        <v>529</v>
      </c>
      <c r="C264" s="27" t="s">
        <v>14</v>
      </c>
      <c r="D264" s="27" t="s">
        <v>15</v>
      </c>
      <c r="E264" s="28">
        <v>40054675.55</v>
      </c>
      <c r="F264" s="28">
        <v>2032278.24</v>
      </c>
      <c r="G264" s="28">
        <v>17564.7</v>
      </c>
      <c r="H264" s="28">
        <v>118528.73</v>
      </c>
      <c r="I264" s="28">
        <v>-54919.3</v>
      </c>
      <c r="J264" s="28">
        <v>186000</v>
      </c>
      <c r="K264" s="28">
        <v>0</v>
      </c>
      <c r="L264" s="28">
        <v>0</v>
      </c>
      <c r="M264" s="28">
        <v>0</v>
      </c>
      <c r="N264" s="28">
        <v>0</v>
      </c>
      <c r="O264" s="114">
        <f t="shared" si="3"/>
        <v>38254442.03999999</v>
      </c>
    </row>
    <row r="265" spans="1:15" s="25" customFormat="1" ht="11.25">
      <c r="A265" s="50" t="s">
        <v>530</v>
      </c>
      <c r="B265" s="29" t="s">
        <v>531</v>
      </c>
      <c r="C265" s="27" t="s">
        <v>32</v>
      </c>
      <c r="D265" s="27" t="s">
        <v>15</v>
      </c>
      <c r="E265" s="28">
        <v>60093815</v>
      </c>
      <c r="F265" s="28">
        <v>611013</v>
      </c>
      <c r="G265" s="28">
        <v>-10389</v>
      </c>
      <c r="H265" s="28">
        <v>1139390</v>
      </c>
      <c r="I265" s="28">
        <v>-115128</v>
      </c>
      <c r="J265" s="28">
        <v>110232</v>
      </c>
      <c r="K265" s="28">
        <v>0</v>
      </c>
      <c r="L265" s="28">
        <v>0</v>
      </c>
      <c r="M265" s="28">
        <v>0</v>
      </c>
      <c r="N265" s="28">
        <v>0</v>
      </c>
      <c r="O265" s="114">
        <f t="shared" si="3"/>
        <v>60627685</v>
      </c>
    </row>
    <row r="266" spans="1:15" s="25" customFormat="1" ht="11.25">
      <c r="A266" s="50" t="s">
        <v>532</v>
      </c>
      <c r="B266" s="29" t="s">
        <v>533</v>
      </c>
      <c r="C266" s="27" t="s">
        <v>32</v>
      </c>
      <c r="D266" s="27" t="s">
        <v>15</v>
      </c>
      <c r="E266" s="28">
        <v>43264740.37</v>
      </c>
      <c r="F266" s="28">
        <v>600188.6</v>
      </c>
      <c r="G266" s="28">
        <v>-18213.53</v>
      </c>
      <c r="H266" s="28">
        <v>376297.32</v>
      </c>
      <c r="I266" s="28">
        <v>-124758</v>
      </c>
      <c r="J266" s="28">
        <v>256634.45</v>
      </c>
      <c r="K266" s="28">
        <v>0</v>
      </c>
      <c r="L266" s="28">
        <v>0</v>
      </c>
      <c r="M266" s="28">
        <v>0</v>
      </c>
      <c r="N266" s="28">
        <v>0</v>
      </c>
      <c r="O266" s="114">
        <f t="shared" si="3"/>
        <v>43190939.07</v>
      </c>
    </row>
    <row r="267" spans="1:15" s="25" customFormat="1" ht="11.25">
      <c r="A267" s="50" t="s">
        <v>534</v>
      </c>
      <c r="B267" s="29" t="s">
        <v>535</v>
      </c>
      <c r="C267" s="27" t="s">
        <v>18</v>
      </c>
      <c r="D267" s="27" t="s">
        <v>42</v>
      </c>
      <c r="E267" s="28">
        <v>44826442.18</v>
      </c>
      <c r="F267" s="28">
        <v>903119.07</v>
      </c>
      <c r="G267" s="28">
        <v>302825.53</v>
      </c>
      <c r="H267" s="28">
        <v>431541.74</v>
      </c>
      <c r="I267" s="28">
        <v>-275644.94</v>
      </c>
      <c r="J267" s="28">
        <v>690901.56</v>
      </c>
      <c r="K267" s="28">
        <v>0</v>
      </c>
      <c r="L267" s="28">
        <v>0</v>
      </c>
      <c r="M267" s="28">
        <v>0</v>
      </c>
      <c r="N267" s="28">
        <v>0</v>
      </c>
      <c r="O267" s="114">
        <f t="shared" si="3"/>
        <v>44467295.940000005</v>
      </c>
    </row>
    <row r="268" spans="1:15" s="25" customFormat="1" ht="11.25">
      <c r="A268" s="50" t="s">
        <v>536</v>
      </c>
      <c r="B268" s="29" t="s">
        <v>537</v>
      </c>
      <c r="C268" s="27" t="s">
        <v>61</v>
      </c>
      <c r="D268" s="27" t="s">
        <v>15</v>
      </c>
      <c r="E268" s="28">
        <v>39054012.24</v>
      </c>
      <c r="F268" s="28">
        <v>940307.89</v>
      </c>
      <c r="G268" s="28">
        <v>-163936.53</v>
      </c>
      <c r="H268" s="28">
        <v>370727.6</v>
      </c>
      <c r="I268" s="28">
        <v>3988.44</v>
      </c>
      <c r="J268" s="28">
        <v>714841.42</v>
      </c>
      <c r="K268" s="28">
        <v>0</v>
      </c>
      <c r="L268" s="28">
        <v>0</v>
      </c>
      <c r="M268" s="28">
        <v>0</v>
      </c>
      <c r="N268" s="28">
        <v>0</v>
      </c>
      <c r="O268" s="114">
        <f t="shared" si="3"/>
        <v>39367198.34</v>
      </c>
    </row>
    <row r="269" spans="1:15" s="25" customFormat="1" ht="11.25">
      <c r="A269" s="50" t="s">
        <v>538</v>
      </c>
      <c r="B269" s="29" t="s">
        <v>539</v>
      </c>
      <c r="C269" s="27" t="s">
        <v>61</v>
      </c>
      <c r="D269" s="27" t="s">
        <v>15</v>
      </c>
      <c r="E269" s="28">
        <v>16889444.61</v>
      </c>
      <c r="F269" s="28">
        <v>251930.56</v>
      </c>
      <c r="G269" s="28">
        <v>37768.4</v>
      </c>
      <c r="H269" s="28">
        <v>328681.08</v>
      </c>
      <c r="I269" s="28">
        <v>-79774.19</v>
      </c>
      <c r="J269" s="28">
        <v>64965.69</v>
      </c>
      <c r="K269" s="28">
        <v>0</v>
      </c>
      <c r="L269" s="28">
        <v>0</v>
      </c>
      <c r="M269" s="28">
        <v>0</v>
      </c>
      <c r="N269" s="28">
        <v>0</v>
      </c>
      <c r="O269" s="114">
        <f aca="true" t="shared" si="4" ref="O269:O332">E269-F269-G269+H269+I269+J269+K269+L269+M269</f>
        <v>16913618.229999997</v>
      </c>
    </row>
    <row r="270" spans="1:15" s="25" customFormat="1" ht="11.25">
      <c r="A270" s="50" t="s">
        <v>540</v>
      </c>
      <c r="B270" s="29" t="s">
        <v>541</v>
      </c>
      <c r="C270" s="27" t="s">
        <v>32</v>
      </c>
      <c r="D270" s="27" t="s">
        <v>15</v>
      </c>
      <c r="E270" s="28">
        <v>44526836.35</v>
      </c>
      <c r="F270" s="28">
        <v>1239334.63</v>
      </c>
      <c r="G270" s="28">
        <v>-115220.77</v>
      </c>
      <c r="H270" s="28">
        <v>266519.26</v>
      </c>
      <c r="I270" s="28">
        <v>-156446.34</v>
      </c>
      <c r="J270" s="28">
        <v>738889.25</v>
      </c>
      <c r="K270" s="28">
        <v>0</v>
      </c>
      <c r="L270" s="28">
        <v>0</v>
      </c>
      <c r="M270" s="28">
        <v>0</v>
      </c>
      <c r="N270" s="28">
        <v>0</v>
      </c>
      <c r="O270" s="114">
        <f t="shared" si="4"/>
        <v>44251684.66</v>
      </c>
    </row>
    <row r="271" spans="1:15" s="25" customFormat="1" ht="11.25">
      <c r="A271" s="50" t="s">
        <v>542</v>
      </c>
      <c r="B271" s="29" t="s">
        <v>543</v>
      </c>
      <c r="C271" s="27" t="s">
        <v>18</v>
      </c>
      <c r="D271" s="27" t="s">
        <v>42</v>
      </c>
      <c r="E271" s="28">
        <v>86997261.94</v>
      </c>
      <c r="F271" s="28">
        <v>1454461.13</v>
      </c>
      <c r="G271" s="28">
        <v>16390.21</v>
      </c>
      <c r="H271" s="28">
        <v>759763.37</v>
      </c>
      <c r="I271" s="28">
        <v>-93786.24</v>
      </c>
      <c r="J271" s="28">
        <v>502487.61</v>
      </c>
      <c r="K271" s="28">
        <v>0</v>
      </c>
      <c r="L271" s="28">
        <v>0</v>
      </c>
      <c r="M271" s="28">
        <v>0</v>
      </c>
      <c r="N271" s="28">
        <v>0</v>
      </c>
      <c r="O271" s="114">
        <f t="shared" si="4"/>
        <v>86694875.34000002</v>
      </c>
    </row>
    <row r="272" spans="1:15" s="25" customFormat="1" ht="11.25">
      <c r="A272" s="50" t="s">
        <v>544</v>
      </c>
      <c r="B272" s="29" t="s">
        <v>545</v>
      </c>
      <c r="C272" s="27" t="s">
        <v>167</v>
      </c>
      <c r="D272" s="27" t="s">
        <v>54</v>
      </c>
      <c r="E272" s="28">
        <v>72705555.82</v>
      </c>
      <c r="F272" s="28">
        <v>584475.01</v>
      </c>
      <c r="G272" s="28">
        <v>39217.84</v>
      </c>
      <c r="H272" s="28">
        <v>1233728.13</v>
      </c>
      <c r="I272" s="28">
        <v>-11087.93</v>
      </c>
      <c r="J272" s="28">
        <v>253255.82</v>
      </c>
      <c r="K272" s="28">
        <v>0</v>
      </c>
      <c r="L272" s="28">
        <v>0</v>
      </c>
      <c r="M272" s="28">
        <v>0</v>
      </c>
      <c r="N272" s="28">
        <v>0</v>
      </c>
      <c r="O272" s="114">
        <f t="shared" si="4"/>
        <v>73557758.98999996</v>
      </c>
    </row>
    <row r="273" spans="1:15" s="25" customFormat="1" ht="11.25">
      <c r="A273" s="50" t="s">
        <v>546</v>
      </c>
      <c r="B273" s="29" t="s">
        <v>547</v>
      </c>
      <c r="C273" s="27" t="s">
        <v>61</v>
      </c>
      <c r="D273" s="27" t="s">
        <v>54</v>
      </c>
      <c r="E273" s="28">
        <v>76750920.43</v>
      </c>
      <c r="F273" s="28">
        <v>1953708.16</v>
      </c>
      <c r="G273" s="28">
        <v>5355.1</v>
      </c>
      <c r="H273" s="28">
        <v>1139315.9</v>
      </c>
      <c r="I273" s="28">
        <v>-165402.17</v>
      </c>
      <c r="J273" s="28">
        <v>1629005.41</v>
      </c>
      <c r="K273" s="28">
        <v>0</v>
      </c>
      <c r="L273" s="28">
        <v>0</v>
      </c>
      <c r="M273" s="28">
        <v>0</v>
      </c>
      <c r="N273" s="28">
        <v>0</v>
      </c>
      <c r="O273" s="114">
        <f t="shared" si="4"/>
        <v>77394776.31000002</v>
      </c>
    </row>
    <row r="274" spans="1:15" s="25" customFormat="1" ht="11.25">
      <c r="A274" s="50" t="s">
        <v>548</v>
      </c>
      <c r="B274" s="29" t="s">
        <v>549</v>
      </c>
      <c r="C274" s="27" t="s">
        <v>61</v>
      </c>
      <c r="D274" s="27" t="s">
        <v>15</v>
      </c>
      <c r="E274" s="28">
        <v>49482988.58</v>
      </c>
      <c r="F274" s="28">
        <v>818834.6</v>
      </c>
      <c r="G274" s="28">
        <v>-29080.74</v>
      </c>
      <c r="H274" s="28">
        <v>608149.64</v>
      </c>
      <c r="I274" s="28">
        <v>-57475.71</v>
      </c>
      <c r="J274" s="28">
        <v>492672.47</v>
      </c>
      <c r="K274" s="28">
        <v>0</v>
      </c>
      <c r="L274" s="28">
        <v>0</v>
      </c>
      <c r="M274" s="28">
        <v>0</v>
      </c>
      <c r="N274" s="28">
        <v>0</v>
      </c>
      <c r="O274" s="114">
        <f t="shared" si="4"/>
        <v>49736581.12</v>
      </c>
    </row>
    <row r="275" spans="1:15" s="25" customFormat="1" ht="11.25">
      <c r="A275" s="50" t="s">
        <v>550</v>
      </c>
      <c r="B275" s="29" t="s">
        <v>551</v>
      </c>
      <c r="C275" s="27" t="s">
        <v>53</v>
      </c>
      <c r="D275" s="27" t="s">
        <v>15</v>
      </c>
      <c r="E275" s="28">
        <v>22573425.25</v>
      </c>
      <c r="F275" s="28">
        <v>133843.16</v>
      </c>
      <c r="G275" s="28">
        <v>20086.22</v>
      </c>
      <c r="H275" s="28">
        <v>449516.48</v>
      </c>
      <c r="I275" s="28">
        <v>-131105.79</v>
      </c>
      <c r="J275" s="28">
        <v>162303.95</v>
      </c>
      <c r="K275" s="28">
        <v>0</v>
      </c>
      <c r="L275" s="28">
        <v>0</v>
      </c>
      <c r="M275" s="28">
        <v>0</v>
      </c>
      <c r="N275" s="28">
        <v>0</v>
      </c>
      <c r="O275" s="114">
        <f t="shared" si="4"/>
        <v>22900210.51</v>
      </c>
    </row>
    <row r="276" spans="1:15" s="25" customFormat="1" ht="11.25">
      <c r="A276" s="50" t="s">
        <v>552</v>
      </c>
      <c r="B276" s="29" t="s">
        <v>553</v>
      </c>
      <c r="C276" s="27" t="s">
        <v>32</v>
      </c>
      <c r="D276" s="27" t="s">
        <v>15</v>
      </c>
      <c r="E276" s="28">
        <v>29230129.52</v>
      </c>
      <c r="F276" s="28">
        <v>131409.89</v>
      </c>
      <c r="G276" s="28">
        <v>6671792.32</v>
      </c>
      <c r="H276" s="28">
        <v>20928872.55</v>
      </c>
      <c r="I276" s="28">
        <v>-1802525.13</v>
      </c>
      <c r="J276" s="28">
        <v>280314.59</v>
      </c>
      <c r="K276" s="28">
        <v>0</v>
      </c>
      <c r="L276" s="28">
        <v>0</v>
      </c>
      <c r="M276" s="28">
        <v>0</v>
      </c>
      <c r="N276" s="28">
        <v>0</v>
      </c>
      <c r="O276" s="114">
        <f t="shared" si="4"/>
        <v>41833589.32</v>
      </c>
    </row>
    <row r="277" spans="1:15" s="25" customFormat="1" ht="11.25">
      <c r="A277" s="50" t="s">
        <v>554</v>
      </c>
      <c r="B277" s="29" t="s">
        <v>555</v>
      </c>
      <c r="C277" s="27" t="s">
        <v>167</v>
      </c>
      <c r="D277" s="27" t="s">
        <v>42</v>
      </c>
      <c r="E277" s="28">
        <v>79375601.5</v>
      </c>
      <c r="F277" s="28">
        <v>807843.43</v>
      </c>
      <c r="G277" s="28">
        <v>-6625.84</v>
      </c>
      <c r="H277" s="28">
        <v>1318832.33</v>
      </c>
      <c r="I277" s="28">
        <v>12284.86</v>
      </c>
      <c r="J277" s="28">
        <v>2346110.12</v>
      </c>
      <c r="K277" s="28">
        <v>0</v>
      </c>
      <c r="L277" s="28">
        <v>0</v>
      </c>
      <c r="M277" s="28">
        <v>0</v>
      </c>
      <c r="N277" s="28">
        <v>0</v>
      </c>
      <c r="O277" s="114">
        <f t="shared" si="4"/>
        <v>82251611.22</v>
      </c>
    </row>
    <row r="278" spans="1:15" s="25" customFormat="1" ht="11.25">
      <c r="A278" s="50" t="s">
        <v>556</v>
      </c>
      <c r="B278" s="29" t="s">
        <v>557</v>
      </c>
      <c r="C278" s="27" t="s">
        <v>14</v>
      </c>
      <c r="D278" s="27" t="s">
        <v>15</v>
      </c>
      <c r="E278" s="28">
        <v>34729327.46</v>
      </c>
      <c r="F278" s="28">
        <v>3087367.51</v>
      </c>
      <c r="G278" s="28">
        <v>366430.52</v>
      </c>
      <c r="H278" s="28">
        <v>199068.93</v>
      </c>
      <c r="I278" s="28">
        <v>-109743.91</v>
      </c>
      <c r="J278" s="28">
        <v>1228707.07</v>
      </c>
      <c r="K278" s="28">
        <v>0</v>
      </c>
      <c r="L278" s="28">
        <v>0</v>
      </c>
      <c r="M278" s="28">
        <v>0</v>
      </c>
      <c r="N278" s="28">
        <v>0</v>
      </c>
      <c r="O278" s="114">
        <f t="shared" si="4"/>
        <v>32593561.520000003</v>
      </c>
    </row>
    <row r="279" spans="1:15" s="25" customFormat="1" ht="11.25">
      <c r="A279" s="50" t="s">
        <v>558</v>
      </c>
      <c r="B279" s="29" t="s">
        <v>559</v>
      </c>
      <c r="C279" s="27" t="s">
        <v>35</v>
      </c>
      <c r="D279" s="27" t="s">
        <v>36</v>
      </c>
      <c r="E279" s="28">
        <v>48828340.82</v>
      </c>
      <c r="F279" s="28">
        <v>1253522.08</v>
      </c>
      <c r="G279" s="28">
        <v>-67228.94</v>
      </c>
      <c r="H279" s="28">
        <v>584712.58</v>
      </c>
      <c r="I279" s="28">
        <v>-149558.08</v>
      </c>
      <c r="J279" s="28">
        <v>357892.42</v>
      </c>
      <c r="K279" s="28">
        <v>0</v>
      </c>
      <c r="L279" s="28">
        <v>0</v>
      </c>
      <c r="M279" s="28">
        <v>0</v>
      </c>
      <c r="N279" s="28">
        <v>0</v>
      </c>
      <c r="O279" s="114">
        <f t="shared" si="4"/>
        <v>48435094.6</v>
      </c>
    </row>
    <row r="280" spans="1:15" s="25" customFormat="1" ht="11.25">
      <c r="A280" s="50" t="s">
        <v>560</v>
      </c>
      <c r="B280" s="29" t="s">
        <v>561</v>
      </c>
      <c r="C280" s="27" t="s">
        <v>14</v>
      </c>
      <c r="D280" s="27" t="s">
        <v>15</v>
      </c>
      <c r="E280" s="28">
        <v>39438571.91</v>
      </c>
      <c r="F280" s="28">
        <v>524397.56</v>
      </c>
      <c r="G280" s="28">
        <v>-141433.73</v>
      </c>
      <c r="H280" s="28">
        <v>408113.5</v>
      </c>
      <c r="I280" s="28">
        <v>-188472.39</v>
      </c>
      <c r="J280" s="28">
        <v>513000</v>
      </c>
      <c r="K280" s="28">
        <v>0</v>
      </c>
      <c r="L280" s="28">
        <v>0</v>
      </c>
      <c r="M280" s="28">
        <v>0</v>
      </c>
      <c r="N280" s="28">
        <v>0</v>
      </c>
      <c r="O280" s="114">
        <f t="shared" si="4"/>
        <v>39788249.18999999</v>
      </c>
    </row>
    <row r="281" spans="1:15" s="25" customFormat="1" ht="11.25">
      <c r="A281" s="50" t="s">
        <v>562</v>
      </c>
      <c r="B281" s="29" t="s">
        <v>563</v>
      </c>
      <c r="C281" s="27" t="s">
        <v>53</v>
      </c>
      <c r="D281" s="27" t="s">
        <v>54</v>
      </c>
      <c r="E281" s="28">
        <v>102671779.73</v>
      </c>
      <c r="F281" s="28">
        <v>3794682.41</v>
      </c>
      <c r="G281" s="28">
        <v>468034.14</v>
      </c>
      <c r="H281" s="28">
        <v>591268.93</v>
      </c>
      <c r="I281" s="28">
        <v>-115416.39</v>
      </c>
      <c r="J281" s="28">
        <v>1835667.53</v>
      </c>
      <c r="K281" s="28">
        <v>0</v>
      </c>
      <c r="L281" s="28">
        <v>0</v>
      </c>
      <c r="M281" s="28">
        <v>0</v>
      </c>
      <c r="N281" s="28">
        <v>0</v>
      </c>
      <c r="O281" s="114">
        <f t="shared" si="4"/>
        <v>100720583.25000001</v>
      </c>
    </row>
    <row r="282" spans="1:15" s="25" customFormat="1" ht="11.25">
      <c r="A282" s="50" t="s">
        <v>564</v>
      </c>
      <c r="B282" s="29" t="s">
        <v>696</v>
      </c>
      <c r="C282" s="27" t="s">
        <v>18</v>
      </c>
      <c r="D282" s="27" t="s">
        <v>42</v>
      </c>
      <c r="E282" s="28">
        <v>51045463.5</v>
      </c>
      <c r="F282" s="28">
        <v>423712.84</v>
      </c>
      <c r="G282" s="28">
        <v>-112560.26</v>
      </c>
      <c r="H282" s="28">
        <v>874351.1</v>
      </c>
      <c r="I282" s="28">
        <v>-28900.19</v>
      </c>
      <c r="J282" s="28">
        <v>865025.34</v>
      </c>
      <c r="K282" s="28">
        <v>0</v>
      </c>
      <c r="L282" s="28">
        <v>0</v>
      </c>
      <c r="M282" s="28">
        <v>0</v>
      </c>
      <c r="N282" s="28">
        <v>0</v>
      </c>
      <c r="O282" s="114">
        <f t="shared" si="4"/>
        <v>52444787.17</v>
      </c>
    </row>
    <row r="283" spans="1:15" s="25" customFormat="1" ht="11.25">
      <c r="A283" s="50" t="s">
        <v>565</v>
      </c>
      <c r="B283" s="29" t="s">
        <v>566</v>
      </c>
      <c r="C283" s="27" t="s">
        <v>61</v>
      </c>
      <c r="D283" s="27" t="s">
        <v>15</v>
      </c>
      <c r="E283" s="28">
        <v>29942845.94</v>
      </c>
      <c r="F283" s="28">
        <v>636302.9</v>
      </c>
      <c r="G283" s="28">
        <v>-12441.06</v>
      </c>
      <c r="H283" s="28">
        <v>117923.35</v>
      </c>
      <c r="I283" s="28">
        <v>-16263.46</v>
      </c>
      <c r="J283" s="28">
        <v>344230.3</v>
      </c>
      <c r="K283" s="28">
        <v>0</v>
      </c>
      <c r="L283" s="28">
        <v>0</v>
      </c>
      <c r="M283" s="28">
        <v>0</v>
      </c>
      <c r="N283" s="28">
        <v>0</v>
      </c>
      <c r="O283" s="114">
        <f t="shared" si="4"/>
        <v>29764874.290000003</v>
      </c>
    </row>
    <row r="284" spans="1:15" s="25" customFormat="1" ht="11.25">
      <c r="A284" s="50" t="s">
        <v>567</v>
      </c>
      <c r="B284" s="29" t="s">
        <v>568</v>
      </c>
      <c r="C284" s="27" t="s">
        <v>14</v>
      </c>
      <c r="D284" s="27" t="s">
        <v>15</v>
      </c>
      <c r="E284" s="28">
        <v>19478784.22</v>
      </c>
      <c r="F284" s="28">
        <v>245263.53</v>
      </c>
      <c r="G284" s="28">
        <v>33693.59</v>
      </c>
      <c r="H284" s="28">
        <v>504581.43</v>
      </c>
      <c r="I284" s="28">
        <v>24521.29</v>
      </c>
      <c r="J284" s="28">
        <v>207881.35</v>
      </c>
      <c r="K284" s="28">
        <v>0</v>
      </c>
      <c r="L284" s="28">
        <v>0</v>
      </c>
      <c r="M284" s="28">
        <v>0</v>
      </c>
      <c r="N284" s="28">
        <v>0</v>
      </c>
      <c r="O284" s="114">
        <f t="shared" si="4"/>
        <v>19936811.169999998</v>
      </c>
    </row>
    <row r="285" spans="1:15" s="25" customFormat="1" ht="11.25">
      <c r="A285" s="50" t="s">
        <v>569</v>
      </c>
      <c r="B285" s="29" t="s">
        <v>570</v>
      </c>
      <c r="C285" s="27" t="s">
        <v>53</v>
      </c>
      <c r="D285" s="27" t="s">
        <v>15</v>
      </c>
      <c r="E285" s="28">
        <v>37331826.93</v>
      </c>
      <c r="F285" s="28">
        <v>290183.56</v>
      </c>
      <c r="G285" s="28">
        <v>71257.87</v>
      </c>
      <c r="H285" s="28">
        <v>836479.13</v>
      </c>
      <c r="I285" s="28">
        <v>-153328.48</v>
      </c>
      <c r="J285" s="28">
        <v>111458.95</v>
      </c>
      <c r="K285" s="28">
        <v>0</v>
      </c>
      <c r="L285" s="28">
        <v>0</v>
      </c>
      <c r="M285" s="28">
        <v>0</v>
      </c>
      <c r="N285" s="28">
        <v>0</v>
      </c>
      <c r="O285" s="114">
        <f t="shared" si="4"/>
        <v>37764995.10000001</v>
      </c>
    </row>
    <row r="286" spans="1:15" s="25" customFormat="1" ht="11.25">
      <c r="A286" s="50" t="s">
        <v>571</v>
      </c>
      <c r="B286" s="29" t="s">
        <v>572</v>
      </c>
      <c r="C286" s="27" t="s">
        <v>53</v>
      </c>
      <c r="D286" s="27" t="s">
        <v>15</v>
      </c>
      <c r="E286" s="28">
        <v>28347421.89</v>
      </c>
      <c r="F286" s="28">
        <v>200449.29</v>
      </c>
      <c r="G286" s="28">
        <v>186229.3</v>
      </c>
      <c r="H286" s="28">
        <v>1438113.52</v>
      </c>
      <c r="I286" s="28">
        <v>-159186.01</v>
      </c>
      <c r="J286" s="28">
        <v>63121.87</v>
      </c>
      <c r="K286" s="28">
        <v>0</v>
      </c>
      <c r="L286" s="28">
        <v>0</v>
      </c>
      <c r="M286" s="28">
        <v>-7626.5</v>
      </c>
      <c r="N286" s="28">
        <v>0</v>
      </c>
      <c r="O286" s="114">
        <f t="shared" si="4"/>
        <v>29295166.18</v>
      </c>
    </row>
    <row r="287" spans="1:15" s="25" customFormat="1" ht="11.25">
      <c r="A287" s="50" t="s">
        <v>573</v>
      </c>
      <c r="B287" s="29" t="s">
        <v>574</v>
      </c>
      <c r="C287" s="27" t="s">
        <v>61</v>
      </c>
      <c r="D287" s="27" t="s">
        <v>54</v>
      </c>
      <c r="E287" s="28">
        <v>61780362.74</v>
      </c>
      <c r="F287" s="28">
        <v>851866.52</v>
      </c>
      <c r="G287" s="28">
        <v>58974.47</v>
      </c>
      <c r="H287" s="28">
        <v>248729.1</v>
      </c>
      <c r="I287" s="28">
        <v>265246.17</v>
      </c>
      <c r="J287" s="28">
        <v>911548.16</v>
      </c>
      <c r="K287" s="28">
        <v>0</v>
      </c>
      <c r="L287" s="28">
        <v>0</v>
      </c>
      <c r="M287" s="28">
        <v>0</v>
      </c>
      <c r="N287" s="28">
        <v>0</v>
      </c>
      <c r="O287" s="114">
        <f t="shared" si="4"/>
        <v>62295045.18</v>
      </c>
    </row>
    <row r="288" spans="1:15" s="25" customFormat="1" ht="11.25">
      <c r="A288" s="50" t="s">
        <v>575</v>
      </c>
      <c r="B288" s="29" t="s">
        <v>576</v>
      </c>
      <c r="C288" s="27" t="s">
        <v>32</v>
      </c>
      <c r="D288" s="27" t="s">
        <v>15</v>
      </c>
      <c r="E288" s="28">
        <v>23034788.57</v>
      </c>
      <c r="F288" s="28">
        <v>316525.03</v>
      </c>
      <c r="G288" s="28">
        <v>-18755.47</v>
      </c>
      <c r="H288" s="28">
        <v>633548.09</v>
      </c>
      <c r="I288" s="28">
        <v>-61177.12</v>
      </c>
      <c r="J288" s="28">
        <v>462971.48</v>
      </c>
      <c r="K288" s="28">
        <v>0</v>
      </c>
      <c r="L288" s="28">
        <v>0</v>
      </c>
      <c r="M288" s="28">
        <v>0</v>
      </c>
      <c r="N288" s="28">
        <v>0</v>
      </c>
      <c r="O288" s="114">
        <f t="shared" si="4"/>
        <v>23772361.459999997</v>
      </c>
    </row>
    <row r="289" spans="1:15" s="25" customFormat="1" ht="11.25">
      <c r="A289" s="50" t="s">
        <v>577</v>
      </c>
      <c r="B289" s="29" t="s">
        <v>578</v>
      </c>
      <c r="C289" s="27" t="s">
        <v>14</v>
      </c>
      <c r="D289" s="27" t="s">
        <v>15</v>
      </c>
      <c r="E289" s="28">
        <v>42930297.68</v>
      </c>
      <c r="F289" s="28">
        <v>455054.82</v>
      </c>
      <c r="G289" s="28">
        <v>265822.82</v>
      </c>
      <c r="H289" s="28">
        <v>666095.09</v>
      </c>
      <c r="I289" s="28">
        <v>-269588.99</v>
      </c>
      <c r="J289" s="28">
        <v>539677.89</v>
      </c>
      <c r="K289" s="28">
        <v>0</v>
      </c>
      <c r="L289" s="28">
        <v>0</v>
      </c>
      <c r="M289" s="28">
        <v>-4279.61</v>
      </c>
      <c r="N289" s="28">
        <v>0</v>
      </c>
      <c r="O289" s="114">
        <f t="shared" si="4"/>
        <v>43141324.42</v>
      </c>
    </row>
    <row r="290" spans="1:15" s="25" customFormat="1" ht="11.25">
      <c r="A290" s="50" t="s">
        <v>579</v>
      </c>
      <c r="B290" s="29" t="s">
        <v>580</v>
      </c>
      <c r="C290" s="27" t="s">
        <v>53</v>
      </c>
      <c r="D290" s="27" t="s">
        <v>15</v>
      </c>
      <c r="E290" s="28">
        <v>32254434.41</v>
      </c>
      <c r="F290" s="28">
        <v>365193.9</v>
      </c>
      <c r="G290" s="28">
        <v>47087.77</v>
      </c>
      <c r="H290" s="28">
        <v>202046.6</v>
      </c>
      <c r="I290" s="28">
        <v>1689.67</v>
      </c>
      <c r="J290" s="28">
        <v>102724.44</v>
      </c>
      <c r="K290" s="28">
        <v>0</v>
      </c>
      <c r="L290" s="28">
        <v>0</v>
      </c>
      <c r="M290" s="28">
        <v>0</v>
      </c>
      <c r="N290" s="28">
        <v>0</v>
      </c>
      <c r="O290" s="114">
        <f t="shared" si="4"/>
        <v>32148613.450000007</v>
      </c>
    </row>
    <row r="291" spans="1:15" s="25" customFormat="1" ht="11.25">
      <c r="A291" s="50" t="s">
        <v>581</v>
      </c>
      <c r="B291" s="29" t="s">
        <v>582</v>
      </c>
      <c r="C291" s="27" t="s">
        <v>14</v>
      </c>
      <c r="D291" s="27" t="s">
        <v>15</v>
      </c>
      <c r="E291" s="28">
        <v>29971645.25</v>
      </c>
      <c r="F291" s="28">
        <v>152326.03</v>
      </c>
      <c r="G291" s="28">
        <v>-5672.88</v>
      </c>
      <c r="H291" s="28">
        <v>454474.03</v>
      </c>
      <c r="I291" s="28">
        <v>-53114.41</v>
      </c>
      <c r="J291" s="28">
        <v>231508.71</v>
      </c>
      <c r="K291" s="28">
        <v>0</v>
      </c>
      <c r="L291" s="28">
        <v>0</v>
      </c>
      <c r="M291" s="28">
        <v>0</v>
      </c>
      <c r="N291" s="28">
        <v>0</v>
      </c>
      <c r="O291" s="114">
        <f t="shared" si="4"/>
        <v>30457860.43</v>
      </c>
    </row>
    <row r="292" spans="1:15" s="25" customFormat="1" ht="11.25">
      <c r="A292" s="50" t="s">
        <v>583</v>
      </c>
      <c r="B292" s="29" t="s">
        <v>584</v>
      </c>
      <c r="C292" s="27" t="s">
        <v>32</v>
      </c>
      <c r="D292" s="27" t="s">
        <v>15</v>
      </c>
      <c r="E292" s="28">
        <v>25579984.55</v>
      </c>
      <c r="F292" s="28">
        <v>1277436.02</v>
      </c>
      <c r="G292" s="28">
        <v>-76602.18</v>
      </c>
      <c r="H292" s="28">
        <v>517236.56</v>
      </c>
      <c r="I292" s="28">
        <v>-68611.98</v>
      </c>
      <c r="J292" s="28">
        <v>112546.2</v>
      </c>
      <c r="K292" s="28">
        <v>0</v>
      </c>
      <c r="L292" s="28">
        <v>0</v>
      </c>
      <c r="M292" s="28">
        <v>0</v>
      </c>
      <c r="N292" s="28">
        <v>0</v>
      </c>
      <c r="O292" s="114">
        <f t="shared" si="4"/>
        <v>24940321.49</v>
      </c>
    </row>
    <row r="293" spans="1:15" s="25" customFormat="1" ht="11.25">
      <c r="A293" s="50" t="s">
        <v>585</v>
      </c>
      <c r="B293" s="29" t="s">
        <v>586</v>
      </c>
      <c r="C293" s="27" t="s">
        <v>32</v>
      </c>
      <c r="D293" s="27" t="s">
        <v>54</v>
      </c>
      <c r="E293" s="28">
        <v>97462373.59</v>
      </c>
      <c r="F293" s="28">
        <v>1821492</v>
      </c>
      <c r="G293" s="28">
        <v>-231298.64</v>
      </c>
      <c r="H293" s="28">
        <v>3170174.21</v>
      </c>
      <c r="I293" s="28">
        <v>1470.78</v>
      </c>
      <c r="J293" s="28">
        <v>1506244.1</v>
      </c>
      <c r="K293" s="28">
        <v>0</v>
      </c>
      <c r="L293" s="28">
        <v>-118076.11</v>
      </c>
      <c r="M293" s="28">
        <v>-20936.96</v>
      </c>
      <c r="N293" s="28">
        <v>0</v>
      </c>
      <c r="O293" s="114">
        <f t="shared" si="4"/>
        <v>100411056.25</v>
      </c>
    </row>
    <row r="294" spans="1:15" s="25" customFormat="1" ht="11.25">
      <c r="A294" s="50" t="s">
        <v>587</v>
      </c>
      <c r="B294" s="29" t="s">
        <v>588</v>
      </c>
      <c r="C294" s="27" t="s">
        <v>14</v>
      </c>
      <c r="D294" s="27" t="s">
        <v>15</v>
      </c>
      <c r="E294" s="28">
        <v>51638417.85</v>
      </c>
      <c r="F294" s="28">
        <v>490226.45</v>
      </c>
      <c r="G294" s="28">
        <v>288469.27</v>
      </c>
      <c r="H294" s="28">
        <v>915074.21</v>
      </c>
      <c r="I294" s="28">
        <v>-205654.25</v>
      </c>
      <c r="J294" s="28">
        <v>-94687.24</v>
      </c>
      <c r="K294" s="28">
        <v>0</v>
      </c>
      <c r="L294" s="28">
        <v>0</v>
      </c>
      <c r="M294" s="28">
        <v>0</v>
      </c>
      <c r="N294" s="28">
        <v>0</v>
      </c>
      <c r="O294" s="114">
        <f t="shared" si="4"/>
        <v>51474454.849999994</v>
      </c>
    </row>
    <row r="295" spans="1:15" s="25" customFormat="1" ht="11.25">
      <c r="A295" s="50" t="s">
        <v>589</v>
      </c>
      <c r="B295" s="29" t="s">
        <v>590</v>
      </c>
      <c r="C295" s="27" t="s">
        <v>53</v>
      </c>
      <c r="D295" s="27" t="s">
        <v>54</v>
      </c>
      <c r="E295" s="28">
        <v>34522817.03</v>
      </c>
      <c r="F295" s="28">
        <v>198112.73</v>
      </c>
      <c r="G295" s="28">
        <v>69141.43</v>
      </c>
      <c r="H295" s="28">
        <v>1007746.02</v>
      </c>
      <c r="I295" s="28">
        <v>-217182.74</v>
      </c>
      <c r="J295" s="28">
        <v>383494.43</v>
      </c>
      <c r="K295" s="28">
        <v>0</v>
      </c>
      <c r="L295" s="28">
        <v>0</v>
      </c>
      <c r="M295" s="28">
        <v>0</v>
      </c>
      <c r="N295" s="28">
        <v>0</v>
      </c>
      <c r="O295" s="114">
        <f t="shared" si="4"/>
        <v>35429620.580000006</v>
      </c>
    </row>
    <row r="296" spans="1:15" s="25" customFormat="1" ht="11.25">
      <c r="A296" s="50" t="s">
        <v>591</v>
      </c>
      <c r="B296" s="29" t="s">
        <v>592</v>
      </c>
      <c r="C296" s="27" t="s">
        <v>53</v>
      </c>
      <c r="D296" s="27" t="s">
        <v>15</v>
      </c>
      <c r="E296" s="28">
        <v>9684355.27</v>
      </c>
      <c r="F296" s="28">
        <v>48879.47</v>
      </c>
      <c r="G296" s="28">
        <v>1829.82</v>
      </c>
      <c r="H296" s="28">
        <v>569136.2</v>
      </c>
      <c r="I296" s="28">
        <v>-24623.56</v>
      </c>
      <c r="J296" s="28">
        <v>-51454.66</v>
      </c>
      <c r="K296" s="28">
        <v>0</v>
      </c>
      <c r="L296" s="28">
        <v>0</v>
      </c>
      <c r="M296" s="28">
        <v>0</v>
      </c>
      <c r="N296" s="28">
        <v>0</v>
      </c>
      <c r="O296" s="114">
        <f t="shared" si="4"/>
        <v>10126703.959999997</v>
      </c>
    </row>
    <row r="297" spans="1:15" s="25" customFormat="1" ht="11.25">
      <c r="A297" s="50" t="s">
        <v>593</v>
      </c>
      <c r="B297" s="29" t="s">
        <v>594</v>
      </c>
      <c r="C297" s="27" t="s">
        <v>35</v>
      </c>
      <c r="D297" s="27" t="s">
        <v>36</v>
      </c>
      <c r="E297" s="28">
        <v>309000128</v>
      </c>
      <c r="F297" s="28">
        <v>1212695.13</v>
      </c>
      <c r="G297" s="28">
        <v>-1122900.52</v>
      </c>
      <c r="H297" s="28">
        <v>4887250.53</v>
      </c>
      <c r="I297" s="28">
        <v>-685421.56</v>
      </c>
      <c r="J297" s="28">
        <v>3874865.58</v>
      </c>
      <c r="K297" s="28">
        <v>0</v>
      </c>
      <c r="L297" s="28">
        <v>0</v>
      </c>
      <c r="M297" s="28">
        <v>0</v>
      </c>
      <c r="N297" s="28">
        <v>0</v>
      </c>
      <c r="O297" s="114">
        <f t="shared" si="4"/>
        <v>316987027.93999994</v>
      </c>
    </row>
    <row r="298" spans="1:15" s="25" customFormat="1" ht="11.25">
      <c r="A298" s="50" t="s">
        <v>595</v>
      </c>
      <c r="B298" s="29" t="s">
        <v>596</v>
      </c>
      <c r="C298" s="27" t="s">
        <v>18</v>
      </c>
      <c r="D298" s="27" t="s">
        <v>42</v>
      </c>
      <c r="E298" s="28">
        <v>147546134.8</v>
      </c>
      <c r="F298" s="28">
        <v>1369330.33</v>
      </c>
      <c r="G298" s="28">
        <v>4468.1</v>
      </c>
      <c r="H298" s="28">
        <v>2182552.46</v>
      </c>
      <c r="I298" s="28">
        <v>-201333.85</v>
      </c>
      <c r="J298" s="28">
        <v>1337190.84</v>
      </c>
      <c r="K298" s="28">
        <v>0</v>
      </c>
      <c r="L298" s="28">
        <v>0</v>
      </c>
      <c r="M298" s="28">
        <v>0</v>
      </c>
      <c r="N298" s="28">
        <v>0</v>
      </c>
      <c r="O298" s="114">
        <f t="shared" si="4"/>
        <v>149490745.82000002</v>
      </c>
    </row>
    <row r="299" spans="1:15" s="25" customFormat="1" ht="11.25">
      <c r="A299" s="50" t="s">
        <v>597</v>
      </c>
      <c r="B299" s="29" t="s">
        <v>598</v>
      </c>
      <c r="C299" s="27" t="s">
        <v>14</v>
      </c>
      <c r="D299" s="27" t="s">
        <v>15</v>
      </c>
      <c r="E299" s="28">
        <v>45615240.44</v>
      </c>
      <c r="F299" s="28">
        <v>427397.71</v>
      </c>
      <c r="G299" s="28">
        <v>196237.68</v>
      </c>
      <c r="H299" s="28">
        <v>792392.65</v>
      </c>
      <c r="I299" s="28">
        <v>-386581.07</v>
      </c>
      <c r="J299" s="28">
        <v>681671.66</v>
      </c>
      <c r="K299" s="28">
        <v>0</v>
      </c>
      <c r="L299" s="28">
        <v>0</v>
      </c>
      <c r="M299" s="28">
        <v>0</v>
      </c>
      <c r="N299" s="28">
        <v>0</v>
      </c>
      <c r="O299" s="114">
        <f t="shared" si="4"/>
        <v>46079088.28999999</v>
      </c>
    </row>
    <row r="300" spans="1:15" s="25" customFormat="1" ht="11.25">
      <c r="A300" s="50" t="s">
        <v>599</v>
      </c>
      <c r="B300" s="29" t="s">
        <v>600</v>
      </c>
      <c r="C300" s="27" t="s">
        <v>32</v>
      </c>
      <c r="D300" s="27" t="s">
        <v>15</v>
      </c>
      <c r="E300" s="28">
        <v>36631663.39</v>
      </c>
      <c r="F300" s="28">
        <v>161275.25</v>
      </c>
      <c r="G300" s="28">
        <v>139707.47</v>
      </c>
      <c r="H300" s="28">
        <v>724787.25</v>
      </c>
      <c r="I300" s="28">
        <v>55953.36</v>
      </c>
      <c r="J300" s="28">
        <v>190008.76</v>
      </c>
      <c r="K300" s="28">
        <v>0</v>
      </c>
      <c r="L300" s="28">
        <v>0</v>
      </c>
      <c r="M300" s="28">
        <v>0</v>
      </c>
      <c r="N300" s="28">
        <v>0</v>
      </c>
      <c r="O300" s="114">
        <f t="shared" si="4"/>
        <v>37301430.04</v>
      </c>
    </row>
    <row r="301" spans="1:15" s="25" customFormat="1" ht="11.25">
      <c r="A301" s="50" t="s">
        <v>601</v>
      </c>
      <c r="B301" s="29" t="s">
        <v>602</v>
      </c>
      <c r="C301" s="27" t="s">
        <v>14</v>
      </c>
      <c r="D301" s="27" t="s">
        <v>15</v>
      </c>
      <c r="E301" s="28">
        <v>50030961.14</v>
      </c>
      <c r="F301" s="28">
        <v>2375802.59</v>
      </c>
      <c r="G301" s="28">
        <v>-2003116.86</v>
      </c>
      <c r="H301" s="28">
        <v>3930775.14</v>
      </c>
      <c r="I301" s="28">
        <v>-666223.83</v>
      </c>
      <c r="J301" s="28">
        <v>296512.22</v>
      </c>
      <c r="K301" s="28">
        <v>0</v>
      </c>
      <c r="L301" s="28">
        <v>0</v>
      </c>
      <c r="M301" s="28">
        <v>0</v>
      </c>
      <c r="N301" s="28">
        <v>0</v>
      </c>
      <c r="O301" s="114">
        <f t="shared" si="4"/>
        <v>53219338.94</v>
      </c>
    </row>
    <row r="302" spans="1:15" s="25" customFormat="1" ht="11.25">
      <c r="A302" s="50" t="s">
        <v>603</v>
      </c>
      <c r="B302" s="29" t="s">
        <v>604</v>
      </c>
      <c r="C302" s="27" t="s">
        <v>41</v>
      </c>
      <c r="D302" s="27" t="s">
        <v>42</v>
      </c>
      <c r="E302" s="28">
        <v>110014262.42</v>
      </c>
      <c r="F302" s="28">
        <v>1020916.98</v>
      </c>
      <c r="G302" s="28">
        <v>-501030.26</v>
      </c>
      <c r="H302" s="28">
        <v>1742240.11</v>
      </c>
      <c r="I302" s="28">
        <v>-70187.97</v>
      </c>
      <c r="J302" s="28">
        <v>1108335.46</v>
      </c>
      <c r="K302" s="28">
        <v>0</v>
      </c>
      <c r="L302" s="28">
        <v>0</v>
      </c>
      <c r="M302" s="28">
        <v>0</v>
      </c>
      <c r="N302" s="28">
        <v>0</v>
      </c>
      <c r="O302" s="114">
        <f t="shared" si="4"/>
        <v>112274763.3</v>
      </c>
    </row>
    <row r="303" spans="1:15" s="25" customFormat="1" ht="11.25">
      <c r="A303" s="50" t="s">
        <v>605</v>
      </c>
      <c r="B303" s="29" t="s">
        <v>606</v>
      </c>
      <c r="C303" s="27" t="s">
        <v>61</v>
      </c>
      <c r="D303" s="27" t="s">
        <v>42</v>
      </c>
      <c r="E303" s="28">
        <v>65369373.52</v>
      </c>
      <c r="F303" s="28">
        <v>1332042.25</v>
      </c>
      <c r="G303" s="28">
        <v>102003.66</v>
      </c>
      <c r="H303" s="28">
        <v>758564.73</v>
      </c>
      <c r="I303" s="28">
        <v>-211239.88</v>
      </c>
      <c r="J303" s="28">
        <v>1160155.76</v>
      </c>
      <c r="K303" s="28">
        <v>0</v>
      </c>
      <c r="L303" s="28">
        <v>0</v>
      </c>
      <c r="M303" s="28">
        <v>0</v>
      </c>
      <c r="N303" s="28">
        <v>0</v>
      </c>
      <c r="O303" s="114">
        <f t="shared" si="4"/>
        <v>65642808.22</v>
      </c>
    </row>
    <row r="304" spans="1:15" s="25" customFormat="1" ht="11.25">
      <c r="A304" s="50" t="s">
        <v>607</v>
      </c>
      <c r="B304" s="29" t="s">
        <v>608</v>
      </c>
      <c r="C304" s="27" t="s">
        <v>35</v>
      </c>
      <c r="D304" s="27" t="s">
        <v>36</v>
      </c>
      <c r="E304" s="28">
        <v>51132298.48</v>
      </c>
      <c r="F304" s="28">
        <v>539253.49</v>
      </c>
      <c r="G304" s="28">
        <v>136949.06</v>
      </c>
      <c r="H304" s="28">
        <v>2161991.17</v>
      </c>
      <c r="I304" s="28">
        <v>-264945.77</v>
      </c>
      <c r="J304" s="28">
        <v>1650611.6</v>
      </c>
      <c r="K304" s="28">
        <v>0</v>
      </c>
      <c r="L304" s="28">
        <v>0</v>
      </c>
      <c r="M304" s="28">
        <v>0</v>
      </c>
      <c r="N304" s="28">
        <v>0</v>
      </c>
      <c r="O304" s="114">
        <f t="shared" si="4"/>
        <v>54003752.92999999</v>
      </c>
    </row>
    <row r="305" spans="1:15" s="25" customFormat="1" ht="11.25">
      <c r="A305" s="50" t="s">
        <v>609</v>
      </c>
      <c r="B305" s="29" t="s">
        <v>610</v>
      </c>
      <c r="C305" s="27" t="s">
        <v>35</v>
      </c>
      <c r="D305" s="27" t="s">
        <v>36</v>
      </c>
      <c r="E305" s="28">
        <v>94268711.61</v>
      </c>
      <c r="F305" s="28">
        <v>761168.65</v>
      </c>
      <c r="G305" s="28">
        <v>-43356.48</v>
      </c>
      <c r="H305" s="28">
        <v>2799569.17</v>
      </c>
      <c r="I305" s="28">
        <v>-278734.49</v>
      </c>
      <c r="J305" s="28">
        <v>1128579.7</v>
      </c>
      <c r="K305" s="28">
        <v>0</v>
      </c>
      <c r="L305" s="28">
        <v>0</v>
      </c>
      <c r="M305" s="28">
        <v>0</v>
      </c>
      <c r="N305" s="28">
        <v>0</v>
      </c>
      <c r="O305" s="114">
        <f t="shared" si="4"/>
        <v>97200313.82000001</v>
      </c>
    </row>
    <row r="306" spans="1:15" s="25" customFormat="1" ht="11.25">
      <c r="A306" s="50" t="s">
        <v>611</v>
      </c>
      <c r="B306" s="29" t="s">
        <v>612</v>
      </c>
      <c r="C306" s="27" t="s">
        <v>18</v>
      </c>
      <c r="D306" s="27" t="s">
        <v>54</v>
      </c>
      <c r="E306" s="28">
        <v>96699560.29</v>
      </c>
      <c r="F306" s="28">
        <v>2053696.9</v>
      </c>
      <c r="G306" s="28">
        <v>-1611707.71</v>
      </c>
      <c r="H306" s="28">
        <v>3476226.1</v>
      </c>
      <c r="I306" s="28">
        <v>-79732.09</v>
      </c>
      <c r="J306" s="28">
        <v>908705.4</v>
      </c>
      <c r="K306" s="28">
        <v>0</v>
      </c>
      <c r="L306" s="28">
        <v>0</v>
      </c>
      <c r="M306" s="28">
        <v>0</v>
      </c>
      <c r="N306" s="28">
        <v>0</v>
      </c>
      <c r="O306" s="114">
        <f t="shared" si="4"/>
        <v>100562770.50999999</v>
      </c>
    </row>
    <row r="307" spans="1:15" s="25" customFormat="1" ht="11.25">
      <c r="A307" s="50" t="s">
        <v>613</v>
      </c>
      <c r="B307" s="29" t="s">
        <v>614</v>
      </c>
      <c r="C307" s="27" t="s">
        <v>61</v>
      </c>
      <c r="D307" s="27" t="s">
        <v>15</v>
      </c>
      <c r="E307" s="28">
        <v>60466736.28</v>
      </c>
      <c r="F307" s="28">
        <v>1126605.41</v>
      </c>
      <c r="G307" s="28">
        <v>-93670.87</v>
      </c>
      <c r="H307" s="28">
        <v>411306.88</v>
      </c>
      <c r="I307" s="28">
        <v>-124288.24</v>
      </c>
      <c r="J307" s="28">
        <v>465016.12</v>
      </c>
      <c r="K307" s="28">
        <v>0</v>
      </c>
      <c r="L307" s="28">
        <v>0</v>
      </c>
      <c r="M307" s="28">
        <v>0</v>
      </c>
      <c r="N307" s="28">
        <v>0</v>
      </c>
      <c r="O307" s="114">
        <f t="shared" si="4"/>
        <v>60185836.5</v>
      </c>
    </row>
    <row r="308" spans="1:15" s="25" customFormat="1" ht="11.25">
      <c r="A308" s="50" t="s">
        <v>615</v>
      </c>
      <c r="B308" s="29" t="s">
        <v>616</v>
      </c>
      <c r="C308" s="27" t="s">
        <v>32</v>
      </c>
      <c r="D308" s="27" t="s">
        <v>15</v>
      </c>
      <c r="E308" s="28">
        <v>63150593.25</v>
      </c>
      <c r="F308" s="28">
        <v>1150993.46</v>
      </c>
      <c r="G308" s="28">
        <v>-10234.74</v>
      </c>
      <c r="H308" s="28">
        <v>840777.44</v>
      </c>
      <c r="I308" s="28">
        <v>98403.49</v>
      </c>
      <c r="J308" s="28">
        <v>904778.51</v>
      </c>
      <c r="K308" s="28">
        <v>0</v>
      </c>
      <c r="L308" s="28">
        <v>0</v>
      </c>
      <c r="M308" s="28">
        <v>0</v>
      </c>
      <c r="N308" s="28">
        <v>0</v>
      </c>
      <c r="O308" s="114">
        <f t="shared" si="4"/>
        <v>63853793.97</v>
      </c>
    </row>
    <row r="309" spans="1:15" s="25" customFormat="1" ht="11.25">
      <c r="A309" s="50" t="s">
        <v>617</v>
      </c>
      <c r="B309" s="29" t="s">
        <v>618</v>
      </c>
      <c r="C309" s="27" t="s">
        <v>32</v>
      </c>
      <c r="D309" s="27" t="s">
        <v>15</v>
      </c>
      <c r="E309" s="28">
        <v>24478953.13</v>
      </c>
      <c r="F309" s="28">
        <v>242248.09</v>
      </c>
      <c r="G309" s="28">
        <v>-50849.43</v>
      </c>
      <c r="H309" s="28">
        <v>671715.93</v>
      </c>
      <c r="I309" s="28">
        <v>-35045.5</v>
      </c>
      <c r="J309" s="28">
        <v>219910.77</v>
      </c>
      <c r="K309" s="28">
        <v>0</v>
      </c>
      <c r="L309" s="28">
        <v>0</v>
      </c>
      <c r="M309" s="28">
        <v>0</v>
      </c>
      <c r="N309" s="28">
        <v>0</v>
      </c>
      <c r="O309" s="114">
        <f t="shared" si="4"/>
        <v>25144135.669999998</v>
      </c>
    </row>
    <row r="310" spans="1:15" s="25" customFormat="1" ht="11.25">
      <c r="A310" s="50" t="s">
        <v>619</v>
      </c>
      <c r="B310" s="29" t="s">
        <v>620</v>
      </c>
      <c r="C310" s="27" t="s">
        <v>14</v>
      </c>
      <c r="D310" s="27" t="s">
        <v>15</v>
      </c>
      <c r="E310" s="28">
        <v>33228447.88</v>
      </c>
      <c r="F310" s="28">
        <v>468686.72</v>
      </c>
      <c r="G310" s="28">
        <v>20669.98</v>
      </c>
      <c r="H310" s="28">
        <v>442890.4</v>
      </c>
      <c r="I310" s="28">
        <v>-105367.54</v>
      </c>
      <c r="J310" s="28">
        <v>341989.98</v>
      </c>
      <c r="K310" s="28">
        <v>0</v>
      </c>
      <c r="L310" s="28">
        <v>0</v>
      </c>
      <c r="M310" s="28">
        <v>0</v>
      </c>
      <c r="N310" s="28">
        <v>0</v>
      </c>
      <c r="O310" s="114">
        <f t="shared" si="4"/>
        <v>33418604.02</v>
      </c>
    </row>
    <row r="311" spans="1:15" s="25" customFormat="1" ht="11.25">
      <c r="A311" s="50" t="s">
        <v>621</v>
      </c>
      <c r="B311" s="29" t="s">
        <v>622</v>
      </c>
      <c r="C311" s="27" t="s">
        <v>14</v>
      </c>
      <c r="D311" s="27" t="s">
        <v>15</v>
      </c>
      <c r="E311" s="28">
        <v>26392794.59</v>
      </c>
      <c r="F311" s="28">
        <v>276598.45</v>
      </c>
      <c r="G311" s="28">
        <v>119446.54</v>
      </c>
      <c r="H311" s="28">
        <v>785005.01</v>
      </c>
      <c r="I311" s="28">
        <v>-235481.09</v>
      </c>
      <c r="J311" s="28">
        <v>295123.23</v>
      </c>
      <c r="K311" s="28">
        <v>0</v>
      </c>
      <c r="L311" s="28">
        <v>0</v>
      </c>
      <c r="M311" s="28">
        <v>0</v>
      </c>
      <c r="N311" s="28">
        <v>0</v>
      </c>
      <c r="O311" s="114">
        <f t="shared" si="4"/>
        <v>26841396.750000004</v>
      </c>
    </row>
    <row r="312" spans="1:15" s="25" customFormat="1" ht="11.25">
      <c r="A312" s="50" t="s">
        <v>623</v>
      </c>
      <c r="B312" s="29" t="s">
        <v>624</v>
      </c>
      <c r="C312" s="27" t="s">
        <v>21</v>
      </c>
      <c r="D312" s="27" t="s">
        <v>15</v>
      </c>
      <c r="E312" s="28">
        <v>25879605.83</v>
      </c>
      <c r="F312" s="28">
        <v>1600233.52</v>
      </c>
      <c r="G312" s="28">
        <v>-888508.98</v>
      </c>
      <c r="H312" s="28">
        <v>107049.45</v>
      </c>
      <c r="I312" s="28">
        <v>-32482.59</v>
      </c>
      <c r="J312" s="28">
        <v>74477.37</v>
      </c>
      <c r="K312" s="28">
        <v>0</v>
      </c>
      <c r="L312" s="28">
        <v>0</v>
      </c>
      <c r="M312" s="28">
        <v>0</v>
      </c>
      <c r="N312" s="28">
        <v>0</v>
      </c>
      <c r="O312" s="114">
        <f t="shared" si="4"/>
        <v>25316925.52</v>
      </c>
    </row>
    <row r="313" spans="1:15" s="25" customFormat="1" ht="11.25">
      <c r="A313" s="50" t="s">
        <v>625</v>
      </c>
      <c r="B313" s="29" t="s">
        <v>626</v>
      </c>
      <c r="C313" s="27" t="s">
        <v>32</v>
      </c>
      <c r="D313" s="27" t="s">
        <v>15</v>
      </c>
      <c r="E313" s="28">
        <v>54530724.27</v>
      </c>
      <c r="F313" s="28">
        <v>2721876.22</v>
      </c>
      <c r="G313" s="28">
        <v>-160581.12</v>
      </c>
      <c r="H313" s="28">
        <v>308472.37</v>
      </c>
      <c r="I313" s="28">
        <v>-347095.91</v>
      </c>
      <c r="J313" s="28">
        <v>54615.1</v>
      </c>
      <c r="K313" s="28">
        <v>0</v>
      </c>
      <c r="L313" s="28">
        <v>0</v>
      </c>
      <c r="M313" s="28">
        <v>0</v>
      </c>
      <c r="N313" s="28">
        <v>0</v>
      </c>
      <c r="O313" s="114">
        <f t="shared" si="4"/>
        <v>51985420.730000004</v>
      </c>
    </row>
    <row r="314" spans="1:15" s="25" customFormat="1" ht="11.25">
      <c r="A314" s="50" t="s">
        <v>627</v>
      </c>
      <c r="B314" s="29" t="s">
        <v>628</v>
      </c>
      <c r="C314" s="27" t="s">
        <v>14</v>
      </c>
      <c r="D314" s="27" t="s">
        <v>54</v>
      </c>
      <c r="E314" s="28">
        <v>79295029.48</v>
      </c>
      <c r="F314" s="28">
        <v>2395601.5</v>
      </c>
      <c r="G314" s="28">
        <v>1098402.97</v>
      </c>
      <c r="H314" s="28">
        <v>1072387.63</v>
      </c>
      <c r="I314" s="28">
        <v>-121545.01</v>
      </c>
      <c r="J314" s="28">
        <v>730262.86</v>
      </c>
      <c r="K314" s="28">
        <v>0</v>
      </c>
      <c r="L314" s="28">
        <v>0</v>
      </c>
      <c r="M314" s="28">
        <v>0</v>
      </c>
      <c r="N314" s="28">
        <v>0</v>
      </c>
      <c r="O314" s="114">
        <f t="shared" si="4"/>
        <v>77482130.49</v>
      </c>
    </row>
    <row r="315" spans="1:15" s="25" customFormat="1" ht="11.25">
      <c r="A315" s="50" t="s">
        <v>629</v>
      </c>
      <c r="B315" s="29" t="s">
        <v>630</v>
      </c>
      <c r="C315" s="27" t="s">
        <v>53</v>
      </c>
      <c r="D315" s="27" t="s">
        <v>15</v>
      </c>
      <c r="E315" s="28">
        <v>9682849.77</v>
      </c>
      <c r="F315" s="28">
        <v>38681.66</v>
      </c>
      <c r="G315" s="28">
        <v>25112.99</v>
      </c>
      <c r="H315" s="28">
        <v>687914.35</v>
      </c>
      <c r="I315" s="28">
        <v>-162335.95</v>
      </c>
      <c r="J315" s="28">
        <v>71966.84</v>
      </c>
      <c r="K315" s="28">
        <v>0</v>
      </c>
      <c r="L315" s="28">
        <v>0</v>
      </c>
      <c r="M315" s="28">
        <v>0</v>
      </c>
      <c r="N315" s="28">
        <v>0</v>
      </c>
      <c r="O315" s="114">
        <f t="shared" si="4"/>
        <v>10216600.36</v>
      </c>
    </row>
    <row r="316" spans="1:15" s="25" customFormat="1" ht="11.25">
      <c r="A316" s="50" t="s">
        <v>631</v>
      </c>
      <c r="B316" s="29" t="s">
        <v>632</v>
      </c>
      <c r="C316" s="27" t="s">
        <v>53</v>
      </c>
      <c r="D316" s="27" t="s">
        <v>15</v>
      </c>
      <c r="E316" s="28">
        <v>27507663.14</v>
      </c>
      <c r="F316" s="28">
        <v>275658.42</v>
      </c>
      <c r="G316" s="28">
        <v>50231.95</v>
      </c>
      <c r="H316" s="28">
        <v>599750.13</v>
      </c>
      <c r="I316" s="28">
        <v>-132938.36</v>
      </c>
      <c r="J316" s="28">
        <v>182687.59</v>
      </c>
      <c r="K316" s="28">
        <v>0</v>
      </c>
      <c r="L316" s="28">
        <v>0</v>
      </c>
      <c r="M316" s="28">
        <v>0</v>
      </c>
      <c r="N316" s="28">
        <v>0</v>
      </c>
      <c r="O316" s="114">
        <f t="shared" si="4"/>
        <v>27831272.13</v>
      </c>
    </row>
    <row r="317" spans="1:15" s="25" customFormat="1" ht="11.25">
      <c r="A317" s="50" t="s">
        <v>633</v>
      </c>
      <c r="B317" s="29" t="s">
        <v>634</v>
      </c>
      <c r="C317" s="27" t="s">
        <v>18</v>
      </c>
      <c r="D317" s="27" t="s">
        <v>15</v>
      </c>
      <c r="E317" s="28">
        <v>28747694.61</v>
      </c>
      <c r="F317" s="28">
        <v>481362.13</v>
      </c>
      <c r="G317" s="28">
        <v>143900.5</v>
      </c>
      <c r="H317" s="28">
        <v>470197.53</v>
      </c>
      <c r="I317" s="28">
        <v>-4182.19</v>
      </c>
      <c r="J317" s="28">
        <v>632920.48</v>
      </c>
      <c r="K317" s="28">
        <v>0</v>
      </c>
      <c r="L317" s="28">
        <v>0</v>
      </c>
      <c r="M317" s="28">
        <v>0</v>
      </c>
      <c r="N317" s="28">
        <v>0</v>
      </c>
      <c r="O317" s="114">
        <f t="shared" si="4"/>
        <v>29221367.8</v>
      </c>
    </row>
    <row r="318" spans="1:15" s="25" customFormat="1" ht="11.25">
      <c r="A318" s="50" t="s">
        <v>635</v>
      </c>
      <c r="B318" s="29" t="s">
        <v>636</v>
      </c>
      <c r="C318" s="27" t="s">
        <v>21</v>
      </c>
      <c r="D318" s="27" t="s">
        <v>15</v>
      </c>
      <c r="E318" s="28">
        <v>14399335.3</v>
      </c>
      <c r="F318" s="28">
        <v>143174.89</v>
      </c>
      <c r="G318" s="28">
        <v>20518</v>
      </c>
      <c r="H318" s="28">
        <v>397935.94</v>
      </c>
      <c r="I318" s="28">
        <v>-90390.4</v>
      </c>
      <c r="J318" s="28">
        <v>103226.95</v>
      </c>
      <c r="K318" s="28">
        <v>0</v>
      </c>
      <c r="L318" s="28">
        <v>0</v>
      </c>
      <c r="M318" s="28">
        <v>0</v>
      </c>
      <c r="N318" s="28">
        <v>0</v>
      </c>
      <c r="O318" s="114">
        <f t="shared" si="4"/>
        <v>14646414.899999999</v>
      </c>
    </row>
    <row r="319" spans="1:15" s="25" customFormat="1" ht="11.25">
      <c r="A319" s="50" t="s">
        <v>637</v>
      </c>
      <c r="B319" s="29" t="s">
        <v>638</v>
      </c>
      <c r="C319" s="27" t="s">
        <v>14</v>
      </c>
      <c r="D319" s="27" t="s">
        <v>15</v>
      </c>
      <c r="E319" s="28">
        <v>28658602.14</v>
      </c>
      <c r="F319" s="28">
        <v>595186.18</v>
      </c>
      <c r="G319" s="28">
        <v>100070.37</v>
      </c>
      <c r="H319" s="28">
        <v>360651.67</v>
      </c>
      <c r="I319" s="28">
        <v>-60135.76</v>
      </c>
      <c r="J319" s="28">
        <v>93765.71</v>
      </c>
      <c r="K319" s="28">
        <v>0</v>
      </c>
      <c r="L319" s="28">
        <v>0</v>
      </c>
      <c r="M319" s="28">
        <v>0</v>
      </c>
      <c r="N319" s="28">
        <v>0</v>
      </c>
      <c r="O319" s="114">
        <f t="shared" si="4"/>
        <v>28357627.21</v>
      </c>
    </row>
    <row r="320" spans="1:15" s="25" customFormat="1" ht="11.25">
      <c r="A320" s="50" t="s">
        <v>639</v>
      </c>
      <c r="B320" s="29" t="s">
        <v>640</v>
      </c>
      <c r="C320" s="27" t="s">
        <v>53</v>
      </c>
      <c r="D320" s="27" t="s">
        <v>15</v>
      </c>
      <c r="E320" s="28">
        <v>9476336.67</v>
      </c>
      <c r="F320" s="28">
        <v>210916.35</v>
      </c>
      <c r="G320" s="28">
        <v>4308.59</v>
      </c>
      <c r="H320" s="28">
        <v>2478835.14</v>
      </c>
      <c r="I320" s="28">
        <v>-58077.29</v>
      </c>
      <c r="J320" s="28">
        <v>9553.28</v>
      </c>
      <c r="K320" s="28">
        <v>0</v>
      </c>
      <c r="L320" s="28">
        <v>0</v>
      </c>
      <c r="M320" s="28">
        <v>0</v>
      </c>
      <c r="N320" s="28">
        <v>0</v>
      </c>
      <c r="O320" s="114">
        <f t="shared" si="4"/>
        <v>11691422.860000001</v>
      </c>
    </row>
    <row r="321" spans="1:15" s="25" customFormat="1" ht="11.25">
      <c r="A321" s="50" t="s">
        <v>641</v>
      </c>
      <c r="B321" s="29" t="s">
        <v>642</v>
      </c>
      <c r="C321" s="27" t="s">
        <v>35</v>
      </c>
      <c r="D321" s="27" t="s">
        <v>36</v>
      </c>
      <c r="E321" s="28">
        <v>1453937523.86</v>
      </c>
      <c r="F321" s="28">
        <v>1783186.12</v>
      </c>
      <c r="G321" s="28">
        <v>-708466.6</v>
      </c>
      <c r="H321" s="28">
        <v>229711750.07</v>
      </c>
      <c r="I321" s="28">
        <v>1283843.64</v>
      </c>
      <c r="J321" s="28">
        <v>10737650.72</v>
      </c>
      <c r="K321" s="28">
        <v>0</v>
      </c>
      <c r="L321" s="28">
        <v>0</v>
      </c>
      <c r="M321" s="28">
        <v>0</v>
      </c>
      <c r="N321" s="28">
        <v>0</v>
      </c>
      <c r="O321" s="114">
        <f t="shared" si="4"/>
        <v>1694596048.77</v>
      </c>
    </row>
    <row r="322" spans="1:15" s="25" customFormat="1" ht="11.25">
      <c r="A322" s="50" t="s">
        <v>643</v>
      </c>
      <c r="B322" s="29" t="s">
        <v>644</v>
      </c>
      <c r="C322" s="27" t="s">
        <v>53</v>
      </c>
      <c r="D322" s="27" t="s">
        <v>15</v>
      </c>
      <c r="E322" s="28">
        <v>15056917.61</v>
      </c>
      <c r="F322" s="28">
        <v>161307.49</v>
      </c>
      <c r="G322" s="28">
        <v>39236.63</v>
      </c>
      <c r="H322" s="28">
        <v>327126.03</v>
      </c>
      <c r="I322" s="28">
        <v>-24747.8</v>
      </c>
      <c r="J322" s="28">
        <v>387703.83</v>
      </c>
      <c r="K322" s="28">
        <v>0</v>
      </c>
      <c r="L322" s="28">
        <v>0</v>
      </c>
      <c r="M322" s="28">
        <v>0</v>
      </c>
      <c r="N322" s="28">
        <v>0</v>
      </c>
      <c r="O322" s="114">
        <f t="shared" si="4"/>
        <v>15546455.549999997</v>
      </c>
    </row>
    <row r="323" spans="1:15" s="25" customFormat="1" ht="11.25">
      <c r="A323" s="50" t="s">
        <v>645</v>
      </c>
      <c r="B323" s="29" t="s">
        <v>646</v>
      </c>
      <c r="C323" s="27" t="s">
        <v>18</v>
      </c>
      <c r="D323" s="27" t="s">
        <v>42</v>
      </c>
      <c r="E323" s="28">
        <v>71868082.43</v>
      </c>
      <c r="F323" s="28">
        <v>1106507.04</v>
      </c>
      <c r="G323" s="28">
        <v>45663.51</v>
      </c>
      <c r="H323" s="28">
        <v>1739948.28</v>
      </c>
      <c r="I323" s="28">
        <v>-203870.24</v>
      </c>
      <c r="J323" s="28">
        <v>408660.56</v>
      </c>
      <c r="K323" s="28">
        <v>0</v>
      </c>
      <c r="L323" s="28">
        <v>0</v>
      </c>
      <c r="M323" s="28">
        <v>0</v>
      </c>
      <c r="N323" s="28">
        <v>0</v>
      </c>
      <c r="O323" s="114">
        <f t="shared" si="4"/>
        <v>72660650.48</v>
      </c>
    </row>
    <row r="324" spans="1:15" s="25" customFormat="1" ht="11.25">
      <c r="A324" s="50" t="s">
        <v>647</v>
      </c>
      <c r="B324" s="29" t="s">
        <v>648</v>
      </c>
      <c r="C324" s="27" t="s">
        <v>53</v>
      </c>
      <c r="D324" s="27" t="s">
        <v>54</v>
      </c>
      <c r="E324" s="28">
        <v>131010939.98</v>
      </c>
      <c r="F324" s="28">
        <v>1319948.59</v>
      </c>
      <c r="G324" s="28">
        <v>388191.22</v>
      </c>
      <c r="H324" s="28">
        <v>2367937.75</v>
      </c>
      <c r="I324" s="28">
        <v>-261827.3</v>
      </c>
      <c r="J324" s="28">
        <v>1011000.32</v>
      </c>
      <c r="K324" s="28">
        <v>0</v>
      </c>
      <c r="L324" s="28">
        <v>0</v>
      </c>
      <c r="M324" s="28">
        <v>0</v>
      </c>
      <c r="N324" s="28">
        <v>0</v>
      </c>
      <c r="O324" s="114">
        <f t="shared" si="4"/>
        <v>132419910.94</v>
      </c>
    </row>
    <row r="325" spans="1:15" s="25" customFormat="1" ht="11.25">
      <c r="A325" s="50" t="s">
        <v>649</v>
      </c>
      <c r="B325" s="29" t="s">
        <v>650</v>
      </c>
      <c r="C325" s="27" t="s">
        <v>14</v>
      </c>
      <c r="D325" s="27" t="s">
        <v>15</v>
      </c>
      <c r="E325" s="28">
        <v>46163974</v>
      </c>
      <c r="F325" s="28">
        <v>475891</v>
      </c>
      <c r="G325" s="28">
        <v>121697</v>
      </c>
      <c r="H325" s="28">
        <v>1085903</v>
      </c>
      <c r="I325" s="28">
        <v>-339036</v>
      </c>
      <c r="J325" s="28">
        <v>377224</v>
      </c>
      <c r="K325" s="28">
        <v>0</v>
      </c>
      <c r="L325" s="28">
        <v>0</v>
      </c>
      <c r="M325" s="28">
        <v>0</v>
      </c>
      <c r="N325" s="28">
        <v>0</v>
      </c>
      <c r="O325" s="114">
        <f t="shared" si="4"/>
        <v>46690477</v>
      </c>
    </row>
    <row r="326" spans="1:15" s="25" customFormat="1" ht="11.25">
      <c r="A326" s="50" t="s">
        <v>651</v>
      </c>
      <c r="B326" s="29" t="s">
        <v>652</v>
      </c>
      <c r="C326" s="27" t="s">
        <v>14</v>
      </c>
      <c r="D326" s="27" t="s">
        <v>54</v>
      </c>
      <c r="E326" s="28">
        <v>71881945.8</v>
      </c>
      <c r="F326" s="28">
        <v>1651149.24</v>
      </c>
      <c r="G326" s="28">
        <v>-278091.03</v>
      </c>
      <c r="H326" s="28">
        <v>1289693.47</v>
      </c>
      <c r="I326" s="28">
        <v>1448.01</v>
      </c>
      <c r="J326" s="28">
        <v>3057300.72</v>
      </c>
      <c r="K326" s="28">
        <v>0</v>
      </c>
      <c r="L326" s="28">
        <v>0</v>
      </c>
      <c r="M326" s="28">
        <v>0</v>
      </c>
      <c r="N326" s="28">
        <v>0</v>
      </c>
      <c r="O326" s="114">
        <f t="shared" si="4"/>
        <v>74857329.79</v>
      </c>
    </row>
    <row r="327" spans="1:15" s="25" customFormat="1" ht="11.25">
      <c r="A327" s="50" t="s">
        <v>653</v>
      </c>
      <c r="B327" s="29" t="s">
        <v>654</v>
      </c>
      <c r="C327" s="27" t="s">
        <v>18</v>
      </c>
      <c r="D327" s="27" t="s">
        <v>42</v>
      </c>
      <c r="E327" s="28">
        <v>61500415.21</v>
      </c>
      <c r="F327" s="28">
        <v>851291.86</v>
      </c>
      <c r="G327" s="28">
        <v>217712.22</v>
      </c>
      <c r="H327" s="28">
        <v>939411.25</v>
      </c>
      <c r="I327" s="28">
        <v>-750216.44</v>
      </c>
      <c r="J327" s="28">
        <v>1045090.88</v>
      </c>
      <c r="K327" s="28">
        <v>0</v>
      </c>
      <c r="L327" s="28">
        <v>0</v>
      </c>
      <c r="M327" s="28">
        <v>-1416</v>
      </c>
      <c r="N327" s="28">
        <v>0</v>
      </c>
      <c r="O327" s="114">
        <f t="shared" si="4"/>
        <v>61664280.82000001</v>
      </c>
    </row>
    <row r="328" spans="1:15" s="25" customFormat="1" ht="11.25">
      <c r="A328" s="50" t="s">
        <v>655</v>
      </c>
      <c r="B328" s="29" t="s">
        <v>656</v>
      </c>
      <c r="C328" s="27" t="s">
        <v>14</v>
      </c>
      <c r="D328" s="27" t="s">
        <v>15</v>
      </c>
      <c r="E328" s="28">
        <v>44206043.15</v>
      </c>
      <c r="F328" s="28">
        <v>1586505.22</v>
      </c>
      <c r="G328" s="28">
        <v>3607.51</v>
      </c>
      <c r="H328" s="28">
        <v>181519.32</v>
      </c>
      <c r="I328" s="28">
        <v>31351.94</v>
      </c>
      <c r="J328" s="28">
        <v>357361.05</v>
      </c>
      <c r="K328" s="28">
        <v>0</v>
      </c>
      <c r="L328" s="28">
        <v>0</v>
      </c>
      <c r="M328" s="28">
        <v>0</v>
      </c>
      <c r="N328" s="28">
        <v>0</v>
      </c>
      <c r="O328" s="114">
        <f t="shared" si="4"/>
        <v>43186162.73</v>
      </c>
    </row>
    <row r="329" spans="1:15" s="25" customFormat="1" ht="11.25">
      <c r="A329" s="50" t="s">
        <v>657</v>
      </c>
      <c r="B329" s="29" t="s">
        <v>658</v>
      </c>
      <c r="C329" s="27" t="s">
        <v>14</v>
      </c>
      <c r="D329" s="27" t="s">
        <v>54</v>
      </c>
      <c r="E329" s="28">
        <v>51739331.59</v>
      </c>
      <c r="F329" s="28">
        <v>1580258.32</v>
      </c>
      <c r="G329" s="28">
        <v>73439.32</v>
      </c>
      <c r="H329" s="28">
        <v>381857.05</v>
      </c>
      <c r="I329" s="28">
        <v>-45928.6</v>
      </c>
      <c r="J329" s="28">
        <v>-15696.35</v>
      </c>
      <c r="K329" s="28">
        <v>0</v>
      </c>
      <c r="L329" s="28">
        <v>0</v>
      </c>
      <c r="M329" s="28">
        <v>0</v>
      </c>
      <c r="N329" s="28">
        <v>0</v>
      </c>
      <c r="O329" s="114">
        <f t="shared" si="4"/>
        <v>50405866.05</v>
      </c>
    </row>
    <row r="330" spans="1:15" s="25" customFormat="1" ht="11.25">
      <c r="A330" s="50" t="s">
        <v>659</v>
      </c>
      <c r="B330" s="29" t="s">
        <v>660</v>
      </c>
      <c r="C330" s="27" t="s">
        <v>61</v>
      </c>
      <c r="D330" s="27" t="s">
        <v>42</v>
      </c>
      <c r="E330" s="28">
        <v>67958087.02</v>
      </c>
      <c r="F330" s="28">
        <v>1095670.45</v>
      </c>
      <c r="G330" s="28">
        <v>42146.21</v>
      </c>
      <c r="H330" s="28">
        <v>925280.18</v>
      </c>
      <c r="I330" s="28">
        <v>-93439.68</v>
      </c>
      <c r="J330" s="28">
        <v>2383106.56</v>
      </c>
      <c r="K330" s="28">
        <v>0</v>
      </c>
      <c r="L330" s="28">
        <v>0</v>
      </c>
      <c r="M330" s="28">
        <v>0</v>
      </c>
      <c r="N330" s="28">
        <v>0</v>
      </c>
      <c r="O330" s="114">
        <f t="shared" si="4"/>
        <v>70035217.41999999</v>
      </c>
    </row>
    <row r="331" spans="1:15" s="25" customFormat="1" ht="11.25">
      <c r="A331" s="50" t="s">
        <v>661</v>
      </c>
      <c r="B331" s="29" t="s">
        <v>662</v>
      </c>
      <c r="C331" s="27" t="s">
        <v>61</v>
      </c>
      <c r="D331" s="27" t="s">
        <v>15</v>
      </c>
      <c r="E331" s="28">
        <v>37281557.9</v>
      </c>
      <c r="F331" s="28">
        <v>310426.09</v>
      </c>
      <c r="G331" s="28">
        <v>26963.64</v>
      </c>
      <c r="H331" s="28">
        <v>326375.78</v>
      </c>
      <c r="I331" s="28">
        <v>-36360.29</v>
      </c>
      <c r="J331" s="28">
        <v>196824.77</v>
      </c>
      <c r="K331" s="28">
        <v>0</v>
      </c>
      <c r="L331" s="28">
        <v>0</v>
      </c>
      <c r="M331" s="28">
        <v>0</v>
      </c>
      <c r="N331" s="28">
        <v>0</v>
      </c>
      <c r="O331" s="114">
        <f t="shared" si="4"/>
        <v>37431008.43</v>
      </c>
    </row>
    <row r="332" spans="1:15" s="25" customFormat="1" ht="11.25">
      <c r="A332" s="50" t="s">
        <v>663</v>
      </c>
      <c r="B332" s="29" t="s">
        <v>664</v>
      </c>
      <c r="C332" s="27" t="s">
        <v>14</v>
      </c>
      <c r="D332" s="27" t="s">
        <v>15</v>
      </c>
      <c r="E332" s="28">
        <v>29339849.11</v>
      </c>
      <c r="F332" s="28">
        <v>461061.83</v>
      </c>
      <c r="G332" s="28">
        <v>100785.33</v>
      </c>
      <c r="H332" s="28">
        <v>257862.35</v>
      </c>
      <c r="I332" s="28">
        <v>23969.81</v>
      </c>
      <c r="J332" s="28">
        <v>285342.74</v>
      </c>
      <c r="K332" s="28">
        <v>0</v>
      </c>
      <c r="L332" s="28">
        <v>0</v>
      </c>
      <c r="M332" s="28">
        <v>0</v>
      </c>
      <c r="N332" s="28">
        <v>0</v>
      </c>
      <c r="O332" s="114">
        <f t="shared" si="4"/>
        <v>29345176.85</v>
      </c>
    </row>
    <row r="333" spans="1:15" s="25" customFormat="1" ht="11.25">
      <c r="A333" s="50" t="s">
        <v>665</v>
      </c>
      <c r="B333" s="29" t="s">
        <v>666</v>
      </c>
      <c r="C333" s="27" t="s">
        <v>61</v>
      </c>
      <c r="D333" s="27" t="s">
        <v>15</v>
      </c>
      <c r="E333" s="28">
        <v>36249404.51</v>
      </c>
      <c r="F333" s="28">
        <v>155606.59</v>
      </c>
      <c r="G333" s="28">
        <v>20193.95</v>
      </c>
      <c r="H333" s="28">
        <v>496026.86</v>
      </c>
      <c r="I333" s="28">
        <v>-86306.05</v>
      </c>
      <c r="J333" s="28">
        <v>157839.79</v>
      </c>
      <c r="K333" s="28">
        <v>0</v>
      </c>
      <c r="L333" s="28">
        <v>0</v>
      </c>
      <c r="M333" s="28">
        <v>0</v>
      </c>
      <c r="N333" s="28">
        <v>0</v>
      </c>
      <c r="O333" s="114">
        <f>E333-F333-G333+H333+I333+J333+K333+L333+M333</f>
        <v>36641164.56999999</v>
      </c>
    </row>
    <row r="334" spans="1:15" s="25" customFormat="1" ht="11.25">
      <c r="A334" s="50" t="s">
        <v>667</v>
      </c>
      <c r="B334" s="29" t="s">
        <v>668</v>
      </c>
      <c r="C334" s="27" t="s">
        <v>14</v>
      </c>
      <c r="D334" s="27" t="s">
        <v>15</v>
      </c>
      <c r="E334" s="28">
        <v>65963492.6</v>
      </c>
      <c r="F334" s="28">
        <v>3241074.36</v>
      </c>
      <c r="G334" s="28">
        <v>-169239.99</v>
      </c>
      <c r="H334" s="28">
        <v>393849.39</v>
      </c>
      <c r="I334" s="28">
        <v>9292.77</v>
      </c>
      <c r="J334" s="28">
        <v>2008808.48</v>
      </c>
      <c r="K334" s="28">
        <v>0</v>
      </c>
      <c r="L334" s="28">
        <v>0</v>
      </c>
      <c r="M334" s="28">
        <v>0</v>
      </c>
      <c r="N334" s="28">
        <v>0</v>
      </c>
      <c r="O334" s="114">
        <f>E334-F334-G334+H334+I334+J334+K334+L334+M334</f>
        <v>65303608.870000005</v>
      </c>
    </row>
    <row r="335" spans="1:15" s="25" customFormat="1" ht="11.25">
      <c r="A335" s="50" t="s">
        <v>669</v>
      </c>
      <c r="B335" s="29" t="s">
        <v>670</v>
      </c>
      <c r="C335" s="27" t="s">
        <v>18</v>
      </c>
      <c r="D335" s="27" t="s">
        <v>15</v>
      </c>
      <c r="E335" s="28">
        <v>22829425.79</v>
      </c>
      <c r="F335" s="28">
        <v>127860.17</v>
      </c>
      <c r="G335" s="28">
        <v>23403.12</v>
      </c>
      <c r="H335" s="28">
        <v>1382725.08</v>
      </c>
      <c r="I335" s="28">
        <v>-68439.06</v>
      </c>
      <c r="J335" s="28">
        <v>231616.6</v>
      </c>
      <c r="K335" s="28">
        <v>0</v>
      </c>
      <c r="L335" s="28">
        <v>0</v>
      </c>
      <c r="M335" s="28">
        <v>0</v>
      </c>
      <c r="N335" s="28">
        <v>0</v>
      </c>
      <c r="O335" s="114">
        <f>E335-F335-G335+H335+I335+J335+K335+L335+M335</f>
        <v>24224065.12</v>
      </c>
    </row>
    <row r="336" spans="1:15" s="25" customFormat="1" ht="11.25">
      <c r="A336" s="50" t="s">
        <v>671</v>
      </c>
      <c r="B336" s="29" t="s">
        <v>672</v>
      </c>
      <c r="C336" s="27" t="s">
        <v>61</v>
      </c>
      <c r="D336" s="27" t="s">
        <v>15</v>
      </c>
      <c r="E336" s="28">
        <v>26837654.39</v>
      </c>
      <c r="F336" s="28">
        <v>381382.08</v>
      </c>
      <c r="G336" s="28">
        <v>31415.9</v>
      </c>
      <c r="H336" s="28">
        <v>318685.39</v>
      </c>
      <c r="I336" s="28">
        <v>-113444.1</v>
      </c>
      <c r="J336" s="28">
        <v>416438.41</v>
      </c>
      <c r="K336" s="28">
        <v>0</v>
      </c>
      <c r="L336" s="28">
        <v>0</v>
      </c>
      <c r="M336" s="28">
        <v>0</v>
      </c>
      <c r="N336" s="28">
        <v>0</v>
      </c>
      <c r="O336" s="114">
        <f>E336-F336-G336+H336+I336+J336+K336+L336+M336</f>
        <v>27046536.110000003</v>
      </c>
    </row>
    <row r="337" spans="1:15" s="25" customFormat="1" ht="11.25">
      <c r="A337" s="50" t="s">
        <v>673</v>
      </c>
      <c r="B337" s="29" t="s">
        <v>674</v>
      </c>
      <c r="C337" s="27" t="s">
        <v>41</v>
      </c>
      <c r="D337" s="27" t="s">
        <v>54</v>
      </c>
      <c r="E337" s="28">
        <v>90088569.05</v>
      </c>
      <c r="F337" s="28">
        <v>700670.12</v>
      </c>
      <c r="G337" s="28">
        <v>211753.01</v>
      </c>
      <c r="H337" s="28">
        <v>1229734.45</v>
      </c>
      <c r="I337" s="28">
        <v>-221355.03</v>
      </c>
      <c r="J337" s="28">
        <v>987666.69</v>
      </c>
      <c r="K337" s="28">
        <v>0</v>
      </c>
      <c r="L337" s="28">
        <v>0</v>
      </c>
      <c r="M337" s="28">
        <v>0</v>
      </c>
      <c r="N337" s="28">
        <v>0</v>
      </c>
      <c r="O337" s="114">
        <f>E337-F337-G337+H337+I337+J337+K337+L337+M337</f>
        <v>91172192.02999999</v>
      </c>
    </row>
    <row r="338" spans="1:15" s="25" customFormat="1" ht="11.25">
      <c r="A338" s="50"/>
      <c r="B338" s="29"/>
      <c r="C338" s="27"/>
      <c r="D338" s="27"/>
      <c r="E338" s="28"/>
      <c r="F338" s="28"/>
      <c r="G338" s="28"/>
      <c r="H338" s="28"/>
      <c r="I338" s="28"/>
      <c r="J338" s="28"/>
      <c r="K338" s="28"/>
      <c r="L338" s="28"/>
      <c r="M338" s="28"/>
      <c r="N338" s="28"/>
      <c r="O338" s="112"/>
    </row>
    <row r="339" spans="1:15" s="25" customFormat="1" ht="11.25">
      <c r="A339" s="50"/>
      <c r="B339" s="29"/>
      <c r="C339" s="27"/>
      <c r="D339" s="27"/>
      <c r="E339" s="28"/>
      <c r="F339" s="28"/>
      <c r="G339" s="28"/>
      <c r="H339" s="28"/>
      <c r="I339" s="28"/>
      <c r="J339" s="28"/>
      <c r="K339" s="28"/>
      <c r="L339" s="28"/>
      <c r="M339" s="28"/>
      <c r="N339" s="28"/>
      <c r="O339" s="112"/>
    </row>
    <row r="340" spans="1:15" s="25" customFormat="1" ht="11.25">
      <c r="A340" s="50" t="s">
        <v>675</v>
      </c>
      <c r="B340" s="26" t="s">
        <v>11</v>
      </c>
      <c r="C340" s="30" t="s">
        <v>676</v>
      </c>
      <c r="D340" s="30" t="s">
        <v>676</v>
      </c>
      <c r="E340" s="28">
        <v>20663496636.72001</v>
      </c>
      <c r="F340" s="28">
        <v>301233418.68999994</v>
      </c>
      <c r="G340" s="28">
        <v>3731749.78</v>
      </c>
      <c r="H340" s="28">
        <v>724235485.7299995</v>
      </c>
      <c r="I340" s="28">
        <v>-46278270.92</v>
      </c>
      <c r="J340" s="28">
        <v>260148643.26999983</v>
      </c>
      <c r="K340" s="28">
        <v>10200000</v>
      </c>
      <c r="L340" s="28">
        <v>-53410.16</v>
      </c>
      <c r="M340" s="28">
        <v>-1361036.84</v>
      </c>
      <c r="N340" s="28">
        <v>0</v>
      </c>
      <c r="O340" s="114">
        <f>SUM(O12:O337)</f>
        <v>21305422879.32999</v>
      </c>
    </row>
    <row r="341" spans="1:15" s="25" customFormat="1" ht="11.25">
      <c r="A341" s="50"/>
      <c r="B341" s="26"/>
      <c r="C341" s="27"/>
      <c r="D341" s="27"/>
      <c r="E341" s="28"/>
      <c r="F341" s="28"/>
      <c r="G341" s="28"/>
      <c r="H341" s="28"/>
      <c r="I341" s="28"/>
      <c r="J341" s="28"/>
      <c r="K341" s="28"/>
      <c r="L341" s="28"/>
      <c r="M341" s="28"/>
      <c r="N341" s="28"/>
      <c r="O341" s="112"/>
    </row>
    <row r="342" spans="1:15" s="25" customFormat="1" ht="11.25">
      <c r="A342" s="21"/>
      <c r="B342" s="22" t="s">
        <v>677</v>
      </c>
      <c r="C342" s="23"/>
      <c r="D342" s="23"/>
      <c r="E342" s="31"/>
      <c r="F342" s="31"/>
      <c r="G342" s="31"/>
      <c r="H342" s="31"/>
      <c r="I342" s="31"/>
      <c r="J342" s="31"/>
      <c r="K342" s="31"/>
      <c r="L342" s="31"/>
      <c r="M342" s="31"/>
      <c r="N342" s="31"/>
      <c r="O342" s="116"/>
    </row>
    <row r="343" spans="1:15" s="25" customFormat="1" ht="11.25">
      <c r="A343" s="21" t="s">
        <v>167</v>
      </c>
      <c r="B343" s="26" t="s">
        <v>678</v>
      </c>
      <c r="C343" s="28" t="s">
        <v>167</v>
      </c>
      <c r="D343" s="30" t="s">
        <v>676</v>
      </c>
      <c r="E343" s="32">
        <v>772589476.1800001</v>
      </c>
      <c r="F343" s="32">
        <v>9252577.26</v>
      </c>
      <c r="G343" s="32">
        <v>1667540.68</v>
      </c>
      <c r="H343" s="32">
        <v>25454443.39</v>
      </c>
      <c r="I343" s="32">
        <v>-610369.65</v>
      </c>
      <c r="J343" s="32">
        <v>10595584.11</v>
      </c>
      <c r="K343" s="32">
        <v>0</v>
      </c>
      <c r="L343" s="32">
        <v>0</v>
      </c>
      <c r="M343" s="32">
        <v>0</v>
      </c>
      <c r="N343" s="32"/>
      <c r="O343" s="112"/>
    </row>
    <row r="344" spans="1:15" s="25" customFormat="1" ht="11.25">
      <c r="A344" s="21" t="s">
        <v>18</v>
      </c>
      <c r="B344" s="26" t="s">
        <v>679</v>
      </c>
      <c r="C344" s="28" t="s">
        <v>18</v>
      </c>
      <c r="D344" s="30" t="s">
        <v>676</v>
      </c>
      <c r="E344" s="32">
        <v>2344894512.7200003</v>
      </c>
      <c r="F344" s="32">
        <v>28949742.12999999</v>
      </c>
      <c r="G344" s="32">
        <v>1617191.19</v>
      </c>
      <c r="H344" s="32">
        <v>73004659.66000001</v>
      </c>
      <c r="I344" s="32">
        <v>-4680719.8</v>
      </c>
      <c r="J344" s="32">
        <v>35057980.910000004</v>
      </c>
      <c r="K344" s="32">
        <v>0</v>
      </c>
      <c r="L344" s="32">
        <v>0</v>
      </c>
      <c r="M344" s="32">
        <v>-53023.4</v>
      </c>
      <c r="N344" s="32"/>
      <c r="O344" s="112"/>
    </row>
    <row r="345" spans="1:15" s="25" customFormat="1" ht="11.25">
      <c r="A345" s="21" t="s">
        <v>41</v>
      </c>
      <c r="B345" s="26" t="s">
        <v>680</v>
      </c>
      <c r="C345" s="28" t="s">
        <v>41</v>
      </c>
      <c r="D345" s="30" t="s">
        <v>676</v>
      </c>
      <c r="E345" s="32">
        <v>1685079208.34</v>
      </c>
      <c r="F345" s="32">
        <v>16867366.54</v>
      </c>
      <c r="G345" s="32">
        <v>-540546.48</v>
      </c>
      <c r="H345" s="32">
        <v>46785730.690000005</v>
      </c>
      <c r="I345" s="32">
        <v>-5848184.75</v>
      </c>
      <c r="J345" s="32">
        <v>36046656.93</v>
      </c>
      <c r="K345" s="32">
        <v>0</v>
      </c>
      <c r="L345" s="32">
        <v>64665.95</v>
      </c>
      <c r="M345" s="32">
        <v>-242190.67</v>
      </c>
      <c r="N345" s="32"/>
      <c r="O345" s="112"/>
    </row>
    <row r="346" spans="1:15" s="25" customFormat="1" ht="11.25">
      <c r="A346" s="21" t="s">
        <v>21</v>
      </c>
      <c r="B346" s="26" t="s">
        <v>681</v>
      </c>
      <c r="C346" s="28" t="s">
        <v>21</v>
      </c>
      <c r="D346" s="30" t="s">
        <v>676</v>
      </c>
      <c r="E346" s="32">
        <v>1315415481.9099994</v>
      </c>
      <c r="F346" s="32">
        <v>45999879.54999999</v>
      </c>
      <c r="G346" s="32">
        <v>-3961194.91</v>
      </c>
      <c r="H346" s="32">
        <v>25850535.340000007</v>
      </c>
      <c r="I346" s="32">
        <v>-2270475.38</v>
      </c>
      <c r="J346" s="32">
        <v>15247000.519999996</v>
      </c>
      <c r="K346" s="32">
        <v>0</v>
      </c>
      <c r="L346" s="32">
        <v>0</v>
      </c>
      <c r="M346" s="32">
        <v>-217853.85</v>
      </c>
      <c r="N346" s="32"/>
      <c r="O346" s="112"/>
    </row>
    <row r="347" spans="1:15" s="25" customFormat="1" ht="11.25">
      <c r="A347" s="21" t="s">
        <v>61</v>
      </c>
      <c r="B347" s="26" t="s">
        <v>682</v>
      </c>
      <c r="C347" s="28" t="s">
        <v>61</v>
      </c>
      <c r="D347" s="30" t="s">
        <v>676</v>
      </c>
      <c r="E347" s="32">
        <v>1787970472.69</v>
      </c>
      <c r="F347" s="32">
        <v>34648692.440000005</v>
      </c>
      <c r="G347" s="32">
        <v>-133641.36</v>
      </c>
      <c r="H347" s="32">
        <v>21793383.05000001</v>
      </c>
      <c r="I347" s="32">
        <v>-1988279.51</v>
      </c>
      <c r="J347" s="32">
        <v>35729103.42000001</v>
      </c>
      <c r="K347" s="32">
        <v>0</v>
      </c>
      <c r="L347" s="32">
        <v>0</v>
      </c>
      <c r="M347" s="32">
        <v>-230798.4</v>
      </c>
      <c r="N347" s="32"/>
      <c r="O347" s="112"/>
    </row>
    <row r="348" spans="1:15" s="25" customFormat="1" ht="11.25">
      <c r="A348" s="21" t="s">
        <v>32</v>
      </c>
      <c r="B348" s="26" t="s">
        <v>683</v>
      </c>
      <c r="C348" s="28" t="s">
        <v>32</v>
      </c>
      <c r="D348" s="30" t="s">
        <v>676</v>
      </c>
      <c r="E348" s="32">
        <v>2010999453.1099997</v>
      </c>
      <c r="F348" s="32">
        <v>37100975.38000001</v>
      </c>
      <c r="G348" s="32">
        <v>8120733.340000001</v>
      </c>
      <c r="H348" s="32">
        <v>59132111.43</v>
      </c>
      <c r="I348" s="32">
        <v>-7253911.190000001</v>
      </c>
      <c r="J348" s="32">
        <v>19504717.130000006</v>
      </c>
      <c r="K348" s="32">
        <v>0</v>
      </c>
      <c r="L348" s="32">
        <v>-118076.11</v>
      </c>
      <c r="M348" s="32">
        <v>-25603.96</v>
      </c>
      <c r="N348" s="32"/>
      <c r="O348" s="112"/>
    </row>
    <row r="349" spans="1:15" s="25" customFormat="1" ht="11.25">
      <c r="A349" s="21" t="s">
        <v>35</v>
      </c>
      <c r="B349" s="26" t="s">
        <v>684</v>
      </c>
      <c r="C349" s="28" t="s">
        <v>35</v>
      </c>
      <c r="D349" s="30" t="s">
        <v>676</v>
      </c>
      <c r="E349" s="32">
        <v>5892645707.619999</v>
      </c>
      <c r="F349" s="32">
        <v>35578751.99999999</v>
      </c>
      <c r="G349" s="32">
        <v>-4916866.86</v>
      </c>
      <c r="H349" s="32">
        <v>360788571.49</v>
      </c>
      <c r="I349" s="32">
        <v>-9180800.979999999</v>
      </c>
      <c r="J349" s="32">
        <v>65021301.89999999</v>
      </c>
      <c r="K349" s="32">
        <v>10200000</v>
      </c>
      <c r="L349" s="32">
        <v>0</v>
      </c>
      <c r="M349" s="32">
        <v>208006.28</v>
      </c>
      <c r="N349" s="32"/>
      <c r="O349" s="112"/>
    </row>
    <row r="350" spans="1:15" s="25" customFormat="1" ht="11.25">
      <c r="A350" s="21" t="s">
        <v>14</v>
      </c>
      <c r="B350" s="26" t="s">
        <v>685</v>
      </c>
      <c r="C350" s="28" t="s">
        <v>14</v>
      </c>
      <c r="D350" s="30" t="s">
        <v>676</v>
      </c>
      <c r="E350" s="32">
        <v>3167661811.0200005</v>
      </c>
      <c r="F350" s="32">
        <v>76390292.89999999</v>
      </c>
      <c r="G350" s="32">
        <v>-1457841.19</v>
      </c>
      <c r="H350" s="32">
        <v>58214941.589999996</v>
      </c>
      <c r="I350" s="32">
        <v>-9601352.039999997</v>
      </c>
      <c r="J350" s="32">
        <v>28691888.05</v>
      </c>
      <c r="K350" s="32">
        <v>0</v>
      </c>
      <c r="L350" s="32">
        <v>0</v>
      </c>
      <c r="M350" s="32">
        <v>-708774.81</v>
      </c>
      <c r="N350" s="32"/>
      <c r="O350" s="112"/>
    </row>
    <row r="351" spans="1:15" s="25" customFormat="1" ht="11.25">
      <c r="A351" s="21" t="s">
        <v>53</v>
      </c>
      <c r="B351" s="26" t="s">
        <v>686</v>
      </c>
      <c r="C351" s="28" t="s">
        <v>53</v>
      </c>
      <c r="D351" s="30" t="s">
        <v>676</v>
      </c>
      <c r="E351" s="32">
        <v>1686240513.1300004</v>
      </c>
      <c r="F351" s="32">
        <v>16445140.490000002</v>
      </c>
      <c r="G351" s="32">
        <v>3336375.37</v>
      </c>
      <c r="H351" s="32">
        <v>53211109.09000002</v>
      </c>
      <c r="I351" s="32">
        <v>-4844177.62</v>
      </c>
      <c r="J351" s="32">
        <v>14254410.299999993</v>
      </c>
      <c r="K351" s="32">
        <v>0</v>
      </c>
      <c r="L351" s="32">
        <v>0</v>
      </c>
      <c r="M351" s="32">
        <v>-90798.03</v>
      </c>
      <c r="N351" s="32"/>
      <c r="O351" s="112"/>
    </row>
    <row r="352" spans="1:15" s="25" customFormat="1" ht="11.25">
      <c r="A352" s="51"/>
      <c r="B352" s="33" t="s">
        <v>676</v>
      </c>
      <c r="C352" s="28" t="s">
        <v>676</v>
      </c>
      <c r="D352" s="28" t="s">
        <v>676</v>
      </c>
      <c r="E352" s="28"/>
      <c r="F352" s="28"/>
      <c r="G352" s="28"/>
      <c r="H352" s="28"/>
      <c r="I352" s="28"/>
      <c r="J352" s="28"/>
      <c r="K352" s="28"/>
      <c r="L352" s="28"/>
      <c r="M352" s="28"/>
      <c r="N352" s="28"/>
      <c r="O352" s="112"/>
    </row>
    <row r="353" spans="1:15" s="25" customFormat="1" ht="11.25">
      <c r="A353" s="21"/>
      <c r="B353" s="22" t="s">
        <v>687</v>
      </c>
      <c r="C353" s="23"/>
      <c r="D353" s="23"/>
      <c r="E353" s="31"/>
      <c r="F353" s="31"/>
      <c r="G353" s="31"/>
      <c r="H353" s="31"/>
      <c r="I353" s="31"/>
      <c r="J353" s="31"/>
      <c r="K353" s="31"/>
      <c r="L353" s="31"/>
      <c r="M353" s="31"/>
      <c r="N353" s="31"/>
      <c r="O353" s="116"/>
    </row>
    <row r="354" spans="1:15" s="25" customFormat="1" ht="11.25">
      <c r="A354" s="21" t="s">
        <v>36</v>
      </c>
      <c r="B354" s="26" t="s">
        <v>688</v>
      </c>
      <c r="C354" s="30" t="s">
        <v>676</v>
      </c>
      <c r="D354" s="28" t="s">
        <v>36</v>
      </c>
      <c r="E354" s="32">
        <v>5892645707.619999</v>
      </c>
      <c r="F354" s="32">
        <v>35578751.99999999</v>
      </c>
      <c r="G354" s="32">
        <v>-4916866.86</v>
      </c>
      <c r="H354" s="32">
        <v>360788571.49</v>
      </c>
      <c r="I354" s="32">
        <v>-9180800.979999999</v>
      </c>
      <c r="J354" s="32">
        <v>65021301.89999999</v>
      </c>
      <c r="K354" s="32">
        <v>10200000</v>
      </c>
      <c r="L354" s="32">
        <v>0</v>
      </c>
      <c r="M354" s="32">
        <v>208006.28</v>
      </c>
      <c r="N354" s="32"/>
      <c r="O354" s="112"/>
    </row>
    <row r="355" spans="1:15" s="25" customFormat="1" ht="11.25">
      <c r="A355" s="21" t="s">
        <v>42</v>
      </c>
      <c r="B355" s="26" t="s">
        <v>689</v>
      </c>
      <c r="C355" s="30" t="s">
        <v>676</v>
      </c>
      <c r="D355" s="28" t="s">
        <v>42</v>
      </c>
      <c r="E355" s="32">
        <v>3755308568.1799994</v>
      </c>
      <c r="F355" s="32">
        <v>55836899.62000001</v>
      </c>
      <c r="G355" s="32">
        <v>2984682.1</v>
      </c>
      <c r="H355" s="32">
        <v>60989405.59000001</v>
      </c>
      <c r="I355" s="32">
        <v>-5122576.74</v>
      </c>
      <c r="J355" s="32">
        <v>73605472.06</v>
      </c>
      <c r="K355" s="32">
        <v>0</v>
      </c>
      <c r="L355" s="32">
        <v>0</v>
      </c>
      <c r="M355" s="32">
        <v>-226448.94</v>
      </c>
      <c r="N355" s="32"/>
      <c r="O355" s="112"/>
    </row>
    <row r="356" spans="1:15" s="25" customFormat="1" ht="11.25">
      <c r="A356" s="21" t="s">
        <v>15</v>
      </c>
      <c r="B356" s="26" t="s">
        <v>690</v>
      </c>
      <c r="C356" s="30" t="s">
        <v>676</v>
      </c>
      <c r="D356" s="28" t="s">
        <v>15</v>
      </c>
      <c r="E356" s="32">
        <v>6779583554.7800045</v>
      </c>
      <c r="F356" s="32">
        <v>134042678.42000002</v>
      </c>
      <c r="G356" s="32">
        <v>4958797.9</v>
      </c>
      <c r="H356" s="32">
        <v>190055232.79999986</v>
      </c>
      <c r="I356" s="32">
        <v>-20731668.689999998</v>
      </c>
      <c r="J356" s="32">
        <v>59148111.99</v>
      </c>
      <c r="K356" s="32">
        <v>0</v>
      </c>
      <c r="L356" s="32">
        <v>0</v>
      </c>
      <c r="M356" s="32">
        <v>-990605.57</v>
      </c>
      <c r="N356" s="32"/>
      <c r="O356" s="112"/>
    </row>
    <row r="357" spans="1:15" s="25" customFormat="1" ht="11.25">
      <c r="A357" s="21" t="s">
        <v>54</v>
      </c>
      <c r="B357" s="26" t="s">
        <v>691</v>
      </c>
      <c r="C357" s="30" t="s">
        <v>676</v>
      </c>
      <c r="D357" s="28" t="s">
        <v>54</v>
      </c>
      <c r="E357" s="32">
        <v>4235958806.1400013</v>
      </c>
      <c r="F357" s="32">
        <v>75775088.64999998</v>
      </c>
      <c r="G357" s="32">
        <v>705136.64</v>
      </c>
      <c r="H357" s="32">
        <v>112402275.85000002</v>
      </c>
      <c r="I357" s="32">
        <v>-11243224.51</v>
      </c>
      <c r="J357" s="32">
        <v>62373757.32</v>
      </c>
      <c r="K357" s="32">
        <v>0</v>
      </c>
      <c r="L357" s="32">
        <v>-53410.16</v>
      </c>
      <c r="M357" s="32">
        <v>-351988.61</v>
      </c>
      <c r="N357" s="32"/>
      <c r="O357" s="112"/>
    </row>
    <row r="358" spans="1:15" s="25" customFormat="1" ht="11.25">
      <c r="A358" s="21"/>
      <c r="B358" s="27"/>
      <c r="C358" s="27"/>
      <c r="D358" s="27"/>
      <c r="E358" s="32">
        <v>20663496636.720005</v>
      </c>
      <c r="F358" s="32">
        <v>301233418.69</v>
      </c>
      <c r="G358" s="32">
        <v>3731749.78</v>
      </c>
      <c r="H358" s="32">
        <v>724235485.7299999</v>
      </c>
      <c r="I358" s="32">
        <v>-46278270.919999994</v>
      </c>
      <c r="J358" s="32">
        <v>260148643.26999998</v>
      </c>
      <c r="K358" s="32">
        <v>10200000</v>
      </c>
      <c r="L358" s="32">
        <v>-53410.16</v>
      </c>
      <c r="M358" s="32">
        <v>-1361036.84</v>
      </c>
      <c r="N358" s="32"/>
      <c r="O358" s="112"/>
    </row>
    <row r="359" spans="1:15" s="25" customFormat="1" ht="11.25">
      <c r="A359" s="21"/>
      <c r="B359" s="34" t="s">
        <v>692</v>
      </c>
      <c r="C359" s="27"/>
      <c r="D359" s="27"/>
      <c r="E359" s="35"/>
      <c r="F359" s="35"/>
      <c r="G359" s="35"/>
      <c r="H359" s="35"/>
      <c r="I359" s="35"/>
      <c r="J359" s="35"/>
      <c r="K359" s="35"/>
      <c r="L359" s="35"/>
      <c r="M359" s="35"/>
      <c r="N359" s="35"/>
      <c r="O359" s="112"/>
    </row>
    <row r="360" spans="1:15" s="25" customFormat="1" ht="11.25">
      <c r="A360" s="21"/>
      <c r="B360" s="36" t="s">
        <v>697</v>
      </c>
      <c r="C360" s="27"/>
      <c r="D360" s="27"/>
      <c r="E360" s="27"/>
      <c r="F360" s="27"/>
      <c r="G360" s="27"/>
      <c r="H360" s="27"/>
      <c r="I360" s="27"/>
      <c r="J360" s="27"/>
      <c r="K360" s="28"/>
      <c r="L360" s="27"/>
      <c r="M360" s="27"/>
      <c r="N360" s="27"/>
      <c r="O360" s="112"/>
    </row>
    <row r="361" spans="1:15" s="25" customFormat="1" ht="11.25">
      <c r="A361" s="21"/>
      <c r="B361" s="36"/>
      <c r="C361" s="27"/>
      <c r="D361" s="27"/>
      <c r="E361" s="27"/>
      <c r="F361" s="27"/>
      <c r="G361" s="27"/>
      <c r="H361" s="27"/>
      <c r="I361" s="27"/>
      <c r="J361" s="27"/>
      <c r="K361" s="28"/>
      <c r="L361" s="27"/>
      <c r="M361" s="27"/>
      <c r="N361" s="24"/>
      <c r="O361" s="112"/>
    </row>
    <row r="362" spans="1:15" s="25" customFormat="1" ht="13.5" thickBot="1">
      <c r="A362" s="37"/>
      <c r="B362" s="38"/>
      <c r="C362" s="39"/>
      <c r="D362" s="39"/>
      <c r="E362" s="39"/>
      <c r="F362" s="39"/>
      <c r="G362" s="39"/>
      <c r="H362" s="39"/>
      <c r="I362" s="39"/>
      <c r="J362" s="39"/>
      <c r="K362" s="40"/>
      <c r="L362" s="39"/>
      <c r="M362" s="39"/>
      <c r="N362" s="41"/>
      <c r="O362" s="115"/>
    </row>
    <row r="363" spans="1:15" s="25" customFormat="1" ht="12.75">
      <c r="A363" s="7"/>
      <c r="B363" s="42"/>
      <c r="C363" s="7"/>
      <c r="D363" s="7"/>
      <c r="E363" s="7"/>
      <c r="F363" s="7"/>
      <c r="G363" s="7"/>
      <c r="H363" s="7"/>
      <c r="I363" s="7"/>
      <c r="J363" s="7"/>
      <c r="K363" s="43"/>
      <c r="L363" s="7"/>
      <c r="M363" s="7"/>
      <c r="N363" s="52"/>
      <c r="O363" s="7"/>
    </row>
  </sheetData>
  <sheetProtection/>
  <mergeCells count="1">
    <mergeCell ref="O5:O6"/>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L358"/>
  <sheetViews>
    <sheetView workbookViewId="0" topLeftCell="A1">
      <pane xSplit="2" ySplit="5" topLeftCell="C6" activePane="bottomRight" state="frozen"/>
      <selection pane="topLeft" activeCell="A1" sqref="A1"/>
      <selection pane="topRight" activeCell="C1" sqref="C1"/>
      <selection pane="bottomLeft" activeCell="A7" sqref="A7"/>
      <selection pane="bottomRight" activeCell="G30" sqref="G30"/>
    </sheetView>
  </sheetViews>
  <sheetFormatPr defaultColWidth="9.140625" defaultRowHeight="12.75"/>
  <cols>
    <col min="2" max="2" width="25.140625" style="0" customWidth="1"/>
    <col min="3" max="3" width="18.00390625" style="54" customWidth="1"/>
    <col min="4" max="4" width="22.00390625" style="54" customWidth="1"/>
    <col min="6" max="6" width="13.00390625" style="0" customWidth="1"/>
    <col min="7" max="7" width="30.140625" style="0" bestFit="1" customWidth="1"/>
  </cols>
  <sheetData>
    <row r="1" ht="15.75">
      <c r="B1" s="53" t="s">
        <v>712</v>
      </c>
    </row>
    <row r="2" spans="2:4" ht="12.75" customHeight="1">
      <c r="B2" s="68"/>
      <c r="D2" s="55"/>
    </row>
    <row r="3" spans="2:6" ht="12.75" customHeight="1">
      <c r="B3" s="56"/>
      <c r="C3" s="57"/>
      <c r="D3" s="57"/>
      <c r="E3" s="58" t="s">
        <v>713</v>
      </c>
      <c r="F3" s="59">
        <v>0.858628</v>
      </c>
    </row>
    <row r="4" spans="2:4" ht="12.75" customHeight="1">
      <c r="B4" s="56"/>
      <c r="C4" s="60"/>
      <c r="D4" s="60"/>
    </row>
    <row r="5" spans="2:6" ht="25.5">
      <c r="B5" s="65" t="s">
        <v>714</v>
      </c>
      <c r="C5" s="66" t="s">
        <v>715</v>
      </c>
      <c r="D5" s="66" t="s">
        <v>716</v>
      </c>
      <c r="E5" s="67"/>
      <c r="F5" s="65" t="s">
        <v>717</v>
      </c>
    </row>
    <row r="6" spans="1:7" ht="12.75">
      <c r="A6" t="s">
        <v>12</v>
      </c>
      <c r="B6" t="s">
        <v>13</v>
      </c>
      <c r="C6" s="61">
        <v>35.31589</v>
      </c>
      <c r="D6" s="61">
        <v>42.879356</v>
      </c>
      <c r="F6" s="119">
        <f>(D6/C6)*$F$3</f>
        <v>1.042516999672612</v>
      </c>
      <c r="G6" s="70"/>
    </row>
    <row r="7" spans="1:7" ht="12.75">
      <c r="A7" t="s">
        <v>16</v>
      </c>
      <c r="B7" t="s">
        <v>17</v>
      </c>
      <c r="C7" s="61">
        <v>55.445299</v>
      </c>
      <c r="D7" s="61">
        <v>67.911885</v>
      </c>
      <c r="F7" s="119">
        <f aca="true" t="shared" si="0" ref="F7:F69">(D7/C7)*$F$3</f>
        <v>1.0516860228994347</v>
      </c>
      <c r="G7" s="70"/>
    </row>
    <row r="8" spans="1:12" ht="12.75">
      <c r="A8" t="s">
        <v>19</v>
      </c>
      <c r="B8" t="s">
        <v>20</v>
      </c>
      <c r="C8" s="61">
        <v>72.064999</v>
      </c>
      <c r="D8" s="61">
        <v>77.680646</v>
      </c>
      <c r="F8" s="119">
        <f t="shared" si="0"/>
        <v>0.9255363718757285</v>
      </c>
      <c r="G8" s="70"/>
      <c r="L8" s="108"/>
    </row>
    <row r="9" spans="1:7" ht="12.75">
      <c r="A9" t="s">
        <v>22</v>
      </c>
      <c r="B9" t="s">
        <v>23</v>
      </c>
      <c r="C9" s="61">
        <v>70.172623</v>
      </c>
      <c r="D9" s="61">
        <v>79.255728</v>
      </c>
      <c r="F9" s="119">
        <f t="shared" si="0"/>
        <v>0.9697683271891376</v>
      </c>
      <c r="G9" s="70"/>
    </row>
    <row r="10" spans="1:7" ht="12.75">
      <c r="A10" t="s">
        <v>24</v>
      </c>
      <c r="B10" t="s">
        <v>25</v>
      </c>
      <c r="C10" s="61">
        <v>69.593398</v>
      </c>
      <c r="D10" s="61">
        <v>75.972196</v>
      </c>
      <c r="F10" s="119">
        <f t="shared" si="0"/>
        <v>0.9373282032742243</v>
      </c>
      <c r="G10" s="70"/>
    </row>
    <row r="11" spans="1:7" ht="12.75">
      <c r="A11" t="s">
        <v>26</v>
      </c>
      <c r="B11" t="s">
        <v>27</v>
      </c>
      <c r="C11" s="61">
        <v>95.40452</v>
      </c>
      <c r="D11" s="61">
        <v>112.071516</v>
      </c>
      <c r="F11" s="119">
        <f t="shared" si="0"/>
        <v>1.0086287488270786</v>
      </c>
      <c r="G11" s="70"/>
    </row>
    <row r="12" spans="1:7" ht="12.75">
      <c r="A12" t="s">
        <v>28</v>
      </c>
      <c r="B12" t="s">
        <v>29</v>
      </c>
      <c r="C12" s="61">
        <v>108.250651</v>
      </c>
      <c r="D12" s="61">
        <v>124.541314</v>
      </c>
      <c r="F12" s="119">
        <f t="shared" si="0"/>
        <v>0.9878431064326069</v>
      </c>
      <c r="G12" s="70"/>
    </row>
    <row r="13" spans="1:7" ht="12.75">
      <c r="A13" t="s">
        <v>30</v>
      </c>
      <c r="B13" t="s">
        <v>31</v>
      </c>
      <c r="C13" s="61">
        <v>47.831286</v>
      </c>
      <c r="D13" s="61">
        <v>56.813527</v>
      </c>
      <c r="F13" s="119">
        <f t="shared" si="0"/>
        <v>1.0198698203714616</v>
      </c>
      <c r="G13" s="70"/>
    </row>
    <row r="14" spans="1:7" ht="12.75">
      <c r="A14" t="s">
        <v>33</v>
      </c>
      <c r="B14" t="s">
        <v>34</v>
      </c>
      <c r="C14" s="61">
        <v>115.795374</v>
      </c>
      <c r="D14" s="61">
        <v>145.846386</v>
      </c>
      <c r="F14" s="119">
        <f t="shared" si="0"/>
        <v>1.081457629891225</v>
      </c>
      <c r="G14" s="70"/>
    </row>
    <row r="15" spans="1:7" ht="12.75">
      <c r="A15" t="s">
        <v>37</v>
      </c>
      <c r="B15" t="s">
        <v>38</v>
      </c>
      <c r="C15" s="61">
        <v>228.735441</v>
      </c>
      <c r="D15" s="61">
        <v>284.380699</v>
      </c>
      <c r="F15" s="119">
        <f t="shared" si="0"/>
        <v>1.0675093888094587</v>
      </c>
      <c r="G15" s="70"/>
    </row>
    <row r="16" spans="1:7" ht="12.75">
      <c r="A16" t="s">
        <v>39</v>
      </c>
      <c r="B16" t="s">
        <v>40</v>
      </c>
      <c r="C16" s="61">
        <v>116.967131</v>
      </c>
      <c r="D16" s="61">
        <v>135.391898</v>
      </c>
      <c r="F16" s="119">
        <f t="shared" si="0"/>
        <v>0.9938798498523829</v>
      </c>
      <c r="G16" s="70"/>
    </row>
    <row r="17" spans="1:7" ht="12.75">
      <c r="A17" t="s">
        <v>43</v>
      </c>
      <c r="B17" t="s">
        <v>44</v>
      </c>
      <c r="C17" s="61">
        <v>48.432285</v>
      </c>
      <c r="D17" s="61">
        <v>57.731571</v>
      </c>
      <c r="F17" s="119">
        <f t="shared" si="0"/>
        <v>1.0234896690211497</v>
      </c>
      <c r="G17" s="70"/>
    </row>
    <row r="18" spans="1:7" ht="12.75">
      <c r="A18" t="s">
        <v>45</v>
      </c>
      <c r="B18" t="s">
        <v>46</v>
      </c>
      <c r="C18" s="61">
        <v>173.665271</v>
      </c>
      <c r="D18" s="61">
        <v>191.805447</v>
      </c>
      <c r="F18" s="119">
        <f t="shared" si="0"/>
        <v>0.9483158399972553</v>
      </c>
      <c r="G18" s="70"/>
    </row>
    <row r="19" spans="1:7" ht="12.75">
      <c r="A19" t="s">
        <v>47</v>
      </c>
      <c r="B19" t="s">
        <v>48</v>
      </c>
      <c r="C19" s="61">
        <v>155.405659</v>
      </c>
      <c r="D19" s="61">
        <v>182.045709</v>
      </c>
      <c r="F19" s="119">
        <f t="shared" si="0"/>
        <v>1.0058162877276686</v>
      </c>
      <c r="G19" s="70"/>
    </row>
    <row r="20" spans="1:7" ht="12.75">
      <c r="A20" t="s">
        <v>49</v>
      </c>
      <c r="B20" t="s">
        <v>50</v>
      </c>
      <c r="C20" s="61">
        <v>85.295046</v>
      </c>
      <c r="D20" s="61">
        <v>115.132508</v>
      </c>
      <c r="F20" s="119">
        <f t="shared" si="0"/>
        <v>1.1589887070231957</v>
      </c>
      <c r="G20" s="70"/>
    </row>
    <row r="21" spans="1:7" ht="12.75">
      <c r="A21" t="s">
        <v>51</v>
      </c>
      <c r="B21" t="s">
        <v>52</v>
      </c>
      <c r="C21" s="61">
        <v>121.522821</v>
      </c>
      <c r="D21" s="61">
        <v>153.653656</v>
      </c>
      <c r="F21" s="119">
        <f t="shared" si="0"/>
        <v>1.0856506642811394</v>
      </c>
      <c r="G21" s="70"/>
    </row>
    <row r="22" spans="1:7" ht="12.75">
      <c r="A22" t="s">
        <v>55</v>
      </c>
      <c r="B22" t="s">
        <v>56</v>
      </c>
      <c r="C22" s="61">
        <v>136.788505</v>
      </c>
      <c r="D22" s="61">
        <v>159.584116</v>
      </c>
      <c r="F22" s="119">
        <f t="shared" si="0"/>
        <v>1.0017171424810003</v>
      </c>
      <c r="G22" s="70"/>
    </row>
    <row r="23" spans="1:7" ht="12.75">
      <c r="A23" t="s">
        <v>57</v>
      </c>
      <c r="B23" t="s">
        <v>58</v>
      </c>
      <c r="C23" s="61">
        <v>147.73238</v>
      </c>
      <c r="D23" s="61">
        <v>167.204259</v>
      </c>
      <c r="F23" s="119">
        <f t="shared" si="0"/>
        <v>0.9717995370862635</v>
      </c>
      <c r="G23" s="70"/>
    </row>
    <row r="24" spans="1:7" ht="12.75">
      <c r="A24" t="s">
        <v>59</v>
      </c>
      <c r="B24" t="s">
        <v>60</v>
      </c>
      <c r="C24" s="61">
        <v>928.833956</v>
      </c>
      <c r="D24" s="61">
        <v>1038.908492</v>
      </c>
      <c r="F24" s="119">
        <f t="shared" si="0"/>
        <v>0.9603825472859608</v>
      </c>
      <c r="G24" s="70"/>
    </row>
    <row r="25" spans="1:7" ht="12.75">
      <c r="A25" t="s">
        <v>62</v>
      </c>
      <c r="B25" t="s">
        <v>63</v>
      </c>
      <c r="C25" s="61">
        <v>86.426421</v>
      </c>
      <c r="D25" s="61">
        <v>93.988829</v>
      </c>
      <c r="F25" s="119">
        <f t="shared" si="0"/>
        <v>0.9337589053538615</v>
      </c>
      <c r="G25" s="70"/>
    </row>
    <row r="26" spans="1:7" ht="12.75">
      <c r="A26" t="s">
        <v>64</v>
      </c>
      <c r="B26" t="s">
        <v>65</v>
      </c>
      <c r="C26" s="61">
        <v>101.007534</v>
      </c>
      <c r="D26" s="61">
        <v>121.443232</v>
      </c>
      <c r="F26" s="119">
        <f t="shared" si="0"/>
        <v>1.0323443734968918</v>
      </c>
      <c r="G26" s="70"/>
    </row>
    <row r="27" spans="1:7" ht="12.75">
      <c r="A27" t="s">
        <v>66</v>
      </c>
      <c r="B27" t="s">
        <v>67</v>
      </c>
      <c r="C27" s="61">
        <v>104.398751</v>
      </c>
      <c r="D27" s="61">
        <v>129.876924</v>
      </c>
      <c r="F27" s="119">
        <f t="shared" si="0"/>
        <v>1.0681733491262937</v>
      </c>
      <c r="G27" s="70"/>
    </row>
    <row r="28" spans="1:7" ht="12.75">
      <c r="A28" t="s">
        <v>68</v>
      </c>
      <c r="B28" t="s">
        <v>69</v>
      </c>
      <c r="C28" s="61">
        <v>45.59877</v>
      </c>
      <c r="D28" s="61">
        <v>49.92702</v>
      </c>
      <c r="F28" s="119">
        <f t="shared" si="0"/>
        <v>0.9401292475336505</v>
      </c>
      <c r="G28" s="70"/>
    </row>
    <row r="29" spans="1:7" ht="12.75">
      <c r="A29" t="s">
        <v>70</v>
      </c>
      <c r="B29" t="s">
        <v>71</v>
      </c>
      <c r="C29" s="61">
        <v>207.441233</v>
      </c>
      <c r="D29" s="61">
        <v>235.121212</v>
      </c>
      <c r="F29" s="119">
        <f t="shared" si="0"/>
        <v>0.9731992675590005</v>
      </c>
      <c r="G29" s="70"/>
    </row>
    <row r="30" spans="1:7" ht="12.75">
      <c r="A30" t="s">
        <v>72</v>
      </c>
      <c r="B30" t="s">
        <v>73</v>
      </c>
      <c r="C30" s="61">
        <v>42.438175</v>
      </c>
      <c r="D30" s="61">
        <v>48.724655</v>
      </c>
      <c r="F30" s="119">
        <f t="shared" si="0"/>
        <v>0.9858188546830771</v>
      </c>
      <c r="G30" s="70"/>
    </row>
    <row r="31" spans="1:7" ht="12.75">
      <c r="A31" t="s">
        <v>74</v>
      </c>
      <c r="B31" t="s">
        <v>75</v>
      </c>
      <c r="C31" s="61">
        <v>142.677897</v>
      </c>
      <c r="D31" s="61">
        <v>171.851465</v>
      </c>
      <c r="F31" s="119">
        <f t="shared" si="0"/>
        <v>1.0341929814820578</v>
      </c>
      <c r="G31" s="70"/>
    </row>
    <row r="32" spans="1:7" ht="12.75">
      <c r="A32" t="s">
        <v>76</v>
      </c>
      <c r="B32" t="s">
        <v>77</v>
      </c>
      <c r="C32" s="61">
        <v>125.99755</v>
      </c>
      <c r="D32" s="61">
        <v>137.509135</v>
      </c>
      <c r="F32" s="119">
        <f t="shared" si="0"/>
        <v>0.9370753127086994</v>
      </c>
      <c r="G32" s="70"/>
    </row>
    <row r="33" spans="1:7" ht="12.75">
      <c r="A33" t="s">
        <v>78</v>
      </c>
      <c r="B33" t="s">
        <v>79</v>
      </c>
      <c r="C33" s="61">
        <v>320.004528</v>
      </c>
      <c r="D33" s="61">
        <v>379.75297</v>
      </c>
      <c r="F33" s="119">
        <f t="shared" si="0"/>
        <v>1.0189434979656289</v>
      </c>
      <c r="G33" s="70"/>
    </row>
    <row r="34" spans="1:7" ht="12.75">
      <c r="A34" t="s">
        <v>80</v>
      </c>
      <c r="B34" t="s">
        <v>81</v>
      </c>
      <c r="C34" s="61">
        <v>88.342149</v>
      </c>
      <c r="D34" s="61">
        <v>102.945688</v>
      </c>
      <c r="F34" s="119">
        <f t="shared" si="0"/>
        <v>1.0005648628274144</v>
      </c>
      <c r="G34" s="70"/>
    </row>
    <row r="35" spans="1:7" ht="12.75">
      <c r="A35" t="s">
        <v>82</v>
      </c>
      <c r="B35" t="s">
        <v>83</v>
      </c>
      <c r="C35" s="61">
        <v>61.993193</v>
      </c>
      <c r="D35" s="61">
        <v>74.34344</v>
      </c>
      <c r="F35" s="119">
        <f t="shared" si="0"/>
        <v>1.0296833589507157</v>
      </c>
      <c r="G35" s="70"/>
    </row>
    <row r="36" spans="1:7" ht="12.75">
      <c r="A36" t="s">
        <v>84</v>
      </c>
      <c r="B36" t="s">
        <v>85</v>
      </c>
      <c r="C36" s="61">
        <v>221.955353</v>
      </c>
      <c r="D36" s="61">
        <v>272.330404</v>
      </c>
      <c r="F36" s="119">
        <f t="shared" si="0"/>
        <v>1.0535024587837356</v>
      </c>
      <c r="G36" s="70"/>
    </row>
    <row r="37" spans="1:7" ht="12.75">
      <c r="A37" t="s">
        <v>86</v>
      </c>
      <c r="B37" t="s">
        <v>87</v>
      </c>
      <c r="C37" s="61">
        <v>66.3106</v>
      </c>
      <c r="D37" s="61">
        <v>77.643038</v>
      </c>
      <c r="F37" s="119">
        <f t="shared" si="0"/>
        <v>1.0053669614188985</v>
      </c>
      <c r="G37" s="70"/>
    </row>
    <row r="38" spans="1:7" ht="12.75">
      <c r="A38" t="s">
        <v>88</v>
      </c>
      <c r="B38" t="s">
        <v>89</v>
      </c>
      <c r="C38" s="61">
        <v>219.157911</v>
      </c>
      <c r="D38" s="61">
        <v>266.899061</v>
      </c>
      <c r="F38" s="119">
        <f t="shared" si="0"/>
        <v>1.045670703387513</v>
      </c>
      <c r="G38" s="70"/>
    </row>
    <row r="39" spans="1:7" ht="12.75">
      <c r="A39" t="s">
        <v>90</v>
      </c>
      <c r="B39" t="s">
        <v>91</v>
      </c>
      <c r="C39" s="61">
        <v>429.992354</v>
      </c>
      <c r="D39" s="61">
        <v>526.178059</v>
      </c>
      <c r="F39" s="119">
        <f t="shared" si="0"/>
        <v>1.0506959257304653</v>
      </c>
      <c r="G39" s="70"/>
    </row>
    <row r="40" spans="1:7" ht="12.75">
      <c r="A40" t="s">
        <v>92</v>
      </c>
      <c r="B40" t="s">
        <v>93</v>
      </c>
      <c r="C40" s="61">
        <v>60.072628</v>
      </c>
      <c r="D40" s="61">
        <v>72.15191</v>
      </c>
      <c r="F40" s="119">
        <f t="shared" si="0"/>
        <v>1.0312791739272666</v>
      </c>
      <c r="G40" s="70"/>
    </row>
    <row r="41" spans="1:7" ht="12.75">
      <c r="A41" t="s">
        <v>94</v>
      </c>
      <c r="B41" t="s">
        <v>95</v>
      </c>
      <c r="C41" s="61">
        <v>196.962563</v>
      </c>
      <c r="D41" s="61">
        <v>216.126649</v>
      </c>
      <c r="F41" s="119">
        <f t="shared" si="0"/>
        <v>0.9421708854264452</v>
      </c>
      <c r="G41" s="70"/>
    </row>
    <row r="42" spans="1:7" ht="12.75">
      <c r="A42" t="s">
        <v>96</v>
      </c>
      <c r="B42" t="s">
        <v>97</v>
      </c>
      <c r="C42" s="61">
        <v>57.2867</v>
      </c>
      <c r="D42" s="61">
        <v>68.631285</v>
      </c>
      <c r="F42" s="119">
        <f t="shared" si="0"/>
        <v>1.0286635986534396</v>
      </c>
      <c r="G42" s="70"/>
    </row>
    <row r="43" spans="1:7" ht="12.75">
      <c r="A43" t="s">
        <v>98</v>
      </c>
      <c r="B43" t="s">
        <v>99</v>
      </c>
      <c r="C43" s="61">
        <v>77.852415</v>
      </c>
      <c r="D43" s="61">
        <v>90.29426</v>
      </c>
      <c r="F43" s="119">
        <f t="shared" si="0"/>
        <v>0.995848104073329</v>
      </c>
      <c r="G43" s="70"/>
    </row>
    <row r="44" spans="1:7" ht="12.75">
      <c r="A44" t="s">
        <v>100</v>
      </c>
      <c r="B44" t="s">
        <v>101</v>
      </c>
      <c r="C44" s="61">
        <v>56.395069</v>
      </c>
      <c r="D44" s="61">
        <v>58.699881</v>
      </c>
      <c r="F44" s="119">
        <f t="shared" si="0"/>
        <v>0.8937192970411649</v>
      </c>
      <c r="G44" s="70"/>
    </row>
    <row r="45" spans="1:7" ht="12.75">
      <c r="A45" t="s">
        <v>102</v>
      </c>
      <c r="B45" t="s">
        <v>103</v>
      </c>
      <c r="C45" s="61">
        <v>60.791776</v>
      </c>
      <c r="D45" s="61">
        <v>72.876909</v>
      </c>
      <c r="F45" s="119">
        <f t="shared" si="0"/>
        <v>1.0293194036780895</v>
      </c>
      <c r="G45" s="70"/>
    </row>
    <row r="46" spans="1:7" ht="12.75">
      <c r="A46" t="s">
        <v>104</v>
      </c>
      <c r="B46" t="s">
        <v>105</v>
      </c>
      <c r="C46" s="61">
        <v>104.681836</v>
      </c>
      <c r="D46" s="61">
        <v>122.78148</v>
      </c>
      <c r="F46" s="119">
        <f t="shared" si="0"/>
        <v>1.0070860489057527</v>
      </c>
      <c r="G46" s="70"/>
    </row>
    <row r="47" spans="1:7" ht="12.75">
      <c r="A47" t="s">
        <v>106</v>
      </c>
      <c r="B47" t="s">
        <v>107</v>
      </c>
      <c r="C47" s="61">
        <v>132.633141</v>
      </c>
      <c r="D47" s="61">
        <v>154.629554</v>
      </c>
      <c r="F47" s="119">
        <f t="shared" si="0"/>
        <v>1.0010263173358158</v>
      </c>
      <c r="G47" s="70"/>
    </row>
    <row r="48" spans="1:7" ht="12.75">
      <c r="A48" t="s">
        <v>108</v>
      </c>
      <c r="B48" t="s">
        <v>109</v>
      </c>
      <c r="C48" s="61">
        <v>212.476285</v>
      </c>
      <c r="D48" s="61">
        <v>259.551385</v>
      </c>
      <c r="F48" s="119">
        <f t="shared" si="0"/>
        <v>1.0488609898266057</v>
      </c>
      <c r="G48" s="70"/>
    </row>
    <row r="49" spans="1:7" ht="12.75">
      <c r="A49" t="s">
        <v>110</v>
      </c>
      <c r="B49" t="s">
        <v>111</v>
      </c>
      <c r="C49" s="61">
        <v>823.98929</v>
      </c>
      <c r="D49" s="61">
        <v>1208.60488</v>
      </c>
      <c r="F49" s="119">
        <f t="shared" si="0"/>
        <v>1.259411989328939</v>
      </c>
      <c r="G49" s="70"/>
    </row>
    <row r="50" spans="1:7" ht="12.75">
      <c r="A50" t="s">
        <v>112</v>
      </c>
      <c r="B50" t="s">
        <v>113</v>
      </c>
      <c r="C50" s="61">
        <v>70.994205</v>
      </c>
      <c r="D50" s="61">
        <v>85.43606</v>
      </c>
      <c r="F50" s="119">
        <f t="shared" si="0"/>
        <v>1.0332926937583145</v>
      </c>
      <c r="G50" s="70"/>
    </row>
    <row r="51" spans="1:7" ht="12.75">
      <c r="A51" t="s">
        <v>114</v>
      </c>
      <c r="B51" t="s">
        <v>115</v>
      </c>
      <c r="C51" s="61">
        <v>114.034846</v>
      </c>
      <c r="D51" s="61">
        <v>134.897356</v>
      </c>
      <c r="F51" s="119">
        <f t="shared" si="0"/>
        <v>1.015712749658714</v>
      </c>
      <c r="G51" s="70"/>
    </row>
    <row r="52" spans="1:7" ht="12.75">
      <c r="A52" t="s">
        <v>116</v>
      </c>
      <c r="B52" t="s">
        <v>117</v>
      </c>
      <c r="C52" s="61">
        <v>83.618437</v>
      </c>
      <c r="D52" s="61">
        <v>102.663384</v>
      </c>
      <c r="F52" s="119">
        <f t="shared" si="0"/>
        <v>1.0541892343329975</v>
      </c>
      <c r="G52" s="70"/>
    </row>
    <row r="53" spans="1:7" ht="12.75">
      <c r="A53" t="s">
        <v>118</v>
      </c>
      <c r="B53" t="s">
        <v>119</v>
      </c>
      <c r="C53" s="61">
        <v>31.646645</v>
      </c>
      <c r="D53" s="61">
        <v>39.512005</v>
      </c>
      <c r="F53" s="119">
        <f t="shared" si="0"/>
        <v>1.072028767319253</v>
      </c>
      <c r="G53" s="70"/>
    </row>
    <row r="54" spans="1:7" ht="12.75">
      <c r="A54" t="s">
        <v>120</v>
      </c>
      <c r="B54" t="s">
        <v>121</v>
      </c>
      <c r="C54" s="61">
        <v>177.814489</v>
      </c>
      <c r="D54" s="61">
        <v>206.864968</v>
      </c>
      <c r="F54" s="119">
        <f t="shared" si="0"/>
        <v>0.9989065274872172</v>
      </c>
      <c r="G54" s="70"/>
    </row>
    <row r="55" spans="1:7" ht="12.75">
      <c r="A55" t="s">
        <v>122</v>
      </c>
      <c r="B55" t="s">
        <v>123</v>
      </c>
      <c r="C55" s="61">
        <v>107.847715</v>
      </c>
      <c r="D55" s="61">
        <v>116.902218</v>
      </c>
      <c r="F55" s="119">
        <f t="shared" si="0"/>
        <v>0.9307152927338702</v>
      </c>
      <c r="G55" s="70"/>
    </row>
    <row r="56" spans="1:7" ht="12.75">
      <c r="A56" t="s">
        <v>124</v>
      </c>
      <c r="B56" t="s">
        <v>125</v>
      </c>
      <c r="C56" s="61">
        <v>157.297145</v>
      </c>
      <c r="D56" s="61">
        <v>191.966745</v>
      </c>
      <c r="F56" s="119">
        <f t="shared" si="0"/>
        <v>1.0478767578766925</v>
      </c>
      <c r="G56" s="70"/>
    </row>
    <row r="57" spans="1:7" ht="12.75">
      <c r="A57" t="s">
        <v>126</v>
      </c>
      <c r="B57" t="s">
        <v>127</v>
      </c>
      <c r="C57" s="61">
        <v>116.253829</v>
      </c>
      <c r="D57" s="61">
        <v>136.753208</v>
      </c>
      <c r="F57" s="119">
        <f t="shared" si="0"/>
        <v>1.0100323962544409</v>
      </c>
      <c r="G57" s="70"/>
    </row>
    <row r="58" spans="1:7" ht="12.75">
      <c r="A58" t="s">
        <v>128</v>
      </c>
      <c r="B58" t="s">
        <v>129</v>
      </c>
      <c r="C58" s="61">
        <v>150.83354</v>
      </c>
      <c r="D58" s="61">
        <v>165.015044</v>
      </c>
      <c r="F58" s="119">
        <f t="shared" si="0"/>
        <v>0.9393569706023739</v>
      </c>
      <c r="G58" s="70"/>
    </row>
    <row r="59" spans="1:7" ht="12.75">
      <c r="A59" t="s">
        <v>130</v>
      </c>
      <c r="B59" t="s">
        <v>131</v>
      </c>
      <c r="C59" s="61">
        <v>294.907819</v>
      </c>
      <c r="D59" s="61">
        <v>338.807836</v>
      </c>
      <c r="F59" s="119">
        <f t="shared" si="0"/>
        <v>0.9864434778143606</v>
      </c>
      <c r="G59" s="70"/>
    </row>
    <row r="60" spans="1:7" ht="12.75">
      <c r="A60" t="s">
        <v>132</v>
      </c>
      <c r="B60" t="s">
        <v>133</v>
      </c>
      <c r="C60" s="61">
        <v>325.893462</v>
      </c>
      <c r="D60" s="61">
        <v>377.008208</v>
      </c>
      <c r="F60" s="119">
        <f t="shared" si="0"/>
        <v>0.9932994716494927</v>
      </c>
      <c r="G60" s="70"/>
    </row>
    <row r="61" spans="1:7" ht="12.75">
      <c r="A61" t="s">
        <v>134</v>
      </c>
      <c r="B61" t="s">
        <v>135</v>
      </c>
      <c r="C61" s="61">
        <v>78.139907</v>
      </c>
      <c r="D61" s="61">
        <v>85.10996</v>
      </c>
      <c r="F61" s="119">
        <f t="shared" si="0"/>
        <v>0.9352173241629274</v>
      </c>
      <c r="G61" s="70"/>
    </row>
    <row r="62" spans="1:7" ht="12.75">
      <c r="A62" t="s">
        <v>136</v>
      </c>
      <c r="B62" t="s">
        <v>137</v>
      </c>
      <c r="C62" s="61">
        <v>92.4746</v>
      </c>
      <c r="D62" s="61">
        <v>106.958135</v>
      </c>
      <c r="F62" s="119">
        <f t="shared" si="0"/>
        <v>0.9931078321915423</v>
      </c>
      <c r="G62" s="70"/>
    </row>
    <row r="63" spans="1:7" ht="12.75">
      <c r="A63" t="s">
        <v>138</v>
      </c>
      <c r="B63" t="s">
        <v>139</v>
      </c>
      <c r="C63" s="61">
        <v>50.493793</v>
      </c>
      <c r="D63" s="61">
        <v>54.643674</v>
      </c>
      <c r="F63" s="119">
        <f t="shared" si="0"/>
        <v>0.9291951689838789</v>
      </c>
      <c r="G63" s="70"/>
    </row>
    <row r="64" spans="1:7" ht="12.75">
      <c r="A64" t="s">
        <v>140</v>
      </c>
      <c r="B64" t="s">
        <v>141</v>
      </c>
      <c r="C64" s="61">
        <v>54.788563</v>
      </c>
      <c r="D64" s="61">
        <v>66.925616</v>
      </c>
      <c r="F64" s="119">
        <f t="shared" si="0"/>
        <v>1.048835827558536</v>
      </c>
      <c r="G64" s="70"/>
    </row>
    <row r="65" spans="1:7" ht="12.75">
      <c r="A65" t="s">
        <v>142</v>
      </c>
      <c r="B65" t="s">
        <v>143</v>
      </c>
      <c r="C65" s="61">
        <v>37.700965</v>
      </c>
      <c r="D65" s="61">
        <v>44.856035</v>
      </c>
      <c r="F65" s="119">
        <f t="shared" si="0"/>
        <v>1.02158254092382</v>
      </c>
      <c r="G65" s="70"/>
    </row>
    <row r="66" spans="1:7" ht="12.75">
      <c r="A66" t="s">
        <v>144</v>
      </c>
      <c r="B66" t="s">
        <v>145</v>
      </c>
      <c r="C66" s="61">
        <v>1452.209652</v>
      </c>
      <c r="D66" s="61">
        <v>1755.030387</v>
      </c>
      <c r="F66" s="119">
        <f t="shared" si="0"/>
        <v>1.0376726453055114</v>
      </c>
      <c r="G66" s="70"/>
    </row>
    <row r="67" spans="1:7" ht="12.75">
      <c r="A67" t="s">
        <v>146</v>
      </c>
      <c r="B67" t="s">
        <v>147</v>
      </c>
      <c r="C67" s="61">
        <v>134.867954</v>
      </c>
      <c r="D67" s="61">
        <v>152.511162</v>
      </c>
      <c r="F67" s="119">
        <f t="shared" si="0"/>
        <v>0.9709523287180288</v>
      </c>
      <c r="G67" s="70"/>
    </row>
    <row r="68" spans="1:7" ht="12.75">
      <c r="A68" t="s">
        <v>148</v>
      </c>
      <c r="B68" t="s">
        <v>149</v>
      </c>
      <c r="C68" s="61">
        <v>73.393107</v>
      </c>
      <c r="D68" s="61">
        <v>94.000345</v>
      </c>
      <c r="F68" s="119">
        <f t="shared" si="0"/>
        <v>1.0997126504899157</v>
      </c>
      <c r="G68" s="70"/>
    </row>
    <row r="69" spans="1:7" ht="12.75">
      <c r="A69" t="s">
        <v>150</v>
      </c>
      <c r="B69" t="s">
        <v>151</v>
      </c>
      <c r="C69" s="61">
        <v>72.327601</v>
      </c>
      <c r="D69" s="61">
        <v>79.073103</v>
      </c>
      <c r="F69" s="119">
        <f t="shared" si="0"/>
        <v>0.9387063768738023</v>
      </c>
      <c r="G69" s="70"/>
    </row>
    <row r="70" spans="1:7" ht="12.75">
      <c r="A70" t="s">
        <v>152</v>
      </c>
      <c r="B70" t="s">
        <v>153</v>
      </c>
      <c r="C70" s="61">
        <v>304.577238</v>
      </c>
      <c r="D70" s="61">
        <v>413.392358</v>
      </c>
      <c r="F70" s="119">
        <f aca="true" t="shared" si="1" ref="F70:F133">(D70/C70)*$F$3</f>
        <v>1.165386671359939</v>
      </c>
      <c r="G70" s="70"/>
    </row>
    <row r="71" spans="1:7" ht="12.75">
      <c r="A71" t="s">
        <v>154</v>
      </c>
      <c r="B71" t="s">
        <v>155</v>
      </c>
      <c r="C71" s="61">
        <v>59.744917</v>
      </c>
      <c r="D71" s="61">
        <v>75.415844</v>
      </c>
      <c r="F71" s="119">
        <f t="shared" si="1"/>
        <v>1.0838437569849164</v>
      </c>
      <c r="G71" s="70"/>
    </row>
    <row r="72" spans="1:7" ht="12.75">
      <c r="A72" t="s">
        <v>182</v>
      </c>
      <c r="B72" t="s">
        <v>183</v>
      </c>
      <c r="C72" s="61">
        <v>247.562015</v>
      </c>
      <c r="D72" s="61">
        <v>290.450372</v>
      </c>
      <c r="F72" s="119">
        <f t="shared" si="1"/>
        <v>1.0073791894512412</v>
      </c>
      <c r="G72" s="70"/>
    </row>
    <row r="73" spans="1:7" ht="12.75">
      <c r="A73" t="s">
        <v>156</v>
      </c>
      <c r="B73" t="s">
        <v>157</v>
      </c>
      <c r="C73" s="61">
        <v>267.324537</v>
      </c>
      <c r="D73" s="61">
        <v>295.198123</v>
      </c>
      <c r="F73" s="119">
        <f t="shared" si="1"/>
        <v>0.9481560383484138</v>
      </c>
      <c r="G73" s="70"/>
    </row>
    <row r="74" spans="1:7" ht="12.75">
      <c r="A74" t="s">
        <v>158</v>
      </c>
      <c r="B74" t="s">
        <v>159</v>
      </c>
      <c r="C74" s="61">
        <v>38.470546</v>
      </c>
      <c r="D74" s="61">
        <v>46.325655</v>
      </c>
      <c r="F74" s="119">
        <f t="shared" si="1"/>
        <v>1.0339469707900688</v>
      </c>
      <c r="G74" s="70"/>
    </row>
    <row r="75" spans="1:7" ht="12.75">
      <c r="A75" t="s">
        <v>160</v>
      </c>
      <c r="B75" t="s">
        <v>161</v>
      </c>
      <c r="C75" s="61">
        <v>242.47534</v>
      </c>
      <c r="D75" s="61">
        <v>263.460965</v>
      </c>
      <c r="F75" s="119">
        <f t="shared" si="1"/>
        <v>0.9329400732297972</v>
      </c>
      <c r="G75" s="70"/>
    </row>
    <row r="76" spans="1:7" ht="12.75">
      <c r="A76" t="s">
        <v>162</v>
      </c>
      <c r="B76" t="s">
        <v>704</v>
      </c>
      <c r="C76" s="61">
        <v>269.187547</v>
      </c>
      <c r="D76" s="61">
        <v>298.382366</v>
      </c>
      <c r="F76" s="119">
        <f t="shared" si="1"/>
        <v>0.9517507663675392</v>
      </c>
      <c r="G76" s="70"/>
    </row>
    <row r="77" spans="1:7" ht="12.75">
      <c r="A77" t="s">
        <v>163</v>
      </c>
      <c r="B77" t="s">
        <v>164</v>
      </c>
      <c r="C77" s="61">
        <v>144.207334</v>
      </c>
      <c r="D77" s="61">
        <v>154.711555</v>
      </c>
      <c r="F77" s="119">
        <f t="shared" si="1"/>
        <v>0.9211714089835403</v>
      </c>
      <c r="G77" s="70"/>
    </row>
    <row r="78" spans="1:7" ht="12.75">
      <c r="A78" t="s">
        <v>165</v>
      </c>
      <c r="B78" t="s">
        <v>166</v>
      </c>
      <c r="C78" s="61">
        <v>74.846629</v>
      </c>
      <c r="D78" s="61">
        <v>87.286574</v>
      </c>
      <c r="F78" s="119">
        <f t="shared" si="1"/>
        <v>1.0013369668321601</v>
      </c>
      <c r="G78" s="70"/>
    </row>
    <row r="79" spans="1:7" ht="12.75">
      <c r="A79" t="s">
        <v>168</v>
      </c>
      <c r="B79" t="s">
        <v>169</v>
      </c>
      <c r="C79" s="61">
        <v>176.451497</v>
      </c>
      <c r="D79" s="61">
        <v>196.850282</v>
      </c>
      <c r="F79" s="119">
        <f t="shared" si="1"/>
        <v>0.9578902236975411</v>
      </c>
      <c r="G79" s="70"/>
    </row>
    <row r="80" spans="1:7" ht="12.75">
      <c r="A80" t="s">
        <v>170</v>
      </c>
      <c r="B80" t="s">
        <v>171</v>
      </c>
      <c r="C80" s="61">
        <v>89.433571</v>
      </c>
      <c r="D80" s="61">
        <v>90.536405</v>
      </c>
      <c r="F80" s="119">
        <f t="shared" si="1"/>
        <v>0.869216016794633</v>
      </c>
      <c r="G80" s="70"/>
    </row>
    <row r="81" spans="1:7" ht="12.75">
      <c r="A81" t="s">
        <v>172</v>
      </c>
      <c r="B81" t="s">
        <v>173</v>
      </c>
      <c r="C81" s="61">
        <v>196.832169</v>
      </c>
      <c r="D81" s="61">
        <v>215.365269</v>
      </c>
      <c r="F81" s="119">
        <f t="shared" si="1"/>
        <v>0.9394737208374309</v>
      </c>
      <c r="G81" s="70"/>
    </row>
    <row r="82" spans="1:7" ht="12.75">
      <c r="A82" t="s">
        <v>174</v>
      </c>
      <c r="B82" t="s">
        <v>175</v>
      </c>
      <c r="C82" s="61">
        <v>39.708587</v>
      </c>
      <c r="D82" s="61">
        <v>46.368652</v>
      </c>
      <c r="F82" s="119">
        <f t="shared" si="1"/>
        <v>1.0026401324594096</v>
      </c>
      <c r="G82" s="70"/>
    </row>
    <row r="83" spans="1:7" ht="12.75">
      <c r="A83" t="s">
        <v>176</v>
      </c>
      <c r="B83" t="s">
        <v>177</v>
      </c>
      <c r="C83" s="61">
        <v>195.575178</v>
      </c>
      <c r="D83" s="61">
        <v>226.962565</v>
      </c>
      <c r="F83" s="119">
        <f t="shared" si="1"/>
        <v>0.9964271297292134</v>
      </c>
      <c r="G83" s="70"/>
    </row>
    <row r="84" spans="1:7" ht="12.75">
      <c r="A84" t="s">
        <v>178</v>
      </c>
      <c r="B84" t="s">
        <v>179</v>
      </c>
      <c r="C84" s="61">
        <v>74.996081</v>
      </c>
      <c r="D84" s="61">
        <v>90.351036</v>
      </c>
      <c r="F84" s="119">
        <f t="shared" si="1"/>
        <v>1.0344264434111963</v>
      </c>
      <c r="G84" s="70"/>
    </row>
    <row r="85" spans="1:7" ht="12.75">
      <c r="A85" t="s">
        <v>180</v>
      </c>
      <c r="B85" t="s">
        <v>181</v>
      </c>
      <c r="C85" s="61">
        <v>223.174536</v>
      </c>
      <c r="D85" s="61">
        <v>248.513567</v>
      </c>
      <c r="F85" s="119">
        <f t="shared" si="1"/>
        <v>0.9561158312706249</v>
      </c>
      <c r="G85" s="70"/>
    </row>
    <row r="86" spans="1:7" ht="12.75">
      <c r="A86" t="s">
        <v>184</v>
      </c>
      <c r="B86" t="s">
        <v>185</v>
      </c>
      <c r="C86" s="61">
        <v>296.820268</v>
      </c>
      <c r="D86" s="61">
        <v>350.226199</v>
      </c>
      <c r="F86" s="119">
        <f t="shared" si="1"/>
        <v>1.0131182173684044</v>
      </c>
      <c r="G86" s="70"/>
    </row>
    <row r="87" spans="1:7" ht="12.75">
      <c r="A87" t="s">
        <v>186</v>
      </c>
      <c r="B87" t="s">
        <v>187</v>
      </c>
      <c r="C87" s="61">
        <v>39.38702</v>
      </c>
      <c r="D87" s="61">
        <v>45.006017</v>
      </c>
      <c r="F87" s="119">
        <f t="shared" si="1"/>
        <v>0.9811208455139788</v>
      </c>
      <c r="G87" s="70"/>
    </row>
    <row r="88" spans="1:7" ht="12.75">
      <c r="A88" t="s">
        <v>188</v>
      </c>
      <c r="B88" t="s">
        <v>189</v>
      </c>
      <c r="C88" s="61">
        <v>59.487358</v>
      </c>
      <c r="D88" s="61">
        <v>81.247266</v>
      </c>
      <c r="F88" s="119">
        <f t="shared" si="1"/>
        <v>1.1727059304104241</v>
      </c>
      <c r="G88" s="70"/>
    </row>
    <row r="89" spans="1:7" ht="12.75">
      <c r="A89" t="s">
        <v>190</v>
      </c>
      <c r="B89" t="s">
        <v>191</v>
      </c>
      <c r="C89" s="61">
        <v>44.806691</v>
      </c>
      <c r="D89" s="61">
        <v>52.851021</v>
      </c>
      <c r="F89" s="119">
        <f t="shared" si="1"/>
        <v>1.012781025476485</v>
      </c>
      <c r="G89" s="70"/>
    </row>
    <row r="90" spans="1:7" ht="12.75">
      <c r="A90" t="s">
        <v>192</v>
      </c>
      <c r="B90" t="s">
        <v>193</v>
      </c>
      <c r="C90" s="61">
        <v>62.677672</v>
      </c>
      <c r="D90" s="61">
        <v>75.420631</v>
      </c>
      <c r="F90" s="119">
        <f t="shared" si="1"/>
        <v>1.0331951313422743</v>
      </c>
      <c r="G90" s="70"/>
    </row>
    <row r="91" spans="1:7" ht="12.75">
      <c r="A91" t="s">
        <v>194</v>
      </c>
      <c r="B91" t="s">
        <v>195</v>
      </c>
      <c r="C91" s="61">
        <v>100.793812</v>
      </c>
      <c r="D91" s="61">
        <v>117.100596</v>
      </c>
      <c r="F91" s="119">
        <f t="shared" si="1"/>
        <v>0.9975399138816973</v>
      </c>
      <c r="G91" s="70"/>
    </row>
    <row r="92" spans="1:7" ht="12.75">
      <c r="A92" t="s">
        <v>196</v>
      </c>
      <c r="B92" t="s">
        <v>197</v>
      </c>
      <c r="C92" s="61">
        <v>75.497081</v>
      </c>
      <c r="D92" s="61">
        <v>88.803064</v>
      </c>
      <c r="F92" s="119">
        <f t="shared" si="1"/>
        <v>1.00995689139547</v>
      </c>
      <c r="G92" s="70"/>
    </row>
    <row r="93" spans="1:7" ht="12.75">
      <c r="A93" t="s">
        <v>198</v>
      </c>
      <c r="B93" t="s">
        <v>199</v>
      </c>
      <c r="C93" s="61">
        <v>52.855342</v>
      </c>
      <c r="D93" s="61">
        <v>54.350789</v>
      </c>
      <c r="F93" s="119">
        <f t="shared" si="1"/>
        <v>0.8829213375914206</v>
      </c>
      <c r="G93" s="70"/>
    </row>
    <row r="94" spans="1:7" ht="12.75">
      <c r="A94" t="s">
        <v>200</v>
      </c>
      <c r="B94" t="s">
        <v>201</v>
      </c>
      <c r="C94" s="61">
        <v>180.785834</v>
      </c>
      <c r="D94" s="61">
        <v>223.660225</v>
      </c>
      <c r="F94" s="119">
        <f t="shared" si="1"/>
        <v>1.0622565243209265</v>
      </c>
      <c r="G94" s="70"/>
    </row>
    <row r="95" spans="1:7" ht="12.75">
      <c r="A95" t="s">
        <v>202</v>
      </c>
      <c r="B95" t="s">
        <v>203</v>
      </c>
      <c r="C95" s="61">
        <v>116.416072</v>
      </c>
      <c r="D95" s="61">
        <v>131.388087</v>
      </c>
      <c r="F95" s="119">
        <f t="shared" si="1"/>
        <v>0.9690542588023069</v>
      </c>
      <c r="G95" s="70"/>
    </row>
    <row r="96" spans="1:7" ht="12.75">
      <c r="A96" t="s">
        <v>204</v>
      </c>
      <c r="B96" t="s">
        <v>205</v>
      </c>
      <c r="C96" s="61">
        <v>65.172615</v>
      </c>
      <c r="D96" s="61">
        <v>83.129866</v>
      </c>
      <c r="F96" s="119">
        <f t="shared" si="1"/>
        <v>1.095208939887528</v>
      </c>
      <c r="G96" s="70"/>
    </row>
    <row r="97" spans="1:7" ht="12.75">
      <c r="A97" t="s">
        <v>206</v>
      </c>
      <c r="B97" t="s">
        <v>207</v>
      </c>
      <c r="C97" s="61">
        <v>109.143034</v>
      </c>
      <c r="D97" s="61">
        <v>133.015278</v>
      </c>
      <c r="F97" s="119">
        <f t="shared" si="1"/>
        <v>1.0464308891998</v>
      </c>
      <c r="G97" s="70"/>
    </row>
    <row r="98" spans="1:7" ht="12.75">
      <c r="A98" t="s">
        <v>208</v>
      </c>
      <c r="B98" t="s">
        <v>209</v>
      </c>
      <c r="C98" s="61">
        <v>37.805327</v>
      </c>
      <c r="D98" s="61">
        <v>50.372079</v>
      </c>
      <c r="F98" s="119">
        <f t="shared" si="1"/>
        <v>1.1440418819181752</v>
      </c>
      <c r="G98" s="70"/>
    </row>
    <row r="99" spans="1:7" ht="12.75">
      <c r="A99" t="s">
        <v>210</v>
      </c>
      <c r="B99" t="s">
        <v>211</v>
      </c>
      <c r="C99" s="61">
        <v>121.73023</v>
      </c>
      <c r="D99" s="61">
        <v>129.829741</v>
      </c>
      <c r="F99" s="119">
        <f t="shared" si="1"/>
        <v>0.915758155187483</v>
      </c>
      <c r="G99" s="70"/>
    </row>
    <row r="100" spans="1:7" ht="12.75">
      <c r="A100" t="s">
        <v>212</v>
      </c>
      <c r="B100" t="s">
        <v>213</v>
      </c>
      <c r="C100" s="61">
        <v>215.288183</v>
      </c>
      <c r="D100" s="61">
        <v>256.248126</v>
      </c>
      <c r="F100" s="119">
        <f t="shared" si="1"/>
        <v>1.021987425715456</v>
      </c>
      <c r="G100" s="70"/>
    </row>
    <row r="101" spans="1:7" ht="12.75">
      <c r="A101" t="s">
        <v>214</v>
      </c>
      <c r="B101" t="s">
        <v>215</v>
      </c>
      <c r="C101" s="61">
        <v>73.739694</v>
      </c>
      <c r="D101" s="61">
        <v>87.635959</v>
      </c>
      <c r="F101" s="119">
        <f t="shared" si="1"/>
        <v>1.0204366755882117</v>
      </c>
      <c r="G101" s="70"/>
    </row>
    <row r="102" spans="1:7" ht="12.75">
      <c r="A102" t="s">
        <v>216</v>
      </c>
      <c r="B102" t="s">
        <v>217</v>
      </c>
      <c r="C102" s="61">
        <v>55.706405</v>
      </c>
      <c r="D102" s="61">
        <v>60.36792</v>
      </c>
      <c r="F102" s="119">
        <f t="shared" si="1"/>
        <v>0.9304780377365941</v>
      </c>
      <c r="G102" s="70"/>
    </row>
    <row r="103" spans="1:7" ht="12.75">
      <c r="A103" t="s">
        <v>218</v>
      </c>
      <c r="B103" t="s">
        <v>219</v>
      </c>
      <c r="C103" s="61">
        <v>59.214896</v>
      </c>
      <c r="D103" s="61">
        <v>63.93445</v>
      </c>
      <c r="F103" s="119">
        <f t="shared" si="1"/>
        <v>0.9270624900633109</v>
      </c>
      <c r="G103" s="70"/>
    </row>
    <row r="104" spans="1:7" ht="12.75">
      <c r="A104" t="s">
        <v>220</v>
      </c>
      <c r="B104" t="s">
        <v>221</v>
      </c>
      <c r="C104" s="61">
        <v>146.317299</v>
      </c>
      <c r="D104" s="61">
        <v>185.947562</v>
      </c>
      <c r="F104" s="119">
        <f t="shared" si="1"/>
        <v>1.0911886998743463</v>
      </c>
      <c r="G104" s="70"/>
    </row>
    <row r="105" spans="1:7" ht="12.75">
      <c r="A105" t="s">
        <v>222</v>
      </c>
      <c r="B105" t="s">
        <v>223</v>
      </c>
      <c r="C105" s="61">
        <v>84.968762</v>
      </c>
      <c r="D105" s="61">
        <v>103.210226</v>
      </c>
      <c r="F105" s="119">
        <f t="shared" si="1"/>
        <v>1.0429619997279471</v>
      </c>
      <c r="G105" s="70"/>
    </row>
    <row r="106" spans="1:7" ht="12.75">
      <c r="A106" t="s">
        <v>224</v>
      </c>
      <c r="B106" t="s">
        <v>225</v>
      </c>
      <c r="C106" s="61">
        <v>48.142952</v>
      </c>
      <c r="D106" s="61">
        <v>60.348884</v>
      </c>
      <c r="F106" s="119">
        <f t="shared" si="1"/>
        <v>1.076320404514289</v>
      </c>
      <c r="G106" s="70"/>
    </row>
    <row r="107" spans="1:7" ht="12.75">
      <c r="A107" t="s">
        <v>226</v>
      </c>
      <c r="B107" t="s">
        <v>227</v>
      </c>
      <c r="C107" s="61">
        <v>43.390173</v>
      </c>
      <c r="D107" s="61">
        <v>53.460801</v>
      </c>
      <c r="F107" s="119">
        <f t="shared" si="1"/>
        <v>1.0579109846146038</v>
      </c>
      <c r="G107" s="70"/>
    </row>
    <row r="108" spans="1:7" ht="12.75">
      <c r="A108" t="s">
        <v>228</v>
      </c>
      <c r="B108" t="s">
        <v>229</v>
      </c>
      <c r="C108" s="61">
        <v>28.540105</v>
      </c>
      <c r="D108" s="61">
        <v>34.047149</v>
      </c>
      <c r="F108" s="119">
        <f t="shared" si="1"/>
        <v>1.02430721441186</v>
      </c>
      <c r="G108" s="70"/>
    </row>
    <row r="109" spans="1:7" ht="12.75">
      <c r="A109" t="s">
        <v>230</v>
      </c>
      <c r="B109" t="s">
        <v>231</v>
      </c>
      <c r="C109" s="61">
        <v>50.019941</v>
      </c>
      <c r="D109" s="61">
        <v>63.41981</v>
      </c>
      <c r="F109" s="119">
        <f t="shared" si="1"/>
        <v>1.0886463184888602</v>
      </c>
      <c r="G109" s="70"/>
    </row>
    <row r="110" spans="1:7" ht="12.75">
      <c r="A110" t="s">
        <v>232</v>
      </c>
      <c r="B110" t="s">
        <v>233</v>
      </c>
      <c r="C110" s="61">
        <v>183.266612</v>
      </c>
      <c r="D110" s="61">
        <v>211.295144</v>
      </c>
      <c r="F110" s="119">
        <f t="shared" si="1"/>
        <v>0.9899453311355587</v>
      </c>
      <c r="G110" s="70"/>
    </row>
    <row r="111" spans="1:7" ht="12.75">
      <c r="A111" t="s">
        <v>234</v>
      </c>
      <c r="B111" t="s">
        <v>235</v>
      </c>
      <c r="C111" s="61">
        <v>48.374806</v>
      </c>
      <c r="D111" s="61">
        <v>52.33228</v>
      </c>
      <c r="F111" s="119">
        <f t="shared" si="1"/>
        <v>0.9288711341155559</v>
      </c>
      <c r="G111" s="70"/>
    </row>
    <row r="112" spans="1:7" ht="12.75">
      <c r="A112" t="s">
        <v>236</v>
      </c>
      <c r="B112" t="s">
        <v>237</v>
      </c>
      <c r="C112" s="61">
        <v>110.981329</v>
      </c>
      <c r="D112" s="61">
        <v>124.859771</v>
      </c>
      <c r="F112" s="119">
        <f t="shared" si="1"/>
        <v>0.966001186147158</v>
      </c>
      <c r="G112" s="70"/>
    </row>
    <row r="113" spans="1:7" ht="12.75">
      <c r="A113" t="s">
        <v>238</v>
      </c>
      <c r="B113" t="s">
        <v>239</v>
      </c>
      <c r="C113" s="61">
        <v>32.07281</v>
      </c>
      <c r="D113" s="61">
        <v>40.466365</v>
      </c>
      <c r="F113" s="119">
        <f t="shared" si="1"/>
        <v>1.083333641399678</v>
      </c>
      <c r="G113" s="70"/>
    </row>
    <row r="114" spans="1:7" ht="12.75">
      <c r="A114" t="s">
        <v>240</v>
      </c>
      <c r="B114" t="s">
        <v>241</v>
      </c>
      <c r="C114" s="61">
        <v>47.193355</v>
      </c>
      <c r="D114" s="61">
        <v>57.774195</v>
      </c>
      <c r="F114" s="119">
        <f t="shared" si="1"/>
        <v>1.0511340315699107</v>
      </c>
      <c r="G114" s="70"/>
    </row>
    <row r="115" spans="1:7" ht="12.75">
      <c r="A115" t="s">
        <v>242</v>
      </c>
      <c r="B115" t="s">
        <v>243</v>
      </c>
      <c r="C115" s="61">
        <v>63.989574</v>
      </c>
      <c r="D115" s="61">
        <v>77.325238</v>
      </c>
      <c r="F115" s="119">
        <f t="shared" si="1"/>
        <v>1.0375692523513909</v>
      </c>
      <c r="G115" s="70"/>
    </row>
    <row r="116" spans="1:7" ht="12.75">
      <c r="A116" t="s">
        <v>244</v>
      </c>
      <c r="B116" t="s">
        <v>245</v>
      </c>
      <c r="C116" s="61">
        <v>136.909622</v>
      </c>
      <c r="D116" s="61">
        <v>161.711755</v>
      </c>
      <c r="F116" s="119">
        <f t="shared" si="1"/>
        <v>1.0141744513189876</v>
      </c>
      <c r="G116" s="70"/>
    </row>
    <row r="117" spans="1:7" ht="12.75">
      <c r="A117" t="s">
        <v>246</v>
      </c>
      <c r="B117" t="s">
        <v>247</v>
      </c>
      <c r="C117" s="61">
        <v>179.667746</v>
      </c>
      <c r="D117" s="61">
        <v>194.419679</v>
      </c>
      <c r="F117" s="119">
        <f t="shared" si="1"/>
        <v>0.9291271463961706</v>
      </c>
      <c r="G117" s="70"/>
    </row>
    <row r="118" spans="1:7" ht="12.75">
      <c r="A118" t="s">
        <v>248</v>
      </c>
      <c r="B118" t="s">
        <v>249</v>
      </c>
      <c r="C118" s="61">
        <v>167.312416</v>
      </c>
      <c r="D118" s="61">
        <v>229.733704</v>
      </c>
      <c r="F118" s="119">
        <f t="shared" si="1"/>
        <v>1.1789668424733761</v>
      </c>
      <c r="G118" s="70"/>
    </row>
    <row r="119" spans="1:7" ht="12.75">
      <c r="A119" t="s">
        <v>250</v>
      </c>
      <c r="B119" t="s">
        <v>251</v>
      </c>
      <c r="C119" s="61">
        <v>107.210801</v>
      </c>
      <c r="D119" s="61">
        <v>125.030365</v>
      </c>
      <c r="F119" s="119">
        <f t="shared" si="1"/>
        <v>1.0013410145048725</v>
      </c>
      <c r="G119" s="70"/>
    </row>
    <row r="120" spans="1:7" ht="12.75">
      <c r="A120" t="s">
        <v>252</v>
      </c>
      <c r="B120" t="s">
        <v>253</v>
      </c>
      <c r="C120" s="61">
        <v>56.395576</v>
      </c>
      <c r="D120" s="61">
        <v>66.114469</v>
      </c>
      <c r="F120" s="119">
        <f t="shared" si="1"/>
        <v>1.0065990688441944</v>
      </c>
      <c r="G120" s="70"/>
    </row>
    <row r="121" spans="1:7" ht="12.75">
      <c r="A121" t="s">
        <v>254</v>
      </c>
      <c r="B121" t="s">
        <v>255</v>
      </c>
      <c r="C121" s="61">
        <v>358.262777</v>
      </c>
      <c r="D121" s="61">
        <v>468.395364</v>
      </c>
      <c r="F121" s="119">
        <f t="shared" si="1"/>
        <v>1.122576500881061</v>
      </c>
      <c r="G121" s="70"/>
    </row>
    <row r="122" spans="1:7" ht="12.75">
      <c r="A122" t="s">
        <v>256</v>
      </c>
      <c r="B122" t="s">
        <v>257</v>
      </c>
      <c r="C122" s="61">
        <v>82.997128</v>
      </c>
      <c r="D122" s="61">
        <v>84.361687</v>
      </c>
      <c r="F122" s="119">
        <f t="shared" si="1"/>
        <v>0.8727447362448011</v>
      </c>
      <c r="G122" s="70"/>
    </row>
    <row r="123" spans="1:7" ht="12.75">
      <c r="A123" t="s">
        <v>258</v>
      </c>
      <c r="B123" t="s">
        <v>259</v>
      </c>
      <c r="C123" s="61">
        <v>133.080153</v>
      </c>
      <c r="D123" s="61">
        <v>168.720903</v>
      </c>
      <c r="F123" s="119">
        <f t="shared" si="1"/>
        <v>1.0885807405187158</v>
      </c>
      <c r="G123" s="70"/>
    </row>
    <row r="124" spans="1:7" ht="12.75">
      <c r="A124" t="s">
        <v>260</v>
      </c>
      <c r="B124" t="s">
        <v>261</v>
      </c>
      <c r="C124" s="61">
        <v>100.755473</v>
      </c>
      <c r="D124" s="61">
        <v>116.024633</v>
      </c>
      <c r="F124" s="119">
        <f t="shared" si="1"/>
        <v>0.9887502446991043</v>
      </c>
      <c r="G124" s="70"/>
    </row>
    <row r="125" spans="1:7" ht="12.75">
      <c r="A125" t="s">
        <v>262</v>
      </c>
      <c r="B125" t="s">
        <v>263</v>
      </c>
      <c r="C125" s="61">
        <v>125.035041</v>
      </c>
      <c r="D125" s="61">
        <v>149.851082</v>
      </c>
      <c r="F125" s="119">
        <f t="shared" si="1"/>
        <v>1.029042209339508</v>
      </c>
      <c r="G125" s="70"/>
    </row>
    <row r="126" spans="1:7" ht="12.75">
      <c r="A126" t="s">
        <v>264</v>
      </c>
      <c r="B126" t="s">
        <v>265</v>
      </c>
      <c r="C126" s="61">
        <v>113.148097</v>
      </c>
      <c r="D126" s="61">
        <v>128.657322</v>
      </c>
      <c r="F126" s="119">
        <f t="shared" si="1"/>
        <v>0.9763202564000346</v>
      </c>
      <c r="G126" s="70"/>
    </row>
    <row r="127" spans="1:7" ht="12.75">
      <c r="A127" t="s">
        <v>266</v>
      </c>
      <c r="B127" t="s">
        <v>267</v>
      </c>
      <c r="C127" s="61">
        <v>62.225525</v>
      </c>
      <c r="D127" s="61">
        <v>71.58762</v>
      </c>
      <c r="F127" s="119">
        <f t="shared" si="1"/>
        <v>0.9878122359812954</v>
      </c>
      <c r="G127" s="70"/>
    </row>
    <row r="128" spans="1:7" ht="12.75">
      <c r="A128" t="s">
        <v>268</v>
      </c>
      <c r="B128" t="s">
        <v>269</v>
      </c>
      <c r="C128" s="61">
        <v>60.313656</v>
      </c>
      <c r="D128" s="61">
        <v>96.237838</v>
      </c>
      <c r="F128" s="119">
        <f t="shared" si="1"/>
        <v>1.3700463186357663</v>
      </c>
      <c r="G128" s="70"/>
    </row>
    <row r="129" spans="1:7" ht="12.75">
      <c r="A129" t="s">
        <v>270</v>
      </c>
      <c r="B129" t="s">
        <v>271</v>
      </c>
      <c r="C129" s="61">
        <v>44.787169</v>
      </c>
      <c r="D129" s="61">
        <v>55.815334</v>
      </c>
      <c r="F129" s="119">
        <f t="shared" si="1"/>
        <v>1.0700521973548274</v>
      </c>
      <c r="G129" s="70"/>
    </row>
    <row r="130" spans="1:7" ht="12.75">
      <c r="A130" t="s">
        <v>272</v>
      </c>
      <c r="B130" t="s">
        <v>273</v>
      </c>
      <c r="C130" s="61">
        <v>64.423404</v>
      </c>
      <c r="D130" s="61">
        <v>80.807911</v>
      </c>
      <c r="F130" s="119">
        <f t="shared" si="1"/>
        <v>1.0769988963344437</v>
      </c>
      <c r="G130" s="70"/>
    </row>
    <row r="131" spans="1:7" ht="12.75">
      <c r="A131" t="s">
        <v>274</v>
      </c>
      <c r="B131" t="s">
        <v>275</v>
      </c>
      <c r="C131" s="61">
        <v>156.857609</v>
      </c>
      <c r="D131" s="61">
        <v>187.820445</v>
      </c>
      <c r="F131" s="119">
        <f t="shared" si="1"/>
        <v>1.028116481422715</v>
      </c>
      <c r="G131" s="70"/>
    </row>
    <row r="132" spans="1:7" ht="12.75">
      <c r="A132" t="s">
        <v>276</v>
      </c>
      <c r="B132" t="s">
        <v>277</v>
      </c>
      <c r="C132" s="61">
        <v>105.300632</v>
      </c>
      <c r="D132" s="61">
        <v>123.008132</v>
      </c>
      <c r="F132" s="119">
        <f t="shared" si="1"/>
        <v>1.0030160727135617</v>
      </c>
      <c r="G132" s="70"/>
    </row>
    <row r="133" spans="1:7" ht="12.75">
      <c r="A133" t="s">
        <v>278</v>
      </c>
      <c r="B133" t="s">
        <v>279</v>
      </c>
      <c r="C133" s="61">
        <v>103.045946</v>
      </c>
      <c r="D133" s="61">
        <v>115.782126</v>
      </c>
      <c r="F133" s="119">
        <f t="shared" si="1"/>
        <v>0.9647519300092408</v>
      </c>
      <c r="G133" s="70"/>
    </row>
    <row r="134" spans="1:7" ht="12.75">
      <c r="A134" t="s">
        <v>280</v>
      </c>
      <c r="B134" t="s">
        <v>281</v>
      </c>
      <c r="C134" s="61">
        <v>52.764665</v>
      </c>
      <c r="D134" s="61">
        <v>60.01087</v>
      </c>
      <c r="F134" s="119">
        <f aca="true" t="shared" si="2" ref="F134:F197">(D134/C134)*$F$3</f>
        <v>0.9765439292822193</v>
      </c>
      <c r="G134" s="70"/>
    </row>
    <row r="135" spans="1:7" ht="12.75">
      <c r="A135" t="s">
        <v>282</v>
      </c>
      <c r="B135" t="s">
        <v>283</v>
      </c>
      <c r="C135" s="61">
        <v>685.707434</v>
      </c>
      <c r="D135" s="61">
        <v>793.421013</v>
      </c>
      <c r="F135" s="119">
        <f t="shared" si="2"/>
        <v>0.9935046111081888</v>
      </c>
      <c r="G135" s="70"/>
    </row>
    <row r="136" spans="1:7" ht="12.75">
      <c r="A136" t="s">
        <v>284</v>
      </c>
      <c r="B136" t="s">
        <v>285</v>
      </c>
      <c r="C136" s="61">
        <v>66.569455</v>
      </c>
      <c r="D136" s="61">
        <v>69.627109</v>
      </c>
      <c r="F136" s="119">
        <f t="shared" si="2"/>
        <v>0.8980663180501026</v>
      </c>
      <c r="G136" s="70"/>
    </row>
    <row r="137" spans="1:7" ht="12.75">
      <c r="A137" t="s">
        <v>286</v>
      </c>
      <c r="B137" t="s">
        <v>287</v>
      </c>
      <c r="C137" s="61">
        <v>93.44467</v>
      </c>
      <c r="D137" s="61">
        <v>101.68213</v>
      </c>
      <c r="F137" s="119">
        <f t="shared" si="2"/>
        <v>0.9343189281704349</v>
      </c>
      <c r="G137" s="70"/>
    </row>
    <row r="138" spans="1:7" ht="12.75">
      <c r="A138" t="s">
        <v>288</v>
      </c>
      <c r="B138" t="s">
        <v>289</v>
      </c>
      <c r="C138" s="61">
        <v>321.953135</v>
      </c>
      <c r="D138" s="61">
        <v>358.30316</v>
      </c>
      <c r="F138" s="119">
        <f t="shared" si="2"/>
        <v>0.9555711444290796</v>
      </c>
      <c r="G138" s="70"/>
    </row>
    <row r="139" spans="1:7" ht="12.75">
      <c r="A139" t="s">
        <v>290</v>
      </c>
      <c r="B139" t="s">
        <v>718</v>
      </c>
      <c r="C139" s="61">
        <v>124.856584</v>
      </c>
      <c r="D139" s="61">
        <v>142.596</v>
      </c>
      <c r="F139" s="119">
        <f t="shared" si="2"/>
        <v>0.9806204395917157</v>
      </c>
      <c r="G139" s="70"/>
    </row>
    <row r="140" spans="1:7" ht="12.75">
      <c r="A140" t="s">
        <v>292</v>
      </c>
      <c r="B140" t="s">
        <v>293</v>
      </c>
      <c r="C140" s="61">
        <v>50.413034</v>
      </c>
      <c r="D140" s="61">
        <v>58.037995</v>
      </c>
      <c r="F140" s="119">
        <f t="shared" si="2"/>
        <v>0.9884953079963408</v>
      </c>
      <c r="G140" s="70"/>
    </row>
    <row r="141" spans="1:7" ht="12.75">
      <c r="A141" t="s">
        <v>294</v>
      </c>
      <c r="B141" t="s">
        <v>295</v>
      </c>
      <c r="C141" s="61">
        <v>114.665764</v>
      </c>
      <c r="D141" s="61">
        <v>132.718257</v>
      </c>
      <c r="F141" s="119">
        <f t="shared" si="2"/>
        <v>0.9938067614619128</v>
      </c>
      <c r="G141" s="70"/>
    </row>
    <row r="142" spans="1:7" ht="12.75">
      <c r="A142" t="s">
        <v>296</v>
      </c>
      <c r="B142" t="s">
        <v>297</v>
      </c>
      <c r="C142" s="61">
        <v>72.451252</v>
      </c>
      <c r="D142" s="61">
        <v>90.239166</v>
      </c>
      <c r="F142" s="119">
        <f t="shared" si="2"/>
        <v>1.0694345851228078</v>
      </c>
      <c r="G142" s="70"/>
    </row>
    <row r="143" spans="1:7" ht="12.75">
      <c r="A143" t="s">
        <v>298</v>
      </c>
      <c r="B143" t="s">
        <v>299</v>
      </c>
      <c r="C143" s="61">
        <v>3.07361</v>
      </c>
      <c r="D143" s="61">
        <v>4.423795</v>
      </c>
      <c r="F143" s="119">
        <f t="shared" si="2"/>
        <v>1.2358087894235117</v>
      </c>
      <c r="G143" s="70"/>
    </row>
    <row r="144" spans="1:7" ht="12.75">
      <c r="A144" t="s">
        <v>300</v>
      </c>
      <c r="B144" t="s">
        <v>301</v>
      </c>
      <c r="C144" s="61">
        <v>338.638132</v>
      </c>
      <c r="D144" s="61">
        <v>457.416149</v>
      </c>
      <c r="F144" s="119">
        <f t="shared" si="2"/>
        <v>1.1597935260981536</v>
      </c>
      <c r="G144" s="70"/>
    </row>
    <row r="145" spans="1:7" ht="12.75">
      <c r="A145" t="s">
        <v>302</v>
      </c>
      <c r="B145" t="s">
        <v>303</v>
      </c>
      <c r="C145" s="61">
        <v>488.950697</v>
      </c>
      <c r="D145" s="61">
        <v>670.752217</v>
      </c>
      <c r="F145" s="119">
        <f t="shared" si="2"/>
        <v>1.1778828379055895</v>
      </c>
      <c r="G145" s="70"/>
    </row>
    <row r="146" spans="1:7" ht="12.75">
      <c r="A146" t="s">
        <v>304</v>
      </c>
      <c r="B146" t="s">
        <v>305</v>
      </c>
      <c r="C146" s="61">
        <v>74.433285</v>
      </c>
      <c r="D146" s="61">
        <v>75.8713</v>
      </c>
      <c r="F146" s="119">
        <f t="shared" si="2"/>
        <v>0.8752162769169733</v>
      </c>
      <c r="G146" s="70"/>
    </row>
    <row r="147" spans="1:7" ht="12.75">
      <c r="A147" t="s">
        <v>306</v>
      </c>
      <c r="B147" t="s">
        <v>307</v>
      </c>
      <c r="C147" s="61">
        <v>83.313804</v>
      </c>
      <c r="D147" s="61">
        <v>101.276493</v>
      </c>
      <c r="F147" s="119">
        <f t="shared" si="2"/>
        <v>1.0437505966190668</v>
      </c>
      <c r="G147" s="70"/>
    </row>
    <row r="148" spans="1:7" ht="12.75">
      <c r="A148" t="s">
        <v>308</v>
      </c>
      <c r="B148" t="s">
        <v>309</v>
      </c>
      <c r="C148" s="61">
        <v>206.969704</v>
      </c>
      <c r="D148" s="61">
        <v>237.761009</v>
      </c>
      <c r="F148" s="119">
        <f t="shared" si="2"/>
        <v>0.9863678388197915</v>
      </c>
      <c r="G148" s="70"/>
    </row>
    <row r="149" spans="1:7" ht="12.75">
      <c r="A149" t="s">
        <v>310</v>
      </c>
      <c r="B149" t="s">
        <v>311</v>
      </c>
      <c r="C149" s="61">
        <v>178.918134</v>
      </c>
      <c r="D149" s="61">
        <v>204.052669</v>
      </c>
      <c r="F149" s="119">
        <f t="shared" si="2"/>
        <v>0.9792486158956475</v>
      </c>
      <c r="G149" s="70"/>
    </row>
    <row r="150" spans="1:7" ht="12.75">
      <c r="A150" t="s">
        <v>312</v>
      </c>
      <c r="B150" t="s">
        <v>313</v>
      </c>
      <c r="C150" s="61">
        <v>239.116415</v>
      </c>
      <c r="D150" s="61">
        <v>286.437321</v>
      </c>
      <c r="F150" s="119">
        <f t="shared" si="2"/>
        <v>1.028549646228127</v>
      </c>
      <c r="G150" s="70"/>
    </row>
    <row r="151" spans="1:7" ht="12.75">
      <c r="A151" t="s">
        <v>314</v>
      </c>
      <c r="B151" t="s">
        <v>315</v>
      </c>
      <c r="C151" s="61">
        <v>88.325415</v>
      </c>
      <c r="D151" s="61">
        <v>104.5738</v>
      </c>
      <c r="F151" s="119">
        <f t="shared" si="2"/>
        <v>1.0165816118316569</v>
      </c>
      <c r="G151" s="70"/>
    </row>
    <row r="152" spans="1:7" ht="12.75">
      <c r="A152" t="s">
        <v>316</v>
      </c>
      <c r="B152" t="s">
        <v>317</v>
      </c>
      <c r="C152" s="61">
        <v>230.889978</v>
      </c>
      <c r="D152" s="61">
        <v>308.816154</v>
      </c>
      <c r="F152" s="119">
        <f t="shared" si="2"/>
        <v>1.1484179563511066</v>
      </c>
      <c r="G152" s="70"/>
    </row>
    <row r="153" spans="1:7" ht="12.75">
      <c r="A153" t="s">
        <v>318</v>
      </c>
      <c r="B153" t="s">
        <v>319</v>
      </c>
      <c r="C153" s="61">
        <v>87.778082</v>
      </c>
      <c r="D153" s="61">
        <v>160.984581</v>
      </c>
      <c r="F153" s="119">
        <f t="shared" si="2"/>
        <v>1.5747196300651454</v>
      </c>
      <c r="G153" s="70"/>
    </row>
    <row r="154" spans="1:7" ht="12.75">
      <c r="A154" t="s">
        <v>320</v>
      </c>
      <c r="B154" t="s">
        <v>321</v>
      </c>
      <c r="C154" s="61">
        <v>759.939907</v>
      </c>
      <c r="D154" s="61">
        <v>925.996234</v>
      </c>
      <c r="F154" s="119">
        <f t="shared" si="2"/>
        <v>1.0462489034767217</v>
      </c>
      <c r="G154" s="70"/>
    </row>
    <row r="155" spans="1:7" ht="12.75">
      <c r="A155" t="s">
        <v>322</v>
      </c>
      <c r="B155" t="s">
        <v>323</v>
      </c>
      <c r="C155" s="61">
        <v>252.961085</v>
      </c>
      <c r="D155" s="61">
        <v>264.885002</v>
      </c>
      <c r="F155" s="119">
        <f t="shared" si="2"/>
        <v>0.8991014546654714</v>
      </c>
      <c r="G155" s="70"/>
    </row>
    <row r="156" spans="1:7" ht="12.75">
      <c r="A156" t="s">
        <v>324</v>
      </c>
      <c r="B156" t="s">
        <v>325</v>
      </c>
      <c r="C156" s="61">
        <v>49.409716</v>
      </c>
      <c r="D156" s="61">
        <v>61.363003</v>
      </c>
      <c r="F156" s="119">
        <f t="shared" si="2"/>
        <v>1.0663488237795982</v>
      </c>
      <c r="G156" s="70"/>
    </row>
    <row r="157" spans="1:7" ht="12.75">
      <c r="A157" t="s">
        <v>326</v>
      </c>
      <c r="B157" t="s">
        <v>327</v>
      </c>
      <c r="C157" s="61">
        <v>118.069613</v>
      </c>
      <c r="D157" s="61">
        <v>135.29712</v>
      </c>
      <c r="F157" s="119">
        <f t="shared" si="2"/>
        <v>0.9839101916202604</v>
      </c>
      <c r="G157" s="70"/>
    </row>
    <row r="158" spans="1:7" ht="12.75">
      <c r="A158" t="s">
        <v>328</v>
      </c>
      <c r="B158" t="s">
        <v>329</v>
      </c>
      <c r="C158" s="61">
        <v>72.199765</v>
      </c>
      <c r="D158" s="61">
        <v>81.055853</v>
      </c>
      <c r="F158" s="119">
        <f t="shared" si="2"/>
        <v>0.9639480814055834</v>
      </c>
      <c r="G158" s="70"/>
    </row>
    <row r="159" spans="1:7" ht="12.75">
      <c r="A159" t="s">
        <v>330</v>
      </c>
      <c r="B159" t="s">
        <v>331</v>
      </c>
      <c r="C159" s="61">
        <v>89.007759</v>
      </c>
      <c r="D159" s="61">
        <v>102.145345</v>
      </c>
      <c r="F159" s="119">
        <f t="shared" si="2"/>
        <v>0.9853618861099515</v>
      </c>
      <c r="G159" s="70"/>
    </row>
    <row r="160" spans="1:7" ht="12.75">
      <c r="A160" t="s">
        <v>332</v>
      </c>
      <c r="B160" t="s">
        <v>333</v>
      </c>
      <c r="C160" s="61">
        <v>405.752009</v>
      </c>
      <c r="D160" s="61">
        <v>505.862949</v>
      </c>
      <c r="F160" s="119">
        <f t="shared" si="2"/>
        <v>1.0704767506745037</v>
      </c>
      <c r="G160" s="70"/>
    </row>
    <row r="161" spans="1:7" ht="12.75">
      <c r="A161" t="s">
        <v>334</v>
      </c>
      <c r="B161" t="s">
        <v>335</v>
      </c>
      <c r="C161" s="61">
        <v>157.623774</v>
      </c>
      <c r="D161" s="61">
        <v>175.715794</v>
      </c>
      <c r="F161" s="119">
        <f t="shared" si="2"/>
        <v>0.9571811214888941</v>
      </c>
      <c r="G161" s="70"/>
    </row>
    <row r="162" spans="1:7" ht="12.75">
      <c r="A162" t="s">
        <v>336</v>
      </c>
      <c r="B162" t="s">
        <v>337</v>
      </c>
      <c r="C162" s="61">
        <v>123.833473</v>
      </c>
      <c r="D162" s="61">
        <v>140.440226</v>
      </c>
      <c r="F162" s="119">
        <f t="shared" si="2"/>
        <v>0.973774759349017</v>
      </c>
      <c r="G162" s="70"/>
    </row>
    <row r="163" spans="1:7" ht="12.75">
      <c r="A163" t="s">
        <v>338</v>
      </c>
      <c r="B163" t="s">
        <v>339</v>
      </c>
      <c r="C163" s="61">
        <v>29.313328</v>
      </c>
      <c r="D163" s="61">
        <v>34.226026</v>
      </c>
      <c r="F163" s="119">
        <f t="shared" si="2"/>
        <v>1.0025277325156665</v>
      </c>
      <c r="G163" s="70"/>
    </row>
    <row r="164" spans="1:7" ht="12.75">
      <c r="A164" t="s">
        <v>340</v>
      </c>
      <c r="B164" t="s">
        <v>719</v>
      </c>
      <c r="C164" s="61">
        <v>35.847788</v>
      </c>
      <c r="D164" s="61">
        <v>43.51097</v>
      </c>
      <c r="F164" s="119">
        <f t="shared" si="2"/>
        <v>1.0421769161645342</v>
      </c>
      <c r="G164" s="70"/>
    </row>
    <row r="165" spans="1:7" ht="12.75">
      <c r="A165" t="s">
        <v>342</v>
      </c>
      <c r="B165" t="s">
        <v>343</v>
      </c>
      <c r="C165" s="61">
        <v>707.02166</v>
      </c>
      <c r="D165" s="61">
        <v>834.063102</v>
      </c>
      <c r="F165" s="119">
        <f t="shared" si="2"/>
        <v>1.012910881887347</v>
      </c>
      <c r="G165" s="70"/>
    </row>
    <row r="166" spans="1:7" ht="12.75">
      <c r="A166" t="s">
        <v>344</v>
      </c>
      <c r="B166" t="s">
        <v>345</v>
      </c>
      <c r="C166" s="61">
        <v>66.587657</v>
      </c>
      <c r="D166" s="61">
        <v>68.768861</v>
      </c>
      <c r="F166" s="119">
        <f t="shared" si="2"/>
        <v>0.8867539757812473</v>
      </c>
      <c r="G166" s="70"/>
    </row>
    <row r="167" spans="1:7" ht="12.75">
      <c r="A167" t="s">
        <v>346</v>
      </c>
      <c r="B167" t="s">
        <v>347</v>
      </c>
      <c r="C167" s="61">
        <v>169.284729</v>
      </c>
      <c r="D167" s="61">
        <v>214.27214</v>
      </c>
      <c r="F167" s="119">
        <f t="shared" si="2"/>
        <v>1.0868083619280273</v>
      </c>
      <c r="G167" s="70"/>
    </row>
    <row r="168" spans="1:7" ht="12.75">
      <c r="A168" t="s">
        <v>348</v>
      </c>
      <c r="B168" t="s">
        <v>349</v>
      </c>
      <c r="C168" s="61">
        <v>30.017677</v>
      </c>
      <c r="D168" s="61">
        <v>32.323901</v>
      </c>
      <c r="F168" s="119">
        <f t="shared" si="2"/>
        <v>0.9245954131569875</v>
      </c>
      <c r="G168" s="70"/>
    </row>
    <row r="169" spans="1:7" ht="12.75">
      <c r="A169" t="s">
        <v>350</v>
      </c>
      <c r="B169" t="s">
        <v>351</v>
      </c>
      <c r="C169" s="61">
        <v>62.931124</v>
      </c>
      <c r="D169" s="61">
        <v>82.059722</v>
      </c>
      <c r="F169" s="119">
        <f t="shared" si="2"/>
        <v>1.1196172974983887</v>
      </c>
      <c r="G169" s="70"/>
    </row>
    <row r="170" spans="1:7" ht="12.75">
      <c r="A170" t="s">
        <v>352</v>
      </c>
      <c r="B170" t="s">
        <v>353</v>
      </c>
      <c r="C170" s="61">
        <v>170.386218</v>
      </c>
      <c r="D170" s="61">
        <v>206.544981</v>
      </c>
      <c r="F170" s="119">
        <f t="shared" si="2"/>
        <v>1.0408430096503931</v>
      </c>
      <c r="G170" s="70"/>
    </row>
    <row r="171" spans="1:7" ht="12.75">
      <c r="A171" t="s">
        <v>354</v>
      </c>
      <c r="B171" t="s">
        <v>355</v>
      </c>
      <c r="C171" s="61">
        <v>29.862445</v>
      </c>
      <c r="D171" s="61">
        <v>39.363425</v>
      </c>
      <c r="F171" s="119">
        <f t="shared" si="2"/>
        <v>1.1318074886667853</v>
      </c>
      <c r="G171" s="70"/>
    </row>
    <row r="172" spans="1:7" ht="12.75">
      <c r="A172" t="s">
        <v>356</v>
      </c>
      <c r="B172" t="s">
        <v>357</v>
      </c>
      <c r="C172" s="61">
        <v>44.557426</v>
      </c>
      <c r="D172" s="61">
        <v>52.029455</v>
      </c>
      <c r="F172" s="119">
        <f t="shared" si="2"/>
        <v>1.0026150722382392</v>
      </c>
      <c r="G172" s="70"/>
    </row>
    <row r="173" spans="1:7" ht="12.75">
      <c r="A173" t="s">
        <v>358</v>
      </c>
      <c r="B173" t="s">
        <v>359</v>
      </c>
      <c r="C173" s="61">
        <v>94.368591</v>
      </c>
      <c r="D173" s="61">
        <v>104.564911</v>
      </c>
      <c r="F173" s="119">
        <f t="shared" si="2"/>
        <v>0.9514008787320773</v>
      </c>
      <c r="G173" s="70"/>
    </row>
    <row r="174" spans="1:7" ht="12.75">
      <c r="A174" t="s">
        <v>360</v>
      </c>
      <c r="B174" t="s">
        <v>361</v>
      </c>
      <c r="C174" s="61">
        <v>97.291908</v>
      </c>
      <c r="D174" s="61">
        <v>111.952595</v>
      </c>
      <c r="F174" s="119">
        <f t="shared" si="2"/>
        <v>0.9880126180654201</v>
      </c>
      <c r="G174" s="70"/>
    </row>
    <row r="175" spans="1:7" ht="12.75">
      <c r="A175" t="s">
        <v>362</v>
      </c>
      <c r="B175" t="s">
        <v>363</v>
      </c>
      <c r="C175" s="61">
        <v>331.652125</v>
      </c>
      <c r="D175" s="61">
        <v>341.752039</v>
      </c>
      <c r="F175" s="119">
        <f t="shared" si="2"/>
        <v>0.8847760880244383</v>
      </c>
      <c r="G175" s="70"/>
    </row>
    <row r="176" spans="1:7" ht="12.75">
      <c r="A176" t="s">
        <v>364</v>
      </c>
      <c r="B176" t="s">
        <v>365</v>
      </c>
      <c r="C176" s="61">
        <v>84.799103</v>
      </c>
      <c r="D176" s="61">
        <v>91.471492</v>
      </c>
      <c r="F176" s="119">
        <f t="shared" si="2"/>
        <v>0.9261888564195778</v>
      </c>
      <c r="G176" s="70"/>
    </row>
    <row r="177" spans="1:7" ht="12.75">
      <c r="A177" t="s">
        <v>366</v>
      </c>
      <c r="B177" t="s">
        <v>367</v>
      </c>
      <c r="C177" s="61">
        <v>116.486733</v>
      </c>
      <c r="D177" s="61">
        <v>157.302209</v>
      </c>
      <c r="F177" s="119">
        <f t="shared" si="2"/>
        <v>1.1594803771280289</v>
      </c>
      <c r="G177" s="70"/>
    </row>
    <row r="178" spans="1:7" ht="12.75">
      <c r="A178" t="s">
        <v>368</v>
      </c>
      <c r="B178" t="s">
        <v>369</v>
      </c>
      <c r="C178" s="61">
        <v>72.09777</v>
      </c>
      <c r="D178" s="61">
        <v>79.852653</v>
      </c>
      <c r="F178" s="119">
        <f t="shared" si="2"/>
        <v>0.9509825857316253</v>
      </c>
      <c r="G178" s="70"/>
    </row>
    <row r="179" spans="1:7" ht="12.75">
      <c r="A179" t="s">
        <v>372</v>
      </c>
      <c r="B179" t="s">
        <v>373</v>
      </c>
      <c r="C179" s="61">
        <v>73.290105</v>
      </c>
      <c r="D179" s="61">
        <v>82.153621</v>
      </c>
      <c r="F179" s="119">
        <f t="shared" si="2"/>
        <v>0.9624682525968273</v>
      </c>
      <c r="G179" s="70"/>
    </row>
    <row r="180" spans="1:7" ht="12.75">
      <c r="A180" t="s">
        <v>370</v>
      </c>
      <c r="B180" t="s">
        <v>371</v>
      </c>
      <c r="C180" s="61">
        <v>305.328393</v>
      </c>
      <c r="D180" s="61">
        <v>365.680521</v>
      </c>
      <c r="F180" s="119">
        <f t="shared" si="2"/>
        <v>1.0283469915789585</v>
      </c>
      <c r="G180" s="70"/>
    </row>
    <row r="181" spans="1:7" ht="12.75">
      <c r="A181" t="s">
        <v>374</v>
      </c>
      <c r="B181" t="s">
        <v>375</v>
      </c>
      <c r="C181" s="61">
        <v>192.270752</v>
      </c>
      <c r="D181" s="61">
        <v>243.885825</v>
      </c>
      <c r="F181" s="119">
        <f t="shared" si="2"/>
        <v>1.0891266402707989</v>
      </c>
      <c r="G181" s="70"/>
    </row>
    <row r="182" spans="1:7" ht="12.75">
      <c r="A182" t="s">
        <v>376</v>
      </c>
      <c r="B182" t="s">
        <v>377</v>
      </c>
      <c r="C182" s="61">
        <v>63.320661</v>
      </c>
      <c r="D182" s="61">
        <v>80.958427</v>
      </c>
      <c r="F182" s="119">
        <f t="shared" si="2"/>
        <v>1.097796061512308</v>
      </c>
      <c r="G182" s="70"/>
    </row>
    <row r="183" spans="1:7" ht="12.75">
      <c r="A183" t="s">
        <v>378</v>
      </c>
      <c r="B183" t="s">
        <v>379</v>
      </c>
      <c r="C183" s="61">
        <v>31.86931</v>
      </c>
      <c r="D183" s="61">
        <v>38.4715</v>
      </c>
      <c r="F183" s="119">
        <f t="shared" si="2"/>
        <v>1.0365052491566336</v>
      </c>
      <c r="G183" s="70"/>
    </row>
    <row r="184" spans="1:7" ht="12.75">
      <c r="A184" t="s">
        <v>380</v>
      </c>
      <c r="B184" t="s">
        <v>381</v>
      </c>
      <c r="C184" s="61">
        <v>34.358365</v>
      </c>
      <c r="D184" s="61">
        <v>37.342921</v>
      </c>
      <c r="F184" s="119">
        <f t="shared" si="2"/>
        <v>0.9332131366666602</v>
      </c>
      <c r="G184" s="70"/>
    </row>
    <row r="185" spans="1:7" ht="12.75">
      <c r="A185" t="s">
        <v>382</v>
      </c>
      <c r="B185" t="s">
        <v>383</v>
      </c>
      <c r="C185" s="61">
        <v>142.240874</v>
      </c>
      <c r="D185" s="61">
        <v>166.064626</v>
      </c>
      <c r="F185" s="119">
        <f t="shared" si="2"/>
        <v>1.002438565535867</v>
      </c>
      <c r="G185" s="70"/>
    </row>
    <row r="186" spans="1:7" ht="12.75">
      <c r="A186" t="s">
        <v>384</v>
      </c>
      <c r="B186" t="s">
        <v>385</v>
      </c>
      <c r="C186" s="61">
        <v>83.354807</v>
      </c>
      <c r="D186" s="61">
        <v>100.259281</v>
      </c>
      <c r="F186" s="119">
        <f t="shared" si="2"/>
        <v>1.0327589856511574</v>
      </c>
      <c r="G186" s="70"/>
    </row>
    <row r="187" spans="1:7" ht="12.75">
      <c r="A187" t="s">
        <v>386</v>
      </c>
      <c r="B187" t="s">
        <v>387</v>
      </c>
      <c r="C187" s="61">
        <v>49.298909</v>
      </c>
      <c r="D187" s="61">
        <v>56.972457</v>
      </c>
      <c r="F187" s="119">
        <f t="shared" si="2"/>
        <v>0.992276458065147</v>
      </c>
      <c r="G187" s="70"/>
    </row>
    <row r="188" spans="1:7" ht="12.75">
      <c r="A188" t="s">
        <v>388</v>
      </c>
      <c r="B188" t="s">
        <v>389</v>
      </c>
      <c r="C188" s="61">
        <v>162.234788</v>
      </c>
      <c r="D188" s="61">
        <v>211.440483</v>
      </c>
      <c r="F188" s="119">
        <f t="shared" si="2"/>
        <v>1.1190492574091073</v>
      </c>
      <c r="G188" s="70"/>
    </row>
    <row r="189" spans="1:7" ht="12.75">
      <c r="A189" t="s">
        <v>390</v>
      </c>
      <c r="B189" t="s">
        <v>391</v>
      </c>
      <c r="C189" s="61">
        <v>49.804006</v>
      </c>
      <c r="D189" s="61">
        <v>63.576686</v>
      </c>
      <c r="F189" s="119">
        <f t="shared" si="2"/>
        <v>1.0960709214196143</v>
      </c>
      <c r="G189" s="70"/>
    </row>
    <row r="190" spans="1:7" ht="12.75">
      <c r="A190" t="s">
        <v>392</v>
      </c>
      <c r="B190" t="s">
        <v>393</v>
      </c>
      <c r="C190" s="61">
        <v>119.98931</v>
      </c>
      <c r="D190" s="61">
        <v>146.65446</v>
      </c>
      <c r="F190" s="119">
        <f t="shared" si="2"/>
        <v>1.0494403683201445</v>
      </c>
      <c r="G190" s="70"/>
    </row>
    <row r="191" spans="1:7" ht="12.75">
      <c r="A191" t="s">
        <v>394</v>
      </c>
      <c r="B191" t="s">
        <v>395</v>
      </c>
      <c r="C191" s="61">
        <v>127.586875</v>
      </c>
      <c r="D191" s="61">
        <v>147.624972</v>
      </c>
      <c r="F191" s="119">
        <f t="shared" si="2"/>
        <v>0.9934794190892754</v>
      </c>
      <c r="G191" s="70"/>
    </row>
    <row r="192" spans="1:7" ht="12.75">
      <c r="A192" t="s">
        <v>396</v>
      </c>
      <c r="B192" t="s">
        <v>397</v>
      </c>
      <c r="C192" s="61">
        <v>90.59186</v>
      </c>
      <c r="D192" s="61">
        <v>97.805594</v>
      </c>
      <c r="F192" s="119">
        <f t="shared" si="2"/>
        <v>0.9269996395375036</v>
      </c>
      <c r="G192" s="70"/>
    </row>
    <row r="193" spans="1:7" ht="12.75">
      <c r="A193" t="s">
        <v>398</v>
      </c>
      <c r="B193" t="s">
        <v>399</v>
      </c>
      <c r="C193" s="61">
        <v>105.612015</v>
      </c>
      <c r="D193" s="61">
        <v>112.700346</v>
      </c>
      <c r="F193" s="119">
        <f t="shared" si="2"/>
        <v>0.9162562866098899</v>
      </c>
      <c r="G193" s="70"/>
    </row>
    <row r="194" spans="1:7" ht="12.75">
      <c r="A194" t="s">
        <v>400</v>
      </c>
      <c r="B194" t="s">
        <v>401</v>
      </c>
      <c r="C194" s="61">
        <v>243.287265</v>
      </c>
      <c r="D194" s="61">
        <v>244.871034</v>
      </c>
      <c r="F194" s="119">
        <f t="shared" si="2"/>
        <v>0.8642175585366214</v>
      </c>
      <c r="G194" s="70"/>
    </row>
    <row r="195" spans="1:7" ht="12.75">
      <c r="A195" t="s">
        <v>402</v>
      </c>
      <c r="B195" t="s">
        <v>403</v>
      </c>
      <c r="C195" s="61">
        <v>156.611381</v>
      </c>
      <c r="D195" s="61">
        <v>198.687346</v>
      </c>
      <c r="F195" s="119">
        <f t="shared" si="2"/>
        <v>1.0893111179530943</v>
      </c>
      <c r="G195" s="70"/>
    </row>
    <row r="196" spans="1:7" ht="12.75">
      <c r="A196" t="s">
        <v>404</v>
      </c>
      <c r="B196" t="s">
        <v>405</v>
      </c>
      <c r="C196" s="61">
        <v>171.444722</v>
      </c>
      <c r="D196" s="61">
        <v>196.474945</v>
      </c>
      <c r="F196" s="119">
        <f t="shared" si="2"/>
        <v>0.9839841501534237</v>
      </c>
      <c r="G196" s="70"/>
    </row>
    <row r="197" spans="1:7" ht="12.75">
      <c r="A197" t="s">
        <v>406</v>
      </c>
      <c r="B197" t="s">
        <v>407</v>
      </c>
      <c r="C197" s="61">
        <v>312.471631</v>
      </c>
      <c r="D197" s="61">
        <v>321.379811</v>
      </c>
      <c r="F197" s="119">
        <f t="shared" si="2"/>
        <v>0.8831064230573559</v>
      </c>
      <c r="G197" s="70"/>
    </row>
    <row r="198" spans="1:7" ht="12.75">
      <c r="A198" t="s">
        <v>408</v>
      </c>
      <c r="B198" t="s">
        <v>409</v>
      </c>
      <c r="C198" s="61">
        <v>77.971064</v>
      </c>
      <c r="D198" s="61">
        <v>84.184447</v>
      </c>
      <c r="F198" s="119">
        <f aca="true" t="shared" si="3" ref="F198:F261">(D198/C198)*$F$3</f>
        <v>0.9270506217372639</v>
      </c>
      <c r="G198" s="70"/>
    </row>
    <row r="199" spans="1:7" ht="12.75">
      <c r="A199" t="s">
        <v>410</v>
      </c>
      <c r="B199" t="s">
        <v>411</v>
      </c>
      <c r="C199" s="61">
        <v>28.174478</v>
      </c>
      <c r="D199" s="61">
        <v>30.314748</v>
      </c>
      <c r="F199" s="119">
        <f t="shared" si="3"/>
        <v>0.9238535473751812</v>
      </c>
      <c r="G199" s="70"/>
    </row>
    <row r="200" spans="1:7" ht="12.75">
      <c r="A200" t="s">
        <v>412</v>
      </c>
      <c r="B200" t="s">
        <v>413</v>
      </c>
      <c r="C200" s="61">
        <v>138.23623</v>
      </c>
      <c r="D200" s="61">
        <v>156.020705</v>
      </c>
      <c r="F200" s="119">
        <f t="shared" si="3"/>
        <v>0.9690928774080426</v>
      </c>
      <c r="G200" s="70"/>
    </row>
    <row r="201" spans="1:7" ht="12.75">
      <c r="A201" t="s">
        <v>414</v>
      </c>
      <c r="B201" t="s">
        <v>415</v>
      </c>
      <c r="C201" s="61">
        <v>205.485811</v>
      </c>
      <c r="D201" s="61">
        <v>230.555966</v>
      </c>
      <c r="F201" s="119">
        <f t="shared" si="3"/>
        <v>0.963384318417236</v>
      </c>
      <c r="G201" s="70"/>
    </row>
    <row r="202" spans="1:7" ht="12.75">
      <c r="A202" t="s">
        <v>416</v>
      </c>
      <c r="B202" t="s">
        <v>417</v>
      </c>
      <c r="C202" s="61">
        <v>41.745753</v>
      </c>
      <c r="D202" s="61">
        <v>50.57152</v>
      </c>
      <c r="F202" s="119">
        <f t="shared" si="3"/>
        <v>1.0401566615545297</v>
      </c>
      <c r="G202" s="70"/>
    </row>
    <row r="203" spans="1:7" ht="12.75">
      <c r="A203" t="s">
        <v>418</v>
      </c>
      <c r="B203" t="s">
        <v>419</v>
      </c>
      <c r="C203" s="61">
        <v>199.873792</v>
      </c>
      <c r="D203" s="61">
        <v>229.87074</v>
      </c>
      <c r="F203" s="119">
        <f t="shared" si="3"/>
        <v>0.9874904146748764</v>
      </c>
      <c r="G203" s="70"/>
    </row>
    <row r="204" spans="1:7" ht="12.75">
      <c r="A204" t="s">
        <v>420</v>
      </c>
      <c r="B204" t="s">
        <v>421</v>
      </c>
      <c r="C204" s="61">
        <v>181.554736</v>
      </c>
      <c r="D204" s="61">
        <v>226.535519</v>
      </c>
      <c r="F204" s="119">
        <f t="shared" si="3"/>
        <v>1.0713559111337752</v>
      </c>
      <c r="G204" s="70"/>
    </row>
    <row r="205" spans="1:7" ht="12.75">
      <c r="A205" t="s">
        <v>422</v>
      </c>
      <c r="B205" t="s">
        <v>423</v>
      </c>
      <c r="C205" s="61">
        <v>132.523489</v>
      </c>
      <c r="D205" s="61">
        <v>153.897731</v>
      </c>
      <c r="F205" s="119">
        <f t="shared" si="3"/>
        <v>0.9971130549775066</v>
      </c>
      <c r="G205" s="70"/>
    </row>
    <row r="206" spans="1:7" ht="12.75">
      <c r="A206" t="s">
        <v>424</v>
      </c>
      <c r="B206" t="s">
        <v>425</v>
      </c>
      <c r="C206" s="61">
        <v>171.543586</v>
      </c>
      <c r="D206" s="61">
        <v>210.067594</v>
      </c>
      <c r="F206" s="119">
        <f t="shared" si="3"/>
        <v>1.0514524168862367</v>
      </c>
      <c r="G206" s="70"/>
    </row>
    <row r="207" spans="1:7" ht="12.75">
      <c r="A207" t="s">
        <v>426</v>
      </c>
      <c r="B207" t="s">
        <v>427</v>
      </c>
      <c r="C207" s="61">
        <v>136.469418</v>
      </c>
      <c r="D207" s="61">
        <v>166.943255</v>
      </c>
      <c r="F207" s="119">
        <f t="shared" si="3"/>
        <v>1.0503609911646286</v>
      </c>
      <c r="G207" s="70"/>
    </row>
    <row r="208" spans="1:7" ht="12.75">
      <c r="A208" t="s">
        <v>428</v>
      </c>
      <c r="B208" t="s">
        <v>429</v>
      </c>
      <c r="C208" s="61">
        <v>33.238931</v>
      </c>
      <c r="D208" s="61">
        <v>46.134481</v>
      </c>
      <c r="F208" s="119">
        <f t="shared" si="3"/>
        <v>1.1917458221525836</v>
      </c>
      <c r="G208" s="70"/>
    </row>
    <row r="209" spans="1:7" ht="12.75">
      <c r="A209" t="s">
        <v>430</v>
      </c>
      <c r="B209" t="s">
        <v>431</v>
      </c>
      <c r="C209" s="61">
        <v>212.896704</v>
      </c>
      <c r="D209" s="61">
        <v>253.011468</v>
      </c>
      <c r="F209" s="119">
        <f t="shared" si="3"/>
        <v>1.0204137812575247</v>
      </c>
      <c r="G209" s="70"/>
    </row>
    <row r="210" spans="1:7" ht="12.75">
      <c r="A210" t="s">
        <v>432</v>
      </c>
      <c r="B210" t="s">
        <v>433</v>
      </c>
      <c r="C210" s="61">
        <v>111.932304</v>
      </c>
      <c r="D210" s="61">
        <v>140.65534</v>
      </c>
      <c r="F210" s="119">
        <f t="shared" si="3"/>
        <v>1.0789612020629895</v>
      </c>
      <c r="G210" s="70"/>
    </row>
    <row r="211" spans="1:7" ht="12.75">
      <c r="A211" t="s">
        <v>434</v>
      </c>
      <c r="B211" t="s">
        <v>435</v>
      </c>
      <c r="C211" s="61">
        <v>92.317168</v>
      </c>
      <c r="D211" s="61">
        <v>122.97681</v>
      </c>
      <c r="F211" s="119">
        <f t="shared" si="3"/>
        <v>1.1437886874593033</v>
      </c>
      <c r="G211" s="70"/>
    </row>
    <row r="212" spans="1:7" ht="12.75">
      <c r="A212" t="s">
        <v>436</v>
      </c>
      <c r="B212" t="s">
        <v>437</v>
      </c>
      <c r="C212" s="61">
        <v>79.116317</v>
      </c>
      <c r="D212" s="61">
        <v>87.133364</v>
      </c>
      <c r="F212" s="119">
        <f t="shared" si="3"/>
        <v>0.9456348437528</v>
      </c>
      <c r="G212" s="70"/>
    </row>
    <row r="213" spans="1:7" ht="12.75">
      <c r="A213" t="s">
        <v>438</v>
      </c>
      <c r="B213" t="s">
        <v>439</v>
      </c>
      <c r="C213" s="61">
        <v>117.156369</v>
      </c>
      <c r="D213" s="61">
        <v>123.902854</v>
      </c>
      <c r="F213" s="119">
        <f t="shared" si="3"/>
        <v>0.9080723534911874</v>
      </c>
      <c r="G213" s="70"/>
    </row>
    <row r="214" spans="1:7" ht="12.75">
      <c r="A214" t="s">
        <v>440</v>
      </c>
      <c r="B214" t="s">
        <v>441</v>
      </c>
      <c r="C214" s="61">
        <v>28.333855</v>
      </c>
      <c r="D214" s="61">
        <v>35.684575</v>
      </c>
      <c r="F214" s="119">
        <f t="shared" si="3"/>
        <v>1.0813839226289539</v>
      </c>
      <c r="G214" s="70"/>
    </row>
    <row r="215" spans="1:7" ht="12.75">
      <c r="A215" t="s">
        <v>442</v>
      </c>
      <c r="B215" t="s">
        <v>443</v>
      </c>
      <c r="C215" s="61">
        <v>177.456051</v>
      </c>
      <c r="D215" s="61">
        <v>215.137851</v>
      </c>
      <c r="F215" s="119">
        <f t="shared" si="3"/>
        <v>1.0409528538895976</v>
      </c>
      <c r="G215" s="70"/>
    </row>
    <row r="216" spans="1:7" ht="12.75">
      <c r="A216" t="s">
        <v>444</v>
      </c>
      <c r="B216" t="s">
        <v>445</v>
      </c>
      <c r="C216" s="61">
        <v>27.085724</v>
      </c>
      <c r="D216" s="61">
        <v>32.732462</v>
      </c>
      <c r="F216" s="119">
        <f t="shared" si="3"/>
        <v>1.0376317938607067</v>
      </c>
      <c r="G216" s="70"/>
    </row>
    <row r="217" spans="1:7" ht="12.75">
      <c r="A217" t="s">
        <v>446</v>
      </c>
      <c r="B217" t="s">
        <v>447</v>
      </c>
      <c r="C217" s="61">
        <v>145.139834</v>
      </c>
      <c r="D217" s="61">
        <v>163.060378</v>
      </c>
      <c r="F217" s="119">
        <f t="shared" si="3"/>
        <v>0.9646435605085781</v>
      </c>
      <c r="G217" s="70"/>
    </row>
    <row r="218" spans="1:7" ht="12.75">
      <c r="A218" t="s">
        <v>448</v>
      </c>
      <c r="B218" t="s">
        <v>449</v>
      </c>
      <c r="C218" s="61">
        <v>34.456285</v>
      </c>
      <c r="D218" s="61">
        <v>40.874085</v>
      </c>
      <c r="F218" s="119">
        <f t="shared" si="3"/>
        <v>1.0185553624071777</v>
      </c>
      <c r="G218" s="70"/>
    </row>
    <row r="219" spans="1:7" ht="12.75">
      <c r="A219" t="s">
        <v>450</v>
      </c>
      <c r="B219" t="s">
        <v>451</v>
      </c>
      <c r="C219" s="61">
        <v>30.250053</v>
      </c>
      <c r="D219" s="61">
        <v>36.891181</v>
      </c>
      <c r="F219" s="119">
        <f t="shared" si="3"/>
        <v>1.0471320813774443</v>
      </c>
      <c r="G219" s="70"/>
    </row>
    <row r="220" spans="1:7" ht="12.75">
      <c r="A220" t="s">
        <v>452</v>
      </c>
      <c r="B220" t="s">
        <v>453</v>
      </c>
      <c r="C220" s="61">
        <v>36.194886</v>
      </c>
      <c r="D220" s="61">
        <v>46.803518</v>
      </c>
      <c r="F220" s="119">
        <f t="shared" si="3"/>
        <v>1.1102897534558889</v>
      </c>
      <c r="G220" s="70"/>
    </row>
    <row r="221" spans="1:7" ht="12.75">
      <c r="A221" t="s">
        <v>454</v>
      </c>
      <c r="B221" t="s">
        <v>455</v>
      </c>
      <c r="C221" s="61">
        <v>158.37468</v>
      </c>
      <c r="D221" s="61">
        <v>188.176656</v>
      </c>
      <c r="F221" s="119">
        <f t="shared" si="3"/>
        <v>1.0201993512344776</v>
      </c>
      <c r="G221" s="70"/>
    </row>
    <row r="222" spans="1:7" ht="12.75">
      <c r="A222" t="s">
        <v>456</v>
      </c>
      <c r="B222" t="s">
        <v>457</v>
      </c>
      <c r="C222" s="61">
        <v>89.900587</v>
      </c>
      <c r="D222" s="61">
        <v>100.13587</v>
      </c>
      <c r="F222" s="119">
        <f t="shared" si="3"/>
        <v>0.9563837640610733</v>
      </c>
      <c r="G222" s="70"/>
    </row>
    <row r="223" spans="1:7" ht="12.75">
      <c r="A223" t="s">
        <v>458</v>
      </c>
      <c r="B223" t="s">
        <v>459</v>
      </c>
      <c r="C223" s="61">
        <v>99.116235</v>
      </c>
      <c r="D223" s="61">
        <v>107.362165</v>
      </c>
      <c r="F223" s="119">
        <f t="shared" si="3"/>
        <v>0.9300611651524091</v>
      </c>
      <c r="G223" s="70"/>
    </row>
    <row r="224" spans="1:7" ht="12.75">
      <c r="A224" t="s">
        <v>460</v>
      </c>
      <c r="B224" t="s">
        <v>461</v>
      </c>
      <c r="C224" s="61">
        <v>54.456546</v>
      </c>
      <c r="D224" s="61">
        <v>70.686705</v>
      </c>
      <c r="F224" s="119">
        <f t="shared" si="3"/>
        <v>1.1145323858905778</v>
      </c>
      <c r="G224" s="70"/>
    </row>
    <row r="225" spans="1:7" ht="12.75">
      <c r="A225" t="s">
        <v>462</v>
      </c>
      <c r="B225" t="s">
        <v>463</v>
      </c>
      <c r="C225" s="61">
        <v>93.514165</v>
      </c>
      <c r="D225" s="61">
        <v>106.54026</v>
      </c>
      <c r="F225" s="119">
        <f t="shared" si="3"/>
        <v>0.9782309488972071</v>
      </c>
      <c r="G225" s="70"/>
    </row>
    <row r="226" spans="1:7" ht="12.75">
      <c r="A226" t="s">
        <v>464</v>
      </c>
      <c r="B226" t="s">
        <v>465</v>
      </c>
      <c r="C226" s="61">
        <v>22.351905</v>
      </c>
      <c r="D226" s="61">
        <v>25.072121</v>
      </c>
      <c r="F226" s="119">
        <f t="shared" si="3"/>
        <v>0.9631226112489293</v>
      </c>
      <c r="G226" s="70"/>
    </row>
    <row r="227" spans="1:7" ht="12.75">
      <c r="A227" t="s">
        <v>466</v>
      </c>
      <c r="B227" t="s">
        <v>467</v>
      </c>
      <c r="C227" s="61">
        <v>34.002587</v>
      </c>
      <c r="D227" s="61">
        <v>43.255379</v>
      </c>
      <c r="F227" s="119">
        <f t="shared" si="3"/>
        <v>1.0922780540201837</v>
      </c>
      <c r="G227" s="70"/>
    </row>
    <row r="228" spans="1:7" ht="12.75">
      <c r="A228" t="s">
        <v>468</v>
      </c>
      <c r="B228" t="s">
        <v>469</v>
      </c>
      <c r="C228" s="61">
        <v>201.983574</v>
      </c>
      <c r="D228" s="61">
        <v>229.336152</v>
      </c>
      <c r="F228" s="119">
        <f t="shared" si="3"/>
        <v>0.9749032439610954</v>
      </c>
      <c r="G228" s="70"/>
    </row>
    <row r="229" spans="1:7" ht="12.75">
      <c r="A229" t="s">
        <v>470</v>
      </c>
      <c r="B229" t="s">
        <v>471</v>
      </c>
      <c r="C229" s="61">
        <v>222.670856</v>
      </c>
      <c r="D229" s="61">
        <v>248.745937</v>
      </c>
      <c r="F229" s="119">
        <f t="shared" si="3"/>
        <v>0.959174587241161</v>
      </c>
      <c r="G229" s="70"/>
    </row>
    <row r="230" spans="1:7" ht="12.75">
      <c r="A230" t="s">
        <v>472</v>
      </c>
      <c r="B230" t="s">
        <v>473</v>
      </c>
      <c r="C230" s="61">
        <v>68.727416</v>
      </c>
      <c r="D230" s="61">
        <v>84.831351</v>
      </c>
      <c r="F230" s="119">
        <f t="shared" si="3"/>
        <v>1.0598183008426796</v>
      </c>
      <c r="G230" s="70"/>
    </row>
    <row r="231" spans="1:7" ht="12.75">
      <c r="A231" t="s">
        <v>474</v>
      </c>
      <c r="B231" t="s">
        <v>475</v>
      </c>
      <c r="C231" s="61">
        <v>69.833576</v>
      </c>
      <c r="D231" s="61">
        <v>87.190006</v>
      </c>
      <c r="F231" s="119">
        <f t="shared" si="3"/>
        <v>1.0720313173102864</v>
      </c>
      <c r="G231" s="70"/>
    </row>
    <row r="232" spans="1:7" ht="12.75">
      <c r="A232" t="s">
        <v>476</v>
      </c>
      <c r="B232" t="s">
        <v>477</v>
      </c>
      <c r="C232" s="61">
        <v>161.859976</v>
      </c>
      <c r="D232" s="61">
        <v>182.282366</v>
      </c>
      <c r="F232" s="119">
        <f t="shared" si="3"/>
        <v>0.9669638364078839</v>
      </c>
      <c r="G232" s="70"/>
    </row>
    <row r="233" spans="1:7" ht="12.75">
      <c r="A233" t="s">
        <v>478</v>
      </c>
      <c r="B233" t="s">
        <v>479</v>
      </c>
      <c r="C233" s="61">
        <v>65.775847</v>
      </c>
      <c r="D233" s="61">
        <v>100.946188</v>
      </c>
      <c r="F233" s="119">
        <f t="shared" si="3"/>
        <v>1.3177363342818527</v>
      </c>
      <c r="G233" s="70"/>
    </row>
    <row r="234" spans="1:7" ht="12.75">
      <c r="A234" t="s">
        <v>480</v>
      </c>
      <c r="B234" t="s">
        <v>481</v>
      </c>
      <c r="C234" s="61">
        <v>74.517501</v>
      </c>
      <c r="D234" s="61">
        <v>89.594619</v>
      </c>
      <c r="F234" s="119">
        <f t="shared" si="3"/>
        <v>1.032354111321205</v>
      </c>
      <c r="G234" s="70"/>
    </row>
    <row r="235" spans="1:7" ht="12.75">
      <c r="A235" t="s">
        <v>482</v>
      </c>
      <c r="B235" t="s">
        <v>483</v>
      </c>
      <c r="C235" s="61">
        <v>464.322097</v>
      </c>
      <c r="D235" s="61">
        <v>529.895362</v>
      </c>
      <c r="F235" s="119">
        <f t="shared" si="3"/>
        <v>0.9798865869683905</v>
      </c>
      <c r="G235" s="70"/>
    </row>
    <row r="236" spans="1:7" ht="12.75">
      <c r="A236" t="s">
        <v>484</v>
      </c>
      <c r="B236" t="s">
        <v>485</v>
      </c>
      <c r="C236" s="61">
        <v>66.386547</v>
      </c>
      <c r="D236" s="61">
        <v>74.967812</v>
      </c>
      <c r="F236" s="119">
        <f t="shared" si="3"/>
        <v>0.9696160651635638</v>
      </c>
      <c r="G236" s="70"/>
    </row>
    <row r="237" spans="1:7" ht="12.75">
      <c r="A237" t="s">
        <v>486</v>
      </c>
      <c r="B237" t="s">
        <v>487</v>
      </c>
      <c r="C237" s="61">
        <v>171.144519</v>
      </c>
      <c r="D237" s="61">
        <v>195.627529</v>
      </c>
      <c r="F237" s="119">
        <f t="shared" si="3"/>
        <v>0.9814586815380982</v>
      </c>
      <c r="G237" s="70"/>
    </row>
    <row r="238" spans="1:7" ht="12.75">
      <c r="A238" t="s">
        <v>488</v>
      </c>
      <c r="B238" t="s">
        <v>489</v>
      </c>
      <c r="C238" s="61">
        <v>198.684801</v>
      </c>
      <c r="D238" s="61">
        <v>213.832056</v>
      </c>
      <c r="F238" s="119">
        <f t="shared" si="3"/>
        <v>0.9240877493148959</v>
      </c>
      <c r="G238" s="70"/>
    </row>
    <row r="239" spans="1:7" ht="12.75">
      <c r="A239" t="s">
        <v>490</v>
      </c>
      <c r="B239" t="s">
        <v>491</v>
      </c>
      <c r="C239" s="61">
        <v>235.84609</v>
      </c>
      <c r="D239" s="61">
        <v>261.17015</v>
      </c>
      <c r="F239" s="119">
        <f t="shared" si="3"/>
        <v>0.9508234949080562</v>
      </c>
      <c r="G239" s="70"/>
    </row>
    <row r="240" spans="1:7" ht="12.75">
      <c r="A240" t="s">
        <v>492</v>
      </c>
      <c r="B240" t="s">
        <v>720</v>
      </c>
      <c r="C240" s="61">
        <v>68.140935</v>
      </c>
      <c r="D240" s="61">
        <v>76.212546</v>
      </c>
      <c r="F240" s="119">
        <f t="shared" si="3"/>
        <v>0.9603364841836702</v>
      </c>
      <c r="G240" s="70"/>
    </row>
    <row r="241" spans="1:7" ht="12.75">
      <c r="A241" t="s">
        <v>494</v>
      </c>
      <c r="B241" t="s">
        <v>495</v>
      </c>
      <c r="C241" s="61">
        <v>148.272871</v>
      </c>
      <c r="D241" s="61">
        <v>173.203515</v>
      </c>
      <c r="F241" s="119">
        <f t="shared" si="3"/>
        <v>1.0029979636491964</v>
      </c>
      <c r="G241" s="70"/>
    </row>
    <row r="242" spans="1:7" ht="12.75">
      <c r="A242" t="s">
        <v>496</v>
      </c>
      <c r="B242" t="s">
        <v>497</v>
      </c>
      <c r="C242" s="61">
        <v>49.596523</v>
      </c>
      <c r="D242" s="61">
        <v>53.893035</v>
      </c>
      <c r="F242" s="119">
        <f t="shared" si="3"/>
        <v>0.933010341389859</v>
      </c>
      <c r="G242" s="70"/>
    </row>
    <row r="243" spans="1:7" ht="12.75">
      <c r="A243" t="s">
        <v>498</v>
      </c>
      <c r="B243" t="s">
        <v>499</v>
      </c>
      <c r="C243" s="61">
        <v>263.029927</v>
      </c>
      <c r="D243" s="61">
        <v>315.869982</v>
      </c>
      <c r="F243" s="119">
        <f t="shared" si="3"/>
        <v>1.0311176906675565</v>
      </c>
      <c r="G243" s="70"/>
    </row>
    <row r="244" spans="1:7" ht="12.75">
      <c r="A244" t="s">
        <v>500</v>
      </c>
      <c r="B244" t="s">
        <v>501</v>
      </c>
      <c r="C244" s="61">
        <v>52.044579</v>
      </c>
      <c r="D244" s="61">
        <v>72.569928</v>
      </c>
      <c r="F244" s="119">
        <f t="shared" si="3"/>
        <v>1.197253841534274</v>
      </c>
      <c r="G244" s="70"/>
    </row>
    <row r="245" spans="1:7" ht="12.75">
      <c r="A245" t="s">
        <v>502</v>
      </c>
      <c r="B245" t="s">
        <v>503</v>
      </c>
      <c r="C245" s="61">
        <v>50.857957999999996</v>
      </c>
      <c r="D245" s="61">
        <v>63.736087</v>
      </c>
      <c r="F245" s="119">
        <f t="shared" si="3"/>
        <v>1.0760477034613933</v>
      </c>
      <c r="G245" s="70"/>
    </row>
    <row r="246" spans="1:7" ht="12.75">
      <c r="A246" t="s">
        <v>504</v>
      </c>
      <c r="B246" t="s">
        <v>505</v>
      </c>
      <c r="C246" s="61">
        <v>87.309082</v>
      </c>
      <c r="D246" s="61">
        <v>101.220424</v>
      </c>
      <c r="F246" s="119">
        <f t="shared" si="3"/>
        <v>0.9954369949539956</v>
      </c>
      <c r="G246" s="70"/>
    </row>
    <row r="247" spans="1:7" ht="12.75">
      <c r="A247" t="s">
        <v>506</v>
      </c>
      <c r="B247" t="s">
        <v>507</v>
      </c>
      <c r="C247" s="61">
        <v>88.002856</v>
      </c>
      <c r="D247" s="61">
        <v>103.35064</v>
      </c>
      <c r="F247" s="119">
        <f t="shared" si="3"/>
        <v>1.0083735614435059</v>
      </c>
      <c r="G247" s="70"/>
    </row>
    <row r="248" spans="1:7" ht="12.75">
      <c r="A248" t="s">
        <v>508</v>
      </c>
      <c r="B248" t="s">
        <v>509</v>
      </c>
      <c r="C248" s="61">
        <v>56.712288</v>
      </c>
      <c r="D248" s="61">
        <v>70.480639</v>
      </c>
      <c r="F248" s="119">
        <f t="shared" si="3"/>
        <v>1.0670817954530771</v>
      </c>
      <c r="G248" s="70"/>
    </row>
    <row r="249" spans="1:7" ht="12.75">
      <c r="A249" t="s">
        <v>510</v>
      </c>
      <c r="B249" t="s">
        <v>511</v>
      </c>
      <c r="C249" s="61">
        <v>49.495535</v>
      </c>
      <c r="D249" s="61">
        <v>53.385662</v>
      </c>
      <c r="F249" s="119">
        <f t="shared" si="3"/>
        <v>0.9261123087514056</v>
      </c>
      <c r="G249" s="70"/>
    </row>
    <row r="250" spans="1:7" ht="12.75">
      <c r="A250" t="s">
        <v>512</v>
      </c>
      <c r="B250" t="s">
        <v>513</v>
      </c>
      <c r="C250" s="61">
        <v>98.335252</v>
      </c>
      <c r="D250" s="61">
        <v>109.209302</v>
      </c>
      <c r="F250" s="119">
        <f t="shared" si="3"/>
        <v>0.9535762877554429</v>
      </c>
      <c r="G250" s="70"/>
    </row>
    <row r="251" spans="1:7" ht="12.75">
      <c r="A251" t="s">
        <v>514</v>
      </c>
      <c r="B251" t="s">
        <v>515</v>
      </c>
      <c r="C251" s="61">
        <v>70.059202</v>
      </c>
      <c r="D251" s="61">
        <v>83.394386</v>
      </c>
      <c r="F251" s="119">
        <f t="shared" si="3"/>
        <v>1.0220606689526381</v>
      </c>
      <c r="G251" s="70"/>
    </row>
    <row r="252" spans="1:7" ht="12.75">
      <c r="A252" t="s">
        <v>516</v>
      </c>
      <c r="B252" t="s">
        <v>517</v>
      </c>
      <c r="C252" s="61">
        <v>87.041848</v>
      </c>
      <c r="D252" s="61">
        <v>111.487277</v>
      </c>
      <c r="F252" s="119">
        <f t="shared" si="3"/>
        <v>1.099770970808846</v>
      </c>
      <c r="G252" s="70"/>
    </row>
    <row r="253" spans="1:7" ht="12.75">
      <c r="A253" t="s">
        <v>518</v>
      </c>
      <c r="B253" t="s">
        <v>519</v>
      </c>
      <c r="C253" s="61">
        <v>45.67807</v>
      </c>
      <c r="D253" s="61">
        <v>50.994015</v>
      </c>
      <c r="F253" s="119">
        <f t="shared" si="3"/>
        <v>0.9585538336322003</v>
      </c>
      <c r="G253" s="70"/>
    </row>
    <row r="254" spans="1:7" ht="12.75">
      <c r="A254" t="s">
        <v>520</v>
      </c>
      <c r="B254" t="s">
        <v>521</v>
      </c>
      <c r="C254" s="61">
        <v>66.809178</v>
      </c>
      <c r="D254" s="61">
        <v>79.194949</v>
      </c>
      <c r="F254" s="119">
        <f t="shared" si="3"/>
        <v>1.0178092697080032</v>
      </c>
      <c r="G254" s="70"/>
    </row>
    <row r="255" spans="1:7" ht="12.75">
      <c r="A255" t="s">
        <v>522</v>
      </c>
      <c r="B255" t="s">
        <v>523</v>
      </c>
      <c r="C255" s="61">
        <v>221.765622</v>
      </c>
      <c r="D255" s="61">
        <v>262.314583</v>
      </c>
      <c r="F255" s="119">
        <f t="shared" si="3"/>
        <v>1.015624711084047</v>
      </c>
      <c r="G255" s="70"/>
    </row>
    <row r="256" spans="1:7" ht="12.75">
      <c r="A256" t="s">
        <v>524</v>
      </c>
      <c r="B256" t="s">
        <v>525</v>
      </c>
      <c r="C256" s="61">
        <v>102.885226</v>
      </c>
      <c r="D256" s="61">
        <v>120.429107</v>
      </c>
      <c r="F256" s="119">
        <f t="shared" si="3"/>
        <v>1.0050403474372112</v>
      </c>
      <c r="G256" s="70"/>
    </row>
    <row r="257" spans="1:7" ht="12.75">
      <c r="A257" t="s">
        <v>526</v>
      </c>
      <c r="B257" t="s">
        <v>527</v>
      </c>
      <c r="C257" s="61">
        <v>391.620687</v>
      </c>
      <c r="D257" s="61">
        <v>517.787589</v>
      </c>
      <c r="F257" s="119">
        <f t="shared" si="3"/>
        <v>1.1352488178641391</v>
      </c>
      <c r="G257" s="70"/>
    </row>
    <row r="258" spans="1:7" ht="12.75">
      <c r="A258" t="s">
        <v>528</v>
      </c>
      <c r="B258" t="s">
        <v>529</v>
      </c>
      <c r="C258" s="61">
        <v>99.332468</v>
      </c>
      <c r="D258" s="61">
        <v>101.13334</v>
      </c>
      <c r="F258" s="119">
        <f t="shared" si="3"/>
        <v>0.8741947039664815</v>
      </c>
      <c r="G258" s="70"/>
    </row>
    <row r="259" spans="1:7" ht="12.75">
      <c r="A259" t="s">
        <v>530</v>
      </c>
      <c r="B259" t="s">
        <v>531</v>
      </c>
      <c r="C259" s="61">
        <v>133.661012</v>
      </c>
      <c r="D259" s="61">
        <v>159.284868</v>
      </c>
      <c r="F259" s="119">
        <f t="shared" si="3"/>
        <v>1.0232336684769676</v>
      </c>
      <c r="G259" s="70"/>
    </row>
    <row r="260" spans="1:7" ht="12.75">
      <c r="A260" t="s">
        <v>532</v>
      </c>
      <c r="B260" t="s">
        <v>533</v>
      </c>
      <c r="C260" s="61">
        <v>97.54167</v>
      </c>
      <c r="D260" s="61">
        <v>111.523772</v>
      </c>
      <c r="F260" s="119">
        <f t="shared" si="3"/>
        <v>0.9817079541986107</v>
      </c>
      <c r="G260" s="70"/>
    </row>
    <row r="261" spans="1:7" ht="12.75">
      <c r="A261" t="s">
        <v>534</v>
      </c>
      <c r="B261" t="s">
        <v>535</v>
      </c>
      <c r="C261" s="61">
        <v>115.402814</v>
      </c>
      <c r="D261" s="61">
        <v>129.688015</v>
      </c>
      <c r="F261" s="119">
        <f t="shared" si="3"/>
        <v>0.9649137406945725</v>
      </c>
      <c r="G261" s="70"/>
    </row>
    <row r="262" spans="1:7" ht="12.75">
      <c r="A262" t="s">
        <v>536</v>
      </c>
      <c r="B262" t="s">
        <v>537</v>
      </c>
      <c r="C262" s="61">
        <v>101.330794</v>
      </c>
      <c r="D262" s="61">
        <v>111.811195</v>
      </c>
      <c r="F262" s="119">
        <f aca="true" t="shared" si="4" ref="F262:F325">(D262/C262)*$F$3</f>
        <v>0.9474338347774122</v>
      </c>
      <c r="G262" s="70"/>
    </row>
    <row r="263" spans="1:7" ht="12.75">
      <c r="A263" t="s">
        <v>538</v>
      </c>
      <c r="B263" t="s">
        <v>539</v>
      </c>
      <c r="C263" s="61">
        <v>40.455996</v>
      </c>
      <c r="D263" s="61">
        <v>46.350286</v>
      </c>
      <c r="F263" s="119">
        <f t="shared" si="4"/>
        <v>0.9837269453854997</v>
      </c>
      <c r="G263" s="70"/>
    </row>
    <row r="264" spans="1:7" ht="12.75">
      <c r="A264" t="s">
        <v>540</v>
      </c>
      <c r="B264" t="s">
        <v>541</v>
      </c>
      <c r="C264" s="61">
        <v>101.48055</v>
      </c>
      <c r="D264" s="61">
        <v>111.819235</v>
      </c>
      <c r="F264" s="119">
        <f t="shared" si="4"/>
        <v>0.9461037224333135</v>
      </c>
      <c r="G264" s="70"/>
    </row>
    <row r="265" spans="1:7" ht="12.75">
      <c r="A265" t="s">
        <v>542</v>
      </c>
      <c r="B265" t="s">
        <v>543</v>
      </c>
      <c r="C265" s="61">
        <v>211.39878</v>
      </c>
      <c r="D265" s="61">
        <v>236.708063</v>
      </c>
      <c r="F265" s="119">
        <f t="shared" si="4"/>
        <v>0.9614254666822769</v>
      </c>
      <c r="G265" s="70"/>
    </row>
    <row r="266" spans="1:7" ht="12.75">
      <c r="A266" t="s">
        <v>544</v>
      </c>
      <c r="B266" t="s">
        <v>545</v>
      </c>
      <c r="C266" s="61">
        <v>158.504934</v>
      </c>
      <c r="D266" s="61">
        <v>191.601125</v>
      </c>
      <c r="F266" s="119">
        <f t="shared" si="4"/>
        <v>1.037911480765009</v>
      </c>
      <c r="G266" s="70"/>
    </row>
    <row r="267" spans="1:7" ht="12.75">
      <c r="A267" t="s">
        <v>546</v>
      </c>
      <c r="B267" t="s">
        <v>547</v>
      </c>
      <c r="C267" s="61">
        <v>188.734337</v>
      </c>
      <c r="D267" s="61">
        <v>208.931329</v>
      </c>
      <c r="F267" s="119">
        <f t="shared" si="4"/>
        <v>0.9505121961808783</v>
      </c>
      <c r="G267" s="70"/>
    </row>
    <row r="268" spans="1:7" ht="12.75">
      <c r="A268" t="s">
        <v>548</v>
      </c>
      <c r="B268" t="s">
        <v>549</v>
      </c>
      <c r="C268" s="61">
        <v>116.081468</v>
      </c>
      <c r="D268" s="61">
        <v>132.453981</v>
      </c>
      <c r="F268" s="119">
        <f t="shared" si="4"/>
        <v>0.9797317242582425</v>
      </c>
      <c r="G268" s="70"/>
    </row>
    <row r="269" spans="1:7" ht="12.75">
      <c r="A269" t="s">
        <v>550</v>
      </c>
      <c r="B269" t="s">
        <v>551</v>
      </c>
      <c r="C269" s="61">
        <v>53.537487</v>
      </c>
      <c r="D269" s="61">
        <v>64.786072</v>
      </c>
      <c r="F269" s="119">
        <f t="shared" si="4"/>
        <v>1.0390315001004062</v>
      </c>
      <c r="G269" s="70"/>
    </row>
    <row r="270" spans="1:7" ht="12.75">
      <c r="A270" t="s">
        <v>552</v>
      </c>
      <c r="B270" t="s">
        <v>553</v>
      </c>
      <c r="C270" s="61">
        <v>89.807367</v>
      </c>
      <c r="D270" s="61">
        <v>155.472298</v>
      </c>
      <c r="F270" s="119">
        <f t="shared" si="4"/>
        <v>1.4864356093096907</v>
      </c>
      <c r="G270" s="70"/>
    </row>
    <row r="271" spans="1:7" ht="12.75">
      <c r="A271" t="s">
        <v>554</v>
      </c>
      <c r="B271" t="s">
        <v>555</v>
      </c>
      <c r="C271" s="61">
        <v>184.383871</v>
      </c>
      <c r="D271" s="61">
        <v>215.162218</v>
      </c>
      <c r="F271" s="119">
        <f t="shared" si="4"/>
        <v>1.0019548017673627</v>
      </c>
      <c r="G271" s="70"/>
    </row>
    <row r="272" spans="1:7" ht="12.75">
      <c r="A272" t="s">
        <v>556</v>
      </c>
      <c r="B272" t="s">
        <v>557</v>
      </c>
      <c r="C272" s="61">
        <v>86.28957</v>
      </c>
      <c r="D272" s="61">
        <v>85.95243</v>
      </c>
      <c r="F272" s="119">
        <f t="shared" si="4"/>
        <v>0.8552732742327954</v>
      </c>
      <c r="G272" s="70"/>
    </row>
    <row r="273" spans="1:7" ht="12.75">
      <c r="A273" t="s">
        <v>558</v>
      </c>
      <c r="B273" t="s">
        <v>559</v>
      </c>
      <c r="C273" s="61">
        <v>119.494555</v>
      </c>
      <c r="D273" s="61">
        <v>131.929565</v>
      </c>
      <c r="F273" s="119">
        <f t="shared" si="4"/>
        <v>0.9479797513520176</v>
      </c>
      <c r="G273" s="70"/>
    </row>
    <row r="274" spans="1:7" ht="12.75">
      <c r="A274" t="s">
        <v>560</v>
      </c>
      <c r="B274" t="s">
        <v>561</v>
      </c>
      <c r="C274" s="61">
        <v>89.529875</v>
      </c>
      <c r="D274" s="61">
        <v>102.39026</v>
      </c>
      <c r="F274" s="119">
        <f t="shared" si="4"/>
        <v>0.9819643349583588</v>
      </c>
      <c r="G274" s="70"/>
    </row>
    <row r="275" spans="1:7" ht="12.75">
      <c r="A275" t="s">
        <v>562</v>
      </c>
      <c r="B275" t="s">
        <v>563</v>
      </c>
      <c r="C275" s="61">
        <v>235.114714</v>
      </c>
      <c r="D275" s="61">
        <v>257.119831</v>
      </c>
      <c r="F275" s="119">
        <f t="shared" si="4"/>
        <v>0.9389896637939383</v>
      </c>
      <c r="G275" s="70"/>
    </row>
    <row r="276" spans="1:7" ht="12.75">
      <c r="A276" t="s">
        <v>564</v>
      </c>
      <c r="B276" t="s">
        <v>705</v>
      </c>
      <c r="C276" s="61">
        <v>131.106345</v>
      </c>
      <c r="D276" s="61">
        <v>151.384373</v>
      </c>
      <c r="F276" s="119">
        <f t="shared" si="4"/>
        <v>0.9914307459356295</v>
      </c>
      <c r="G276" s="70"/>
    </row>
    <row r="277" spans="1:7" ht="12.75">
      <c r="A277" t="s">
        <v>565</v>
      </c>
      <c r="B277" t="s">
        <v>566</v>
      </c>
      <c r="C277" s="61">
        <v>68.828737</v>
      </c>
      <c r="D277" s="61">
        <v>75.994111</v>
      </c>
      <c r="F277" s="119">
        <f t="shared" si="4"/>
        <v>0.9480149481706747</v>
      </c>
      <c r="G277" s="70"/>
    </row>
    <row r="278" spans="1:7" ht="12.75">
      <c r="A278" t="s">
        <v>567</v>
      </c>
      <c r="B278" t="s">
        <v>568</v>
      </c>
      <c r="C278" s="61">
        <v>49.441005</v>
      </c>
      <c r="D278" s="61">
        <v>56.145136</v>
      </c>
      <c r="F278" s="119">
        <f t="shared" si="4"/>
        <v>0.9750567536684984</v>
      </c>
      <c r="G278" s="70"/>
    </row>
    <row r="279" spans="1:7" ht="12.75">
      <c r="A279" t="s">
        <v>569</v>
      </c>
      <c r="B279" t="s">
        <v>570</v>
      </c>
      <c r="C279" s="61">
        <v>79.935409</v>
      </c>
      <c r="D279" s="61">
        <v>100.123388</v>
      </c>
      <c r="F279" s="119">
        <f t="shared" si="4"/>
        <v>1.075477632092481</v>
      </c>
      <c r="G279" s="70"/>
    </row>
    <row r="280" spans="1:7" ht="12.75">
      <c r="A280" t="s">
        <v>571</v>
      </c>
      <c r="B280" t="s">
        <v>572</v>
      </c>
      <c r="C280" s="61">
        <v>60.961409</v>
      </c>
      <c r="D280" s="61">
        <v>79.758389</v>
      </c>
      <c r="F280" s="119">
        <f t="shared" si="4"/>
        <v>1.1233793174021287</v>
      </c>
      <c r="G280" s="70"/>
    </row>
    <row r="281" spans="1:7" ht="12.75">
      <c r="A281" t="s">
        <v>573</v>
      </c>
      <c r="B281" t="s">
        <v>574</v>
      </c>
      <c r="C281" s="61">
        <v>148.468191</v>
      </c>
      <c r="D281" s="61">
        <v>165.337556</v>
      </c>
      <c r="F281" s="119">
        <f t="shared" si="4"/>
        <v>0.9561876795088586</v>
      </c>
      <c r="G281" s="70"/>
    </row>
    <row r="282" spans="1:7" ht="12.75">
      <c r="A282" t="s">
        <v>575</v>
      </c>
      <c r="B282" t="s">
        <v>576</v>
      </c>
      <c r="C282" s="61">
        <v>59.662655</v>
      </c>
      <c r="D282" s="61">
        <v>70.519605</v>
      </c>
      <c r="F282" s="119">
        <f t="shared" si="4"/>
        <v>1.0148745040250053</v>
      </c>
      <c r="G282" s="70"/>
    </row>
    <row r="283" spans="1:7" ht="12.75">
      <c r="A283" t="s">
        <v>577</v>
      </c>
      <c r="B283" t="s">
        <v>578</v>
      </c>
      <c r="C283" s="61">
        <v>96.0685</v>
      </c>
      <c r="D283" s="61">
        <v>116.60429</v>
      </c>
      <c r="F283" s="119">
        <f t="shared" si="4"/>
        <v>1.042169996555791</v>
      </c>
      <c r="G283" s="70"/>
    </row>
    <row r="284" spans="1:7" ht="12.75">
      <c r="A284" t="s">
        <v>579</v>
      </c>
      <c r="B284" t="s">
        <v>580</v>
      </c>
      <c r="C284" s="61">
        <v>73.351854</v>
      </c>
      <c r="D284" s="61">
        <v>86.245473</v>
      </c>
      <c r="F284" s="119">
        <f t="shared" si="4"/>
        <v>1.009555641102732</v>
      </c>
      <c r="G284" s="70"/>
    </row>
    <row r="285" spans="1:7" ht="12.75">
      <c r="A285" t="s">
        <v>581</v>
      </c>
      <c r="B285" t="s">
        <v>582</v>
      </c>
      <c r="C285" s="61">
        <v>71.009982</v>
      </c>
      <c r="D285" s="61">
        <v>86.154098</v>
      </c>
      <c r="F285" s="119">
        <f t="shared" si="4"/>
        <v>1.0417453824667073</v>
      </c>
      <c r="G285" s="70"/>
    </row>
    <row r="286" spans="1:7" ht="12.75">
      <c r="A286" t="s">
        <v>583</v>
      </c>
      <c r="B286" t="s">
        <v>584</v>
      </c>
      <c r="C286" s="61">
        <v>60.94712</v>
      </c>
      <c r="D286" s="61">
        <v>68.677215</v>
      </c>
      <c r="F286" s="119">
        <f t="shared" si="4"/>
        <v>0.9675302091554121</v>
      </c>
      <c r="G286" s="70"/>
    </row>
    <row r="287" spans="1:7" ht="12.75">
      <c r="A287" t="s">
        <v>585</v>
      </c>
      <c r="B287" t="s">
        <v>586</v>
      </c>
      <c r="C287" s="61">
        <v>212.913617</v>
      </c>
      <c r="D287" s="61">
        <v>257.735872</v>
      </c>
      <c r="F287" s="119">
        <f t="shared" si="4"/>
        <v>1.0393850774871576</v>
      </c>
      <c r="G287" s="70"/>
    </row>
    <row r="288" spans="1:7" ht="12.75">
      <c r="A288" t="s">
        <v>587</v>
      </c>
      <c r="B288" t="s">
        <v>588</v>
      </c>
      <c r="C288" s="61">
        <v>114.9533</v>
      </c>
      <c r="D288" s="61">
        <v>136.55304</v>
      </c>
      <c r="F288" s="119">
        <f t="shared" si="4"/>
        <v>1.0199643127175992</v>
      </c>
      <c r="G288" s="70"/>
    </row>
    <row r="289" spans="1:7" ht="12.75">
      <c r="A289" t="s">
        <v>589</v>
      </c>
      <c r="B289" t="s">
        <v>590</v>
      </c>
      <c r="C289" s="61">
        <v>78.25366</v>
      </c>
      <c r="D289" s="61">
        <v>99.914609</v>
      </c>
      <c r="F289" s="119">
        <f t="shared" si="4"/>
        <v>1.0962999161502733</v>
      </c>
      <c r="G289" s="70"/>
    </row>
    <row r="290" spans="1:7" ht="12.75">
      <c r="A290" t="s">
        <v>591</v>
      </c>
      <c r="B290" t="s">
        <v>592</v>
      </c>
      <c r="C290" s="61">
        <v>22.641552</v>
      </c>
      <c r="D290" s="61">
        <v>28.356774</v>
      </c>
      <c r="F290" s="119">
        <f t="shared" si="4"/>
        <v>1.0753644514330112</v>
      </c>
      <c r="G290" s="70"/>
    </row>
    <row r="291" spans="1:7" ht="12.75">
      <c r="A291" t="s">
        <v>593</v>
      </c>
      <c r="B291" t="s">
        <v>594</v>
      </c>
      <c r="C291" s="61">
        <v>677.413587</v>
      </c>
      <c r="D291" s="61">
        <v>817.903127</v>
      </c>
      <c r="F291" s="119">
        <f t="shared" si="4"/>
        <v>1.036699794050272</v>
      </c>
      <c r="G291" s="70"/>
    </row>
    <row r="292" spans="1:7" ht="12.75">
      <c r="A292" t="s">
        <v>595</v>
      </c>
      <c r="B292" t="s">
        <v>596</v>
      </c>
      <c r="C292" s="61">
        <v>340.603034</v>
      </c>
      <c r="D292" s="61">
        <v>395.757273</v>
      </c>
      <c r="F292" s="119">
        <f t="shared" si="4"/>
        <v>0.9976666144478442</v>
      </c>
      <c r="G292" s="70"/>
    </row>
    <row r="293" spans="1:7" ht="12.75">
      <c r="A293" t="s">
        <v>597</v>
      </c>
      <c r="B293" t="s">
        <v>598</v>
      </c>
      <c r="C293" s="61">
        <v>104.157183</v>
      </c>
      <c r="D293" s="61">
        <v>126.028602</v>
      </c>
      <c r="F293" s="119">
        <f t="shared" si="4"/>
        <v>1.0389267774077184</v>
      </c>
      <c r="G293" s="70"/>
    </row>
    <row r="294" spans="1:7" ht="12.75">
      <c r="A294" t="s">
        <v>599</v>
      </c>
      <c r="B294" t="s">
        <v>600</v>
      </c>
      <c r="C294" s="61">
        <v>80.372552</v>
      </c>
      <c r="D294" s="61">
        <v>99.67426</v>
      </c>
      <c r="F294" s="119">
        <f t="shared" si="4"/>
        <v>1.0648300742681407</v>
      </c>
      <c r="G294" s="70"/>
    </row>
    <row r="295" spans="1:7" ht="12.75">
      <c r="A295" t="s">
        <v>601</v>
      </c>
      <c r="B295" t="s">
        <v>602</v>
      </c>
      <c r="C295" s="61">
        <v>131.645932</v>
      </c>
      <c r="D295" s="61">
        <v>151.755609</v>
      </c>
      <c r="F295" s="119">
        <f t="shared" si="4"/>
        <v>0.9897883896970853</v>
      </c>
      <c r="G295" s="70"/>
    </row>
    <row r="296" spans="1:7" ht="12.75">
      <c r="A296" t="s">
        <v>603</v>
      </c>
      <c r="B296" t="s">
        <v>604</v>
      </c>
      <c r="C296" s="61">
        <v>257.095894</v>
      </c>
      <c r="D296" s="61">
        <v>299.788315</v>
      </c>
      <c r="F296" s="119">
        <f t="shared" si="4"/>
        <v>1.0012086825930406</v>
      </c>
      <c r="G296" s="70"/>
    </row>
    <row r="297" spans="1:7" ht="12.75">
      <c r="A297" t="s">
        <v>605</v>
      </c>
      <c r="B297" t="s">
        <v>606</v>
      </c>
      <c r="C297" s="61">
        <v>163.296099</v>
      </c>
      <c r="D297" s="61">
        <v>179.469312</v>
      </c>
      <c r="F297" s="119">
        <f t="shared" si="4"/>
        <v>0.9436684487112946</v>
      </c>
      <c r="G297" s="70"/>
    </row>
    <row r="298" spans="1:7" ht="12.75">
      <c r="A298" t="s">
        <v>607</v>
      </c>
      <c r="B298" t="s">
        <v>608</v>
      </c>
      <c r="C298" s="61">
        <v>119.940636</v>
      </c>
      <c r="D298" s="61">
        <v>150.266401</v>
      </c>
      <c r="F298" s="119">
        <f t="shared" si="4"/>
        <v>1.0757233216424498</v>
      </c>
      <c r="G298" s="70"/>
    </row>
    <row r="299" spans="1:7" ht="12.75">
      <c r="A299" t="s">
        <v>609</v>
      </c>
      <c r="B299" t="s">
        <v>610</v>
      </c>
      <c r="C299" s="61">
        <v>221.759967</v>
      </c>
      <c r="D299" s="61">
        <v>268.174385</v>
      </c>
      <c r="F299" s="119">
        <f t="shared" si="4"/>
        <v>1.0383390607366927</v>
      </c>
      <c r="G299" s="70"/>
    </row>
    <row r="300" spans="1:7" ht="12.75">
      <c r="A300" t="s">
        <v>611</v>
      </c>
      <c r="B300" t="s">
        <v>612</v>
      </c>
      <c r="C300" s="61">
        <v>224.21283</v>
      </c>
      <c r="D300" s="61">
        <v>255.098352</v>
      </c>
      <c r="F300" s="119">
        <f t="shared" si="4"/>
        <v>0.9769047907787258</v>
      </c>
      <c r="G300" s="70"/>
    </row>
    <row r="301" spans="1:7" ht="12.75">
      <c r="A301" t="s">
        <v>613</v>
      </c>
      <c r="B301" t="s">
        <v>614</v>
      </c>
      <c r="C301" s="61">
        <v>145.946633</v>
      </c>
      <c r="D301" s="61">
        <v>162.296757</v>
      </c>
      <c r="F301" s="119">
        <f t="shared" si="4"/>
        <v>0.9548184634680543</v>
      </c>
      <c r="G301" s="70"/>
    </row>
    <row r="302" spans="1:7" ht="12.75">
      <c r="A302" t="s">
        <v>615</v>
      </c>
      <c r="B302" t="s">
        <v>616</v>
      </c>
      <c r="C302" s="61">
        <v>144.26544</v>
      </c>
      <c r="D302" s="61">
        <v>163.688615</v>
      </c>
      <c r="F302" s="119">
        <f t="shared" si="4"/>
        <v>0.9742293658149864</v>
      </c>
      <c r="G302" s="70"/>
    </row>
    <row r="303" spans="1:7" ht="12.75">
      <c r="A303" t="s">
        <v>617</v>
      </c>
      <c r="B303" t="s">
        <v>618</v>
      </c>
      <c r="C303" s="61">
        <v>58.027357</v>
      </c>
      <c r="D303" s="61">
        <v>69.791573</v>
      </c>
      <c r="F303" s="119">
        <f t="shared" si="4"/>
        <v>1.0327025361820976</v>
      </c>
      <c r="G303" s="70"/>
    </row>
    <row r="304" spans="1:7" ht="12.75">
      <c r="A304" t="s">
        <v>619</v>
      </c>
      <c r="B304" t="s">
        <v>620</v>
      </c>
      <c r="C304" s="61">
        <v>84.158722</v>
      </c>
      <c r="D304" s="61">
        <v>97.468934</v>
      </c>
      <c r="F304" s="119">
        <f t="shared" si="4"/>
        <v>0.9944252226471785</v>
      </c>
      <c r="G304" s="70"/>
    </row>
    <row r="305" spans="1:7" ht="12.75">
      <c r="A305" t="s">
        <v>621</v>
      </c>
      <c r="B305" t="s">
        <v>622</v>
      </c>
      <c r="C305" s="61">
        <v>66.711695</v>
      </c>
      <c r="D305" s="61">
        <v>82.028699</v>
      </c>
      <c r="F305" s="119">
        <f t="shared" si="4"/>
        <v>1.055768973715508</v>
      </c>
      <c r="G305" s="70"/>
    </row>
    <row r="306" spans="1:7" ht="12.75">
      <c r="A306" t="s">
        <v>623</v>
      </c>
      <c r="B306" t="s">
        <v>624</v>
      </c>
      <c r="C306" s="61">
        <v>73.21801</v>
      </c>
      <c r="D306" s="61">
        <v>72.708656</v>
      </c>
      <c r="F306" s="119">
        <f t="shared" si="4"/>
        <v>0.8526548028820777</v>
      </c>
      <c r="G306" s="70"/>
    </row>
    <row r="307" spans="1:7" ht="12.75">
      <c r="A307" t="s">
        <v>625</v>
      </c>
      <c r="B307" t="s">
        <v>626</v>
      </c>
      <c r="C307" s="61">
        <v>134.124715</v>
      </c>
      <c r="D307" s="61">
        <v>140.40203</v>
      </c>
      <c r="F307" s="119">
        <f t="shared" si="4"/>
        <v>0.8988135722401347</v>
      </c>
      <c r="G307" s="70"/>
    </row>
    <row r="308" spans="1:7" ht="12.75">
      <c r="A308" t="s">
        <v>627</v>
      </c>
      <c r="B308" t="s">
        <v>628</v>
      </c>
      <c r="C308" s="61">
        <v>166.387251</v>
      </c>
      <c r="D308" s="61">
        <v>188.039506</v>
      </c>
      <c r="F308" s="119">
        <f t="shared" si="4"/>
        <v>0.9703627170195149</v>
      </c>
      <c r="G308" s="70"/>
    </row>
    <row r="309" spans="1:7" ht="12.75">
      <c r="A309" t="s">
        <v>629</v>
      </c>
      <c r="B309" t="s">
        <v>630</v>
      </c>
      <c r="C309" s="61">
        <v>21.205547</v>
      </c>
      <c r="D309" s="61">
        <v>29.135283</v>
      </c>
      <c r="F309" s="119">
        <f t="shared" si="4"/>
        <v>1.1797087701498103</v>
      </c>
      <c r="G309" s="70"/>
    </row>
    <row r="310" spans="1:7" ht="12.75">
      <c r="A310" t="s">
        <v>631</v>
      </c>
      <c r="B310" t="s">
        <v>632</v>
      </c>
      <c r="C310" s="61">
        <v>65.824668</v>
      </c>
      <c r="D310" s="61">
        <v>77.753352</v>
      </c>
      <c r="F310" s="119">
        <f t="shared" si="4"/>
        <v>1.0142277530523358</v>
      </c>
      <c r="G310" s="70"/>
    </row>
    <row r="311" spans="1:7" ht="12.75">
      <c r="A311" t="s">
        <v>633</v>
      </c>
      <c r="B311" t="s">
        <v>634</v>
      </c>
      <c r="C311" s="61">
        <v>68.105418</v>
      </c>
      <c r="D311" s="61">
        <v>80.386002</v>
      </c>
      <c r="F311" s="119">
        <f t="shared" si="4"/>
        <v>1.0134534689333528</v>
      </c>
      <c r="G311" s="70"/>
    </row>
    <row r="312" spans="1:7" ht="12.75">
      <c r="A312" t="s">
        <v>635</v>
      </c>
      <c r="B312" t="s">
        <v>636</v>
      </c>
      <c r="C312" s="61">
        <v>36.115935</v>
      </c>
      <c r="D312" s="61">
        <v>42.383061</v>
      </c>
      <c r="F312" s="119">
        <f t="shared" si="4"/>
        <v>1.0076240003286083</v>
      </c>
      <c r="G312" s="70"/>
    </row>
    <row r="313" spans="1:7" ht="12.75">
      <c r="A313" t="s">
        <v>637</v>
      </c>
      <c r="B313" t="s">
        <v>638</v>
      </c>
      <c r="C313" s="61">
        <v>69.503454</v>
      </c>
      <c r="D313" s="61">
        <v>76.016216</v>
      </c>
      <c r="F313" s="119">
        <f t="shared" si="4"/>
        <v>0.9390850059285972</v>
      </c>
      <c r="G313" s="70"/>
    </row>
    <row r="314" spans="1:7" ht="12.75">
      <c r="A314" t="s">
        <v>639</v>
      </c>
      <c r="B314" t="s">
        <v>640</v>
      </c>
      <c r="C314" s="61">
        <v>21.36565</v>
      </c>
      <c r="D314" s="61">
        <v>30.773856</v>
      </c>
      <c r="F314" s="119">
        <f t="shared" si="4"/>
        <v>1.2367184911092337</v>
      </c>
      <c r="G314" s="70"/>
    </row>
    <row r="315" spans="1:7" ht="12.75">
      <c r="A315" t="s">
        <v>641</v>
      </c>
      <c r="B315" t="s">
        <v>642</v>
      </c>
      <c r="C315" s="61">
        <v>2641.537048</v>
      </c>
      <c r="D315" s="61">
        <v>4241.344858</v>
      </c>
      <c r="F315" s="119">
        <f t="shared" si="4"/>
        <v>1.3786433377840037</v>
      </c>
      <c r="G315" s="70"/>
    </row>
    <row r="316" spans="1:7" ht="12.75">
      <c r="A316" t="s">
        <v>643</v>
      </c>
      <c r="B316" t="s">
        <v>644</v>
      </c>
      <c r="C316" s="61">
        <v>34.502617</v>
      </c>
      <c r="D316" s="61">
        <v>41.523837</v>
      </c>
      <c r="F316" s="119">
        <f t="shared" si="4"/>
        <v>1.0333572411517653</v>
      </c>
      <c r="G316" s="70"/>
    </row>
    <row r="317" spans="1:7" ht="12.75">
      <c r="A317" t="s">
        <v>645</v>
      </c>
      <c r="B317" t="s">
        <v>646</v>
      </c>
      <c r="C317" s="61">
        <v>181.406521</v>
      </c>
      <c r="D317" s="61">
        <v>208.593895</v>
      </c>
      <c r="F317" s="119">
        <f t="shared" si="4"/>
        <v>0.9873104775327232</v>
      </c>
      <c r="G317" s="70"/>
    </row>
    <row r="318" spans="1:7" ht="12.75">
      <c r="A318" t="s">
        <v>647</v>
      </c>
      <c r="B318" t="s">
        <v>648</v>
      </c>
      <c r="C318" s="61">
        <v>292.040743</v>
      </c>
      <c r="D318" s="61">
        <v>352.717804</v>
      </c>
      <c r="F318" s="119">
        <f t="shared" si="4"/>
        <v>1.0370244216674656</v>
      </c>
      <c r="G318" s="70"/>
    </row>
    <row r="319" spans="1:7" ht="12.75">
      <c r="A319" t="s">
        <v>649</v>
      </c>
      <c r="B319" t="s">
        <v>650</v>
      </c>
      <c r="C319" s="61">
        <v>106.358097</v>
      </c>
      <c r="D319" s="61">
        <v>129.982988</v>
      </c>
      <c r="F319" s="119">
        <f t="shared" si="4"/>
        <v>1.0493515413355317</v>
      </c>
      <c r="G319" s="70"/>
    </row>
    <row r="320" spans="1:7" ht="12.75">
      <c r="A320" t="s">
        <v>651</v>
      </c>
      <c r="B320" t="s">
        <v>652</v>
      </c>
      <c r="C320" s="61">
        <v>169.922126</v>
      </c>
      <c r="D320" s="61">
        <v>191.74787</v>
      </c>
      <c r="F320" s="119">
        <f t="shared" si="4"/>
        <v>0.9689149612120554</v>
      </c>
      <c r="G320" s="70"/>
    </row>
    <row r="321" spans="1:7" ht="12.75">
      <c r="A321" t="s">
        <v>653</v>
      </c>
      <c r="B321" t="s">
        <v>654</v>
      </c>
      <c r="C321" s="61">
        <v>151.533601</v>
      </c>
      <c r="D321" s="61">
        <v>180.402653</v>
      </c>
      <c r="F321" s="119">
        <f t="shared" si="4"/>
        <v>1.0222074056042791</v>
      </c>
      <c r="G321" s="70"/>
    </row>
    <row r="322" spans="1:7" ht="12.75">
      <c r="A322" t="s">
        <v>655</v>
      </c>
      <c r="B322" t="s">
        <v>656</v>
      </c>
      <c r="C322" s="61">
        <v>99.007036</v>
      </c>
      <c r="D322" s="61">
        <v>106.356846</v>
      </c>
      <c r="F322" s="119">
        <f t="shared" si="4"/>
        <v>0.9223684462919182</v>
      </c>
      <c r="G322" s="70"/>
    </row>
    <row r="323" spans="1:7" ht="12.75">
      <c r="A323" t="s">
        <v>657</v>
      </c>
      <c r="B323" t="s">
        <v>658</v>
      </c>
      <c r="C323" s="61">
        <v>123.965605</v>
      </c>
      <c r="D323" s="61">
        <v>134.956742</v>
      </c>
      <c r="F323" s="119">
        <f t="shared" si="4"/>
        <v>0.9347563581848045</v>
      </c>
      <c r="G323" s="70"/>
    </row>
    <row r="324" spans="1:7" ht="12.75">
      <c r="A324" t="s">
        <v>659</v>
      </c>
      <c r="B324" t="s">
        <v>660</v>
      </c>
      <c r="C324" s="61">
        <v>175.308365</v>
      </c>
      <c r="D324" s="61">
        <v>192.705562</v>
      </c>
      <c r="F324" s="119">
        <f t="shared" si="4"/>
        <v>0.9438362584063571</v>
      </c>
      <c r="G324" s="70"/>
    </row>
    <row r="325" spans="1:7" ht="12.75">
      <c r="A325" t="s">
        <v>661</v>
      </c>
      <c r="B325" t="s">
        <v>662</v>
      </c>
      <c r="C325" s="61">
        <v>86.753871</v>
      </c>
      <c r="D325" s="61">
        <v>100.355264</v>
      </c>
      <c r="F325" s="119">
        <f t="shared" si="4"/>
        <v>0.9932448964472375</v>
      </c>
      <c r="G325" s="70"/>
    </row>
    <row r="326" spans="1:7" ht="12.75">
      <c r="A326" t="s">
        <v>663</v>
      </c>
      <c r="B326" t="s">
        <v>664</v>
      </c>
      <c r="C326" s="61">
        <v>69.604473</v>
      </c>
      <c r="D326" s="61">
        <v>78.635457</v>
      </c>
      <c r="F326" s="119">
        <f aca="true" t="shared" si="5" ref="F326:F331">(D326/C326)*$F$3</f>
        <v>0.9700325605941447</v>
      </c>
      <c r="G326" s="70"/>
    </row>
    <row r="327" spans="1:7" ht="12.75">
      <c r="A327" t="s">
        <v>665</v>
      </c>
      <c r="B327" t="s">
        <v>666</v>
      </c>
      <c r="C327" s="61">
        <v>82.35042</v>
      </c>
      <c r="D327" s="61">
        <v>99.299801</v>
      </c>
      <c r="F327" s="119">
        <f t="shared" si="5"/>
        <v>1.0353509980037503</v>
      </c>
      <c r="G327" s="70"/>
    </row>
    <row r="328" spans="1:7" ht="12.75">
      <c r="A328" t="s">
        <v>667</v>
      </c>
      <c r="B328" t="s">
        <v>668</v>
      </c>
      <c r="C328" s="61">
        <v>170.660559</v>
      </c>
      <c r="D328" s="61">
        <v>175.582303</v>
      </c>
      <c r="F328" s="119">
        <f t="shared" si="5"/>
        <v>0.8833902955883556</v>
      </c>
      <c r="G328" s="70"/>
    </row>
    <row r="329" spans="1:7" ht="12.75">
      <c r="A329" t="s">
        <v>669</v>
      </c>
      <c r="B329" t="s">
        <v>670</v>
      </c>
      <c r="C329" s="61">
        <v>49.170288</v>
      </c>
      <c r="D329" s="61">
        <v>64.282956</v>
      </c>
      <c r="F329" s="119">
        <f t="shared" si="5"/>
        <v>1.1225304587267824</v>
      </c>
      <c r="G329" s="70"/>
    </row>
    <row r="330" spans="1:7" ht="12.75">
      <c r="A330" t="s">
        <v>671</v>
      </c>
      <c r="B330" t="s">
        <v>672</v>
      </c>
      <c r="C330" s="61">
        <v>63.545638</v>
      </c>
      <c r="D330" s="61">
        <v>73.425715</v>
      </c>
      <c r="F330" s="119">
        <f t="shared" si="5"/>
        <v>0.9921274977051925</v>
      </c>
      <c r="G330" s="70"/>
    </row>
    <row r="331" spans="1:7" ht="12.75">
      <c r="A331" t="s">
        <v>673</v>
      </c>
      <c r="B331" t="s">
        <v>674</v>
      </c>
      <c r="C331" s="61">
        <v>202.718617</v>
      </c>
      <c r="D331" s="61">
        <v>243.539409</v>
      </c>
      <c r="F331" s="119">
        <f t="shared" si="5"/>
        <v>1.0315271422301189</v>
      </c>
      <c r="G331" s="70"/>
    </row>
    <row r="332" ht="12.75">
      <c r="B332" s="64"/>
    </row>
    <row r="333" ht="12.75">
      <c r="B333" s="64"/>
    </row>
    <row r="334" ht="12.75">
      <c r="B334" s="64"/>
    </row>
    <row r="335" ht="12.75">
      <c r="B335" s="64"/>
    </row>
    <row r="336" ht="12.75">
      <c r="B336" s="64"/>
    </row>
    <row r="337" ht="12.75">
      <c r="B337" s="64"/>
    </row>
    <row r="338" ht="12.75">
      <c r="B338" s="64"/>
    </row>
    <row r="339" ht="12.75">
      <c r="B339" s="64"/>
    </row>
    <row r="340" ht="12.75">
      <c r="B340" s="64"/>
    </row>
    <row r="341" ht="12.75">
      <c r="B341" s="64"/>
    </row>
    <row r="342" ht="12.75">
      <c r="B342" s="64"/>
    </row>
    <row r="343" ht="12.75">
      <c r="B343" s="64"/>
    </row>
    <row r="344" ht="12.75">
      <c r="B344" s="64"/>
    </row>
    <row r="345" ht="12.75">
      <c r="B345" s="64"/>
    </row>
    <row r="346" ht="12.75">
      <c r="B346" s="64"/>
    </row>
    <row r="347" ht="12.75">
      <c r="B347" s="64"/>
    </row>
    <row r="348" ht="12.75">
      <c r="B348" s="64"/>
    </row>
    <row r="349" ht="12.75">
      <c r="B349" s="64"/>
    </row>
    <row r="350" ht="12.75">
      <c r="B350" s="64"/>
    </row>
    <row r="351" ht="12.75">
      <c r="B351" s="64"/>
    </row>
    <row r="352" ht="12.75">
      <c r="B352" s="64"/>
    </row>
    <row r="353" ht="12.75">
      <c r="B353" s="64"/>
    </row>
    <row r="354" ht="12.75">
      <c r="B354" s="64"/>
    </row>
    <row r="355" ht="12.75">
      <c r="B355" s="64"/>
    </row>
    <row r="356" ht="12.75">
      <c r="B356" s="64"/>
    </row>
    <row r="357" spans="2:4" ht="12.75">
      <c r="B357" s="63"/>
      <c r="C357" s="62"/>
      <c r="D357" s="62"/>
    </row>
    <row r="358" spans="2:4" ht="12.75">
      <c r="B358" s="63"/>
      <c r="C358" s="62"/>
      <c r="D358" s="62"/>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O332"/>
  <sheetViews>
    <sheetView tabSelected="1" workbookViewId="0" topLeftCell="A1">
      <pane xSplit="4" ySplit="4" topLeftCell="E5" activePane="bottomRight" state="frozen"/>
      <selection pane="topLeft" activeCell="F14" sqref="F14"/>
      <selection pane="topRight" activeCell="F14" sqref="F14"/>
      <selection pane="bottomLeft" activeCell="F14" sqref="F14"/>
      <selection pane="bottomRight" activeCell="A2" sqref="A2"/>
    </sheetView>
  </sheetViews>
  <sheetFormatPr defaultColWidth="9.140625" defaultRowHeight="12.75"/>
  <cols>
    <col min="2" max="2" width="27.57421875" style="0" bestFit="1" customWidth="1"/>
    <col min="5" max="5" width="18.00390625" style="0" bestFit="1" customWidth="1"/>
    <col min="6" max="6" width="16.140625" style="0" bestFit="1" customWidth="1"/>
    <col min="7" max="7" width="16.57421875" style="0" bestFit="1" customWidth="1"/>
    <col min="8" max="8" width="17.00390625" style="0" bestFit="1" customWidth="1"/>
    <col min="9" max="9" width="17.28125" style="0" bestFit="1" customWidth="1"/>
    <col min="10" max="10" width="17.00390625" style="0" bestFit="1" customWidth="1"/>
    <col min="11" max="11" width="16.28125" style="0" bestFit="1" customWidth="1"/>
    <col min="12" max="12" width="17.57421875" style="0" bestFit="1" customWidth="1"/>
    <col min="13" max="13" width="17.00390625" style="0" bestFit="1" customWidth="1"/>
    <col min="14" max="14" width="17.28125" style="0" bestFit="1" customWidth="1"/>
    <col min="15" max="15" width="13.7109375" style="0" customWidth="1"/>
  </cols>
  <sheetData>
    <row r="1" spans="5:9" s="75" customFormat="1" ht="13.5" thickBot="1">
      <c r="E1" s="75" t="s">
        <v>722</v>
      </c>
      <c r="F1" s="75" t="s">
        <v>723</v>
      </c>
      <c r="G1" s="75" t="s">
        <v>724</v>
      </c>
      <c r="H1" s="75" t="s">
        <v>725</v>
      </c>
      <c r="I1" s="75" t="s">
        <v>726</v>
      </c>
    </row>
    <row r="2" spans="1:15" s="59" customFormat="1" ht="12.75" customHeight="1">
      <c r="A2" s="79"/>
      <c r="B2" s="80"/>
      <c r="C2" s="80"/>
      <c r="D2" s="100"/>
      <c r="E2" s="122" t="s">
        <v>727</v>
      </c>
      <c r="F2" s="123"/>
      <c r="G2" s="123"/>
      <c r="H2" s="123"/>
      <c r="I2" s="124"/>
      <c r="J2" s="122" t="s">
        <v>728</v>
      </c>
      <c r="K2" s="123"/>
      <c r="L2" s="123"/>
      <c r="M2" s="123"/>
      <c r="N2" s="124"/>
      <c r="O2" s="125" t="s">
        <v>730</v>
      </c>
    </row>
    <row r="3" spans="1:15" s="59" customFormat="1" ht="13.5" thickBot="1">
      <c r="A3" s="90" t="s">
        <v>721</v>
      </c>
      <c r="B3" s="91" t="s">
        <v>714</v>
      </c>
      <c r="C3" s="91" t="s">
        <v>2</v>
      </c>
      <c r="D3" s="92" t="s">
        <v>3</v>
      </c>
      <c r="E3" s="90" t="s">
        <v>722</v>
      </c>
      <c r="F3" s="91" t="s">
        <v>723</v>
      </c>
      <c r="G3" s="91" t="s">
        <v>724</v>
      </c>
      <c r="H3" s="91" t="s">
        <v>725</v>
      </c>
      <c r="I3" s="93" t="s">
        <v>726</v>
      </c>
      <c r="J3" s="90" t="s">
        <v>722</v>
      </c>
      <c r="K3" s="91" t="s">
        <v>723</v>
      </c>
      <c r="L3" s="91" t="s">
        <v>724</v>
      </c>
      <c r="M3" s="91" t="s">
        <v>725</v>
      </c>
      <c r="N3" s="93" t="s">
        <v>726</v>
      </c>
      <c r="O3" s="126"/>
    </row>
    <row r="4" spans="1:15" s="74" customFormat="1" ht="12.75">
      <c r="A4" s="86" t="s">
        <v>709</v>
      </c>
      <c r="B4" s="87" t="s">
        <v>729</v>
      </c>
      <c r="C4" s="87"/>
      <c r="D4" s="101"/>
      <c r="E4" s="94">
        <f aca="true" ca="1" t="shared" si="0" ref="E4:I13">VLOOKUP($A4,INDIRECT("'"&amp;E$1&amp;"'!"&amp;"$A$10:$O$337"),15,0)</f>
        <v>17120634981.410006</v>
      </c>
      <c r="F4" s="88">
        <f ca="1" t="shared" si="0"/>
        <v>18923238225.10002</v>
      </c>
      <c r="G4" s="88">
        <f ca="1" t="shared" si="0"/>
        <v>19244971625.460007</v>
      </c>
      <c r="H4" s="88">
        <f ca="1" t="shared" si="0"/>
        <v>19682386712.299988</v>
      </c>
      <c r="I4" s="95">
        <f ca="1" t="shared" si="0"/>
        <v>21305422879.32999</v>
      </c>
      <c r="J4" s="88"/>
      <c r="K4" s="88"/>
      <c r="L4" s="88"/>
      <c r="M4" s="88"/>
      <c r="N4" s="95"/>
      <c r="O4" s="89"/>
    </row>
    <row r="5" spans="1:15" ht="12.75">
      <c r="A5" s="81" t="s">
        <v>12</v>
      </c>
      <c r="B5" s="76" t="s">
        <v>13</v>
      </c>
      <c r="C5" s="76" t="s">
        <v>14</v>
      </c>
      <c r="D5" s="102" t="s">
        <v>15</v>
      </c>
      <c r="E5" s="104">
        <f ca="1">VLOOKUP($A5,INDIRECT("'"&amp;E$1&amp;"'!"&amp;"$A$10:$O$337"),15,0)</f>
        <v>13009925.35</v>
      </c>
      <c r="F5" s="77">
        <f ca="1" t="shared" si="0"/>
        <v>14798545.7</v>
      </c>
      <c r="G5" s="77">
        <f ca="1" t="shared" si="0"/>
        <v>13618599.7</v>
      </c>
      <c r="H5" s="77">
        <f ca="1" t="shared" si="0"/>
        <v>14954139.92</v>
      </c>
      <c r="I5" s="105">
        <f ca="1" t="shared" si="0"/>
        <v>15645985.89</v>
      </c>
      <c r="J5" s="96">
        <f>E5*(VLOOKUP($A5,Revaluation!$A$6:$F$331,6,0))</f>
        <v>13563068.341846656</v>
      </c>
      <c r="K5" s="78">
        <f>F5*(VLOOKUP($A5,Revaluation!$A$6:$F$331,6,0))</f>
        <v>15427735.462682033</v>
      </c>
      <c r="L5" s="78">
        <f>G5*(VLOOKUP($A5,Revaluation!$A$6:$F$331,6,0))</f>
        <v>14197621.698986333</v>
      </c>
      <c r="M5" s="78">
        <f aca="true" t="shared" si="1" ref="M5:M67">H5</f>
        <v>14954139.92</v>
      </c>
      <c r="N5" s="97">
        <f aca="true" t="shared" si="2" ref="N5:N67">I5</f>
        <v>15645985.89</v>
      </c>
      <c r="O5" s="118">
        <f>SUM(J5:N5)/SUM(J$5:N$330)</f>
        <v>0.000751067517406218</v>
      </c>
    </row>
    <row r="6" spans="1:15" ht="12.75">
      <c r="A6" s="81" t="s">
        <v>16</v>
      </c>
      <c r="B6" s="76" t="s">
        <v>17</v>
      </c>
      <c r="C6" s="76" t="s">
        <v>18</v>
      </c>
      <c r="D6" s="102" t="s">
        <v>15</v>
      </c>
      <c r="E6" s="104">
        <f ca="1" t="shared" si="0"/>
        <v>20194900.44</v>
      </c>
      <c r="F6" s="77">
        <f ca="1" t="shared" si="0"/>
        <v>22131386.45</v>
      </c>
      <c r="G6" s="77">
        <f ca="1" t="shared" si="0"/>
        <v>22739328</v>
      </c>
      <c r="H6" s="77">
        <f ca="1" t="shared" si="0"/>
        <v>22269341.299999997</v>
      </c>
      <c r="I6" s="105">
        <f ca="1" t="shared" si="0"/>
        <v>23908891.070000004</v>
      </c>
      <c r="J6" s="96">
        <f>E6*(VLOOKUP($A6,Revaluation!$A$6:$F$331,6,0))</f>
        <v>21238694.526593644</v>
      </c>
      <c r="K6" s="78">
        <f>F6*(VLOOKUP($A6,Revaluation!$A$6:$F$331,6,0))</f>
        <v>23275269.79685094</v>
      </c>
      <c r="L6" s="78">
        <f>G6*(VLOOKUP($A6,Revaluation!$A$6:$F$331,6,0))</f>
        <v>23914633.427725755</v>
      </c>
      <c r="M6" s="78">
        <f t="shared" si="1"/>
        <v>22269341.299999997</v>
      </c>
      <c r="N6" s="97">
        <f t="shared" si="2"/>
        <v>23908891.070000004</v>
      </c>
      <c r="O6" s="118">
        <f aca="true" t="shared" si="3" ref="O6:O69">SUM(J6:N6)/SUM(J$5:N$330)</f>
        <v>0.001166542313741532</v>
      </c>
    </row>
    <row r="7" spans="1:15" ht="12.75">
      <c r="A7" s="81" t="s">
        <v>19</v>
      </c>
      <c r="B7" s="76" t="s">
        <v>20</v>
      </c>
      <c r="C7" s="76" t="s">
        <v>21</v>
      </c>
      <c r="D7" s="102" t="s">
        <v>15</v>
      </c>
      <c r="E7" s="104">
        <f ca="1" t="shared" si="0"/>
        <v>26668096.400000002</v>
      </c>
      <c r="F7" s="77">
        <f ca="1" t="shared" si="0"/>
        <v>29373213.5</v>
      </c>
      <c r="G7" s="77">
        <f ca="1" t="shared" si="0"/>
        <v>27893498.220000003</v>
      </c>
      <c r="H7" s="77">
        <f ca="1" t="shared" si="0"/>
        <v>25761315.39</v>
      </c>
      <c r="I7" s="105">
        <f ca="1" t="shared" si="0"/>
        <v>28445030.32</v>
      </c>
      <c r="J7" s="96">
        <f>E7*(VLOOKUP($A7,Revaluation!$A$6:$F$331,6,0))</f>
        <v>24682293.186888177</v>
      </c>
      <c r="K7" s="78">
        <f>F7*(VLOOKUP($A7,Revaluation!$A$6:$F$331,6,0))</f>
        <v>27185977.453121167</v>
      </c>
      <c r="L7" s="78">
        <f>G7*(VLOOKUP($A7,Revaluation!$A$6:$F$331,6,0))</f>
        <v>25816447.14146089</v>
      </c>
      <c r="M7" s="78">
        <f t="shared" si="1"/>
        <v>25761315.39</v>
      </c>
      <c r="N7" s="97">
        <f t="shared" si="2"/>
        <v>28445030.32</v>
      </c>
      <c r="O7" s="118">
        <f t="shared" si="3"/>
        <v>0.0013424724006806852</v>
      </c>
    </row>
    <row r="8" spans="1:15" ht="12.75">
      <c r="A8" s="81" t="s">
        <v>22</v>
      </c>
      <c r="B8" s="76" t="s">
        <v>23</v>
      </c>
      <c r="C8" s="76" t="s">
        <v>14</v>
      </c>
      <c r="D8" s="102" t="s">
        <v>15</v>
      </c>
      <c r="E8" s="104">
        <f ca="1" t="shared" si="0"/>
        <v>26540968.69</v>
      </c>
      <c r="F8" s="77">
        <f ca="1" t="shared" si="0"/>
        <v>28535157.309999995</v>
      </c>
      <c r="G8" s="77">
        <f ca="1" t="shared" si="0"/>
        <v>28957661.77</v>
      </c>
      <c r="H8" s="77">
        <f ca="1" t="shared" si="0"/>
        <v>26425019.25</v>
      </c>
      <c r="I8" s="105">
        <f ca="1" t="shared" si="0"/>
        <v>28303731.729999997</v>
      </c>
      <c r="J8" s="96">
        <f>E8*(VLOOKUP($A8,Revaluation!$A$6:$F$331,6,0))</f>
        <v>25738590.80848058</v>
      </c>
      <c r="K8" s="78">
        <f>F8*(VLOOKUP($A8,Revaluation!$A$6:$F$331,6,0))</f>
        <v>27672491.77059759</v>
      </c>
      <c r="L8" s="78">
        <f>G8*(VLOOKUP($A8,Revaluation!$A$6:$F$331,6,0))</f>
        <v>28082223.21400174</v>
      </c>
      <c r="M8" s="78">
        <f t="shared" si="1"/>
        <v>26425019.25</v>
      </c>
      <c r="N8" s="97">
        <f t="shared" si="2"/>
        <v>28303731.729999997</v>
      </c>
      <c r="O8" s="118">
        <f t="shared" si="3"/>
        <v>0.001386556046639537</v>
      </c>
    </row>
    <row r="9" spans="1:15" ht="12.75">
      <c r="A9" s="81" t="s">
        <v>24</v>
      </c>
      <c r="B9" s="76" t="s">
        <v>25</v>
      </c>
      <c r="C9" s="76" t="s">
        <v>21</v>
      </c>
      <c r="D9" s="102" t="s">
        <v>15</v>
      </c>
      <c r="E9" s="104">
        <f ca="1" t="shared" si="0"/>
        <v>25546606.819999997</v>
      </c>
      <c r="F9" s="77">
        <f ca="1" t="shared" si="0"/>
        <v>28492350.16</v>
      </c>
      <c r="G9" s="77">
        <f ca="1" t="shared" si="0"/>
        <v>29048143.689999998</v>
      </c>
      <c r="H9" s="77">
        <f ca="1" t="shared" si="0"/>
        <v>28560951.009999998</v>
      </c>
      <c r="I9" s="105">
        <f ca="1" t="shared" si="0"/>
        <v>29337602.229999997</v>
      </c>
      <c r="J9" s="96">
        <f>E9*(VLOOKUP($A9,Revaluation!$A$6:$F$331,6,0))</f>
        <v>23945555.07034364</v>
      </c>
      <c r="K9" s="78">
        <f>F9*(VLOOKUP($A9,Revaluation!$A$6:$F$331,6,0))</f>
        <v>26706683.382532857</v>
      </c>
      <c r="L9" s="78">
        <f>G9*(VLOOKUP($A9,Revaluation!$A$6:$F$331,6,0))</f>
        <v>27227644.33339919</v>
      </c>
      <c r="M9" s="78">
        <f t="shared" si="1"/>
        <v>28560951.009999998</v>
      </c>
      <c r="N9" s="97">
        <f t="shared" si="2"/>
        <v>29337602.229999997</v>
      </c>
      <c r="O9" s="118">
        <f t="shared" si="3"/>
        <v>0.001382040588251467</v>
      </c>
    </row>
    <row r="10" spans="1:15" ht="12.75">
      <c r="A10" s="81" t="s">
        <v>26</v>
      </c>
      <c r="B10" s="76" t="s">
        <v>27</v>
      </c>
      <c r="C10" s="76" t="s">
        <v>14</v>
      </c>
      <c r="D10" s="102" t="s">
        <v>15</v>
      </c>
      <c r="E10" s="104">
        <f ca="1" t="shared" si="0"/>
        <v>34174013.01</v>
      </c>
      <c r="F10" s="77">
        <f ca="1" t="shared" si="0"/>
        <v>40445361.87</v>
      </c>
      <c r="G10" s="77">
        <f ca="1" t="shared" si="0"/>
        <v>38028306.57</v>
      </c>
      <c r="H10" s="77">
        <f ca="1" t="shared" si="0"/>
        <v>39629787.32999999</v>
      </c>
      <c r="I10" s="105">
        <f ca="1" t="shared" si="0"/>
        <v>42282140.49</v>
      </c>
      <c r="J10" s="96">
        <f>E10*(VLOOKUP($A10,Revaluation!$A$6:$F$331,6,0))</f>
        <v>34468891.98467661</v>
      </c>
      <c r="K10" s="78">
        <f>F10*(VLOOKUP($A10,Revaluation!$A$6:$F$331,6,0))</f>
        <v>40794354.73879653</v>
      </c>
      <c r="L10" s="78">
        <f>G10*(VLOOKUP($A10,Revaluation!$A$6:$F$331,6,0))</f>
        <v>38356443.27571168</v>
      </c>
      <c r="M10" s="78">
        <f t="shared" si="1"/>
        <v>39629787.32999999</v>
      </c>
      <c r="N10" s="97">
        <f t="shared" si="2"/>
        <v>42282140.49</v>
      </c>
      <c r="O10" s="118">
        <f t="shared" si="3"/>
        <v>0.0019902470526342794</v>
      </c>
    </row>
    <row r="11" spans="1:15" ht="12.75">
      <c r="A11" s="81" t="s">
        <v>28</v>
      </c>
      <c r="B11" s="76" t="s">
        <v>29</v>
      </c>
      <c r="C11" s="76" t="s">
        <v>14</v>
      </c>
      <c r="D11" s="102" t="s">
        <v>15</v>
      </c>
      <c r="E11" s="104">
        <f ca="1" t="shared" si="0"/>
        <v>40308519.19</v>
      </c>
      <c r="F11" s="77">
        <f ca="1" t="shared" si="0"/>
        <v>44029492.42</v>
      </c>
      <c r="G11" s="77">
        <f ca="1" t="shared" si="0"/>
        <v>44203429.25</v>
      </c>
      <c r="H11" s="77">
        <f ca="1" t="shared" si="0"/>
        <v>43348348.32</v>
      </c>
      <c r="I11" s="105">
        <f ca="1" t="shared" si="0"/>
        <v>45559020.81</v>
      </c>
      <c r="J11" s="96">
        <f>E11*(VLOOKUP($A11,Revaluation!$A$6:$F$331,6,0))</f>
        <v>39818492.81234794</v>
      </c>
      <c r="K11" s="78">
        <f>F11*(VLOOKUP($A11,Revaluation!$A$6:$F$331,6,0))</f>
        <v>43494230.56682372</v>
      </c>
      <c r="L11" s="78">
        <f>G11*(VLOOKUP($A11,Revaluation!$A$6:$F$331,6,0))</f>
        <v>43666052.86529396</v>
      </c>
      <c r="M11" s="78">
        <f t="shared" si="1"/>
        <v>43348348.32</v>
      </c>
      <c r="N11" s="97">
        <f t="shared" si="2"/>
        <v>45559020.81</v>
      </c>
      <c r="O11" s="118">
        <f t="shared" si="3"/>
        <v>0.002197428576146873</v>
      </c>
    </row>
    <row r="12" spans="1:15" ht="12.75">
      <c r="A12" s="81" t="s">
        <v>30</v>
      </c>
      <c r="B12" s="76" t="s">
        <v>31</v>
      </c>
      <c r="C12" s="76" t="s">
        <v>32</v>
      </c>
      <c r="D12" s="102" t="s">
        <v>15</v>
      </c>
      <c r="E12" s="104">
        <f ca="1" t="shared" si="0"/>
        <v>17428194.63</v>
      </c>
      <c r="F12" s="77">
        <f ca="1" t="shared" si="0"/>
        <v>19132704.419999998</v>
      </c>
      <c r="G12" s="77">
        <f ca="1" t="shared" si="0"/>
        <v>19894753.8</v>
      </c>
      <c r="H12" s="77">
        <f ca="1" t="shared" si="0"/>
        <v>20114562.550000004</v>
      </c>
      <c r="I12" s="105">
        <f ca="1" t="shared" si="0"/>
        <v>21299290.52</v>
      </c>
      <c r="J12" s="96">
        <f>E12*(VLOOKUP($A12,Revaluation!$A$6:$F$331,6,0))</f>
        <v>17774489.72669697</v>
      </c>
      <c r="K12" s="78">
        <f>F12*(VLOOKUP($A12,Revaluation!$A$6:$F$331,6,0))</f>
        <v>19512867.82004567</v>
      </c>
      <c r="L12" s="78">
        <f>G12*(VLOOKUP($A12,Revaluation!$A$6:$F$331,6,0))</f>
        <v>20290058.98434045</v>
      </c>
      <c r="M12" s="78">
        <f t="shared" si="1"/>
        <v>20114562.550000004</v>
      </c>
      <c r="N12" s="97">
        <f t="shared" si="2"/>
        <v>21299290.52</v>
      </c>
      <c r="O12" s="118">
        <f t="shared" si="3"/>
        <v>0.0010075970564631127</v>
      </c>
    </row>
    <row r="13" spans="1:15" ht="12.75">
      <c r="A13" s="81" t="s">
        <v>33</v>
      </c>
      <c r="B13" s="76" t="s">
        <v>34</v>
      </c>
      <c r="C13" s="76" t="s">
        <v>35</v>
      </c>
      <c r="D13" s="102" t="s">
        <v>36</v>
      </c>
      <c r="E13" s="104">
        <f ca="1" t="shared" si="0"/>
        <v>41627927.559999995</v>
      </c>
      <c r="F13" s="77">
        <f ca="1" t="shared" si="0"/>
        <v>47067623.730000004</v>
      </c>
      <c r="G13" s="77">
        <f ca="1" t="shared" si="0"/>
        <v>48932495.75000001</v>
      </c>
      <c r="H13" s="77">
        <f ca="1" t="shared" si="0"/>
        <v>49741271.089999996</v>
      </c>
      <c r="I13" s="105">
        <f ca="1" t="shared" si="0"/>
        <v>54772537.309999995</v>
      </c>
      <c r="J13" s="96">
        <f>E13*(VLOOKUP($A13,Revaluation!$A$6:$F$331,6,0))</f>
        <v>45018839.876321204</v>
      </c>
      <c r="K13" s="78">
        <f>F13*(VLOOKUP($A13,Revaluation!$A$6:$F$331,6,0))</f>
        <v>50901640.803657785</v>
      </c>
      <c r="L13" s="78">
        <f>G13*(VLOOKUP($A13,Revaluation!$A$6:$F$331,6,0))</f>
        <v>52918420.87845745</v>
      </c>
      <c r="M13" s="78">
        <f t="shared" si="1"/>
        <v>49741271.089999996</v>
      </c>
      <c r="N13" s="97">
        <f t="shared" si="2"/>
        <v>54772537.309999995</v>
      </c>
      <c r="O13" s="118">
        <f t="shared" si="3"/>
        <v>0.0025787874610538413</v>
      </c>
    </row>
    <row r="14" spans="1:15" ht="12.75">
      <c r="A14" s="81" t="s">
        <v>37</v>
      </c>
      <c r="B14" s="76" t="s">
        <v>38</v>
      </c>
      <c r="C14" s="76" t="s">
        <v>35</v>
      </c>
      <c r="D14" s="102" t="s">
        <v>36</v>
      </c>
      <c r="E14" s="104">
        <f aca="true" ca="1" t="shared" si="4" ref="E14:I23">VLOOKUP($A14,INDIRECT("'"&amp;E$1&amp;"'!"&amp;"$A$10:$O$337"),15,0)</f>
        <v>88398613.14</v>
      </c>
      <c r="F14" s="77">
        <f ca="1" t="shared" si="4"/>
        <v>90651240.99999999</v>
      </c>
      <c r="G14" s="77">
        <f ca="1" t="shared" si="4"/>
        <v>95227371.69</v>
      </c>
      <c r="H14" s="77">
        <f ca="1" t="shared" si="4"/>
        <v>104550917.02</v>
      </c>
      <c r="I14" s="105">
        <f ca="1" t="shared" si="4"/>
        <v>107879298.26999998</v>
      </c>
      <c r="J14" s="96">
        <f>E14*(VLOOKUP($A14,Revaluation!$A$6:$F$331,6,0))</f>
        <v>94366349.48468518</v>
      </c>
      <c r="K14" s="78">
        <f>F14*(VLOOKUP($A14,Revaluation!$A$6:$F$331,6,0))</f>
        <v>96771050.87472892</v>
      </c>
      <c r="L14" s="78">
        <f>G14*(VLOOKUP($A14,Revaluation!$A$6:$F$331,6,0))</f>
        <v>101656113.35072304</v>
      </c>
      <c r="M14" s="78">
        <f t="shared" si="1"/>
        <v>104550917.02</v>
      </c>
      <c r="N14" s="97">
        <f t="shared" si="2"/>
        <v>107879298.26999998</v>
      </c>
      <c r="O14" s="118">
        <f t="shared" si="3"/>
        <v>0.0051424933152921775</v>
      </c>
    </row>
    <row r="15" spans="1:15" ht="12.75">
      <c r="A15" s="81" t="s">
        <v>39</v>
      </c>
      <c r="B15" s="76" t="s">
        <v>40</v>
      </c>
      <c r="C15" s="76" t="s">
        <v>41</v>
      </c>
      <c r="D15" s="102" t="s">
        <v>42</v>
      </c>
      <c r="E15" s="104">
        <f ca="1" t="shared" si="4"/>
        <v>40885790.78999999</v>
      </c>
      <c r="F15" s="77">
        <f ca="1" t="shared" si="4"/>
        <v>45415466.45000001</v>
      </c>
      <c r="G15" s="77">
        <f ca="1" t="shared" si="4"/>
        <v>44447422.92</v>
      </c>
      <c r="H15" s="77">
        <f ca="1" t="shared" si="4"/>
        <v>44464278.010000005</v>
      </c>
      <c r="I15" s="105">
        <f ca="1" t="shared" si="4"/>
        <v>48705479.589999996</v>
      </c>
      <c r="J15" s="96">
        <f>E15*(VLOOKUP($A15,Revaluation!$A$6:$F$331,6,0))</f>
        <v>40635563.61146113</v>
      </c>
      <c r="K15" s="78">
        <f>F15*(VLOOKUP($A15,Revaluation!$A$6:$F$331,6,0))</f>
        <v>45137516.97630194</v>
      </c>
      <c r="L15" s="78">
        <f>G15*(VLOOKUP($A15,Revaluation!$A$6:$F$331,6,0))</f>
        <v>44175398.01805496</v>
      </c>
      <c r="M15" s="78">
        <f t="shared" si="1"/>
        <v>44464278.010000005</v>
      </c>
      <c r="N15" s="97">
        <f t="shared" si="2"/>
        <v>48705479.589999996</v>
      </c>
      <c r="O15" s="118">
        <f t="shared" si="3"/>
        <v>0.0022710414660826214</v>
      </c>
    </row>
    <row r="16" spans="1:15" ht="12.75">
      <c r="A16" s="81" t="s">
        <v>43</v>
      </c>
      <c r="B16" s="76" t="s">
        <v>44</v>
      </c>
      <c r="C16" s="76" t="s">
        <v>18</v>
      </c>
      <c r="D16" s="102" t="s">
        <v>15</v>
      </c>
      <c r="E16" s="104">
        <f ca="1" t="shared" si="4"/>
        <v>18776258.18</v>
      </c>
      <c r="F16" s="77">
        <f ca="1" t="shared" si="4"/>
        <v>19949460.119999997</v>
      </c>
      <c r="G16" s="77">
        <f ca="1" t="shared" si="4"/>
        <v>19737610.73</v>
      </c>
      <c r="H16" s="77">
        <f ca="1" t="shared" si="4"/>
        <v>19017158.499999996</v>
      </c>
      <c r="I16" s="105">
        <f ca="1" t="shared" si="4"/>
        <v>22273907.820000004</v>
      </c>
      <c r="J16" s="96">
        <f>E16*(VLOOKUP($A16,Revaluation!$A$6:$F$331,6,0))</f>
        <v>19217306.270103853</v>
      </c>
      <c r="K16" s="78">
        <f>F16*(VLOOKUP($A16,Revaluation!$A$6:$F$331,6,0))</f>
        <v>20418066.335369423</v>
      </c>
      <c r="L16" s="78">
        <f>G16*(VLOOKUP($A16,Revaluation!$A$6:$F$331,6,0))</f>
        <v>20201240.673315994</v>
      </c>
      <c r="M16" s="78">
        <f t="shared" si="1"/>
        <v>19017158.499999996</v>
      </c>
      <c r="N16" s="97">
        <f t="shared" si="2"/>
        <v>22273907.820000004</v>
      </c>
      <c r="O16" s="118">
        <f t="shared" si="3"/>
        <v>0.0010293428168090693</v>
      </c>
    </row>
    <row r="17" spans="1:15" ht="12.75">
      <c r="A17" s="81" t="s">
        <v>45</v>
      </c>
      <c r="B17" s="76" t="s">
        <v>46</v>
      </c>
      <c r="C17" s="76" t="s">
        <v>32</v>
      </c>
      <c r="D17" s="102" t="s">
        <v>15</v>
      </c>
      <c r="E17" s="104">
        <f ca="1" t="shared" si="4"/>
        <v>67345816.45</v>
      </c>
      <c r="F17" s="77">
        <f ca="1" t="shared" si="4"/>
        <v>73315242.37999998</v>
      </c>
      <c r="G17" s="77">
        <f ca="1" t="shared" si="4"/>
        <v>74127102.84</v>
      </c>
      <c r="H17" s="77">
        <f ca="1" t="shared" si="4"/>
        <v>68060591.64000002</v>
      </c>
      <c r="I17" s="105">
        <f ca="1" t="shared" si="4"/>
        <v>72862456.68</v>
      </c>
      <c r="J17" s="96">
        <f>E17*(VLOOKUP($A17,Revaluation!$A$6:$F$331,6,0))</f>
        <v>63865104.497082725</v>
      </c>
      <c r="K17" s="78">
        <f>F17*(VLOOKUP($A17,Revaluation!$A$6:$F$331,6,0))</f>
        <v>69526005.66219206</v>
      </c>
      <c r="L17" s="78">
        <f>G17*(VLOOKUP($A17,Revaluation!$A$6:$F$331,6,0))</f>
        <v>70295905.79627754</v>
      </c>
      <c r="M17" s="78">
        <f t="shared" si="1"/>
        <v>68060591.64000002</v>
      </c>
      <c r="N17" s="97">
        <f t="shared" si="2"/>
        <v>72862456.68</v>
      </c>
      <c r="O17" s="118">
        <f t="shared" si="3"/>
        <v>0.0035076637342957313</v>
      </c>
    </row>
    <row r="18" spans="1:15" ht="12.75">
      <c r="A18" s="81" t="s">
        <v>47</v>
      </c>
      <c r="B18" s="76" t="s">
        <v>48</v>
      </c>
      <c r="C18" s="76" t="s">
        <v>14</v>
      </c>
      <c r="D18" s="102" t="s">
        <v>15</v>
      </c>
      <c r="E18" s="104">
        <f ca="1" t="shared" si="4"/>
        <v>54616970.129999995</v>
      </c>
      <c r="F18" s="77">
        <f ca="1" t="shared" si="4"/>
        <v>64657462.14</v>
      </c>
      <c r="G18" s="77">
        <f ca="1" t="shared" si="4"/>
        <v>69045692.89999999</v>
      </c>
      <c r="H18" s="77">
        <f ca="1" t="shared" si="4"/>
        <v>65778048.16999999</v>
      </c>
      <c r="I18" s="105">
        <f ca="1" t="shared" si="4"/>
        <v>68728455.53</v>
      </c>
      <c r="J18" s="96">
        <f>E18*(VLOOKUP($A18,Revaluation!$A$6:$F$331,6,0))</f>
        <v>54934638.143089555</v>
      </c>
      <c r="K18" s="78">
        <f>F18*(VLOOKUP($A18,Revaluation!$A$6:$F$331,6,0))</f>
        <v>65033528.54354708</v>
      </c>
      <c r="L18" s="78">
        <f>G18*(VLOOKUP($A18,Revaluation!$A$6:$F$331,6,0))</f>
        <v>69447282.51626264</v>
      </c>
      <c r="M18" s="78">
        <f t="shared" si="1"/>
        <v>65778048.16999999</v>
      </c>
      <c r="N18" s="97">
        <f t="shared" si="2"/>
        <v>68728455.53</v>
      </c>
      <c r="O18" s="118">
        <f t="shared" si="3"/>
        <v>0.003297086779309004</v>
      </c>
    </row>
    <row r="19" spans="1:15" ht="12.75">
      <c r="A19" s="81" t="s">
        <v>49</v>
      </c>
      <c r="B19" s="76" t="s">
        <v>50</v>
      </c>
      <c r="C19" s="76" t="s">
        <v>21</v>
      </c>
      <c r="D19" s="102" t="s">
        <v>15</v>
      </c>
      <c r="E19" s="104">
        <f ca="1" t="shared" si="4"/>
        <v>33563516.519999996</v>
      </c>
      <c r="F19" s="77">
        <f ca="1" t="shared" si="4"/>
        <v>37452659.37</v>
      </c>
      <c r="G19" s="77">
        <f ca="1" t="shared" si="4"/>
        <v>26278006.249999996</v>
      </c>
      <c r="H19" s="77">
        <f ca="1" t="shared" si="4"/>
        <v>42281083.41</v>
      </c>
      <c r="I19" s="105">
        <f ca="1" t="shared" si="4"/>
        <v>43574409.26</v>
      </c>
      <c r="J19" s="96">
        <f>E19*(VLOOKUP($A19,Revaluation!$A$6:$F$331,6,0))</f>
        <v>38899736.61466646</v>
      </c>
      <c r="K19" s="78">
        <f>F19*(VLOOKUP($A19,Revaluation!$A$6:$F$331,6,0))</f>
        <v>43407209.25781647</v>
      </c>
      <c r="L19" s="78">
        <f>G19*(VLOOKUP($A19,Revaluation!$A$6:$F$331,6,0))</f>
        <v>30455912.48683495</v>
      </c>
      <c r="M19" s="78">
        <f t="shared" si="1"/>
        <v>42281083.41</v>
      </c>
      <c r="N19" s="97">
        <f t="shared" si="2"/>
        <v>43574409.26</v>
      </c>
      <c r="O19" s="118">
        <f t="shared" si="3"/>
        <v>0.002021665816219699</v>
      </c>
    </row>
    <row r="20" spans="1:15" ht="12.75">
      <c r="A20" s="81" t="s">
        <v>51</v>
      </c>
      <c r="B20" s="76" t="s">
        <v>52</v>
      </c>
      <c r="C20" s="76" t="s">
        <v>53</v>
      </c>
      <c r="D20" s="102" t="s">
        <v>54</v>
      </c>
      <c r="E20" s="104">
        <f ca="1" t="shared" si="4"/>
        <v>46097524.92</v>
      </c>
      <c r="F20" s="77">
        <f ca="1" t="shared" si="4"/>
        <v>47667470.03000001</v>
      </c>
      <c r="G20" s="77">
        <f ca="1" t="shared" si="4"/>
        <v>48836664.53</v>
      </c>
      <c r="H20" s="77">
        <f ca="1" t="shared" si="4"/>
        <v>55905829.18000001</v>
      </c>
      <c r="I20" s="105">
        <f ca="1" t="shared" si="4"/>
        <v>59907564.440000005</v>
      </c>
      <c r="J20" s="96">
        <f>E20*(VLOOKUP($A20,Revaluation!$A$6:$F$331,6,0))</f>
        <v>50045808.55111438</v>
      </c>
      <c r="K20" s="78">
        <f>F20*(VLOOKUP($A20,Revaluation!$A$6:$F$331,6,0))</f>
        <v>51750220.50267082</v>
      </c>
      <c r="L20" s="78">
        <f>G20*(VLOOKUP($A20,Revaluation!$A$6:$F$331,6,0))</f>
        <v>53019557.28826966</v>
      </c>
      <c r="M20" s="78">
        <f t="shared" si="1"/>
        <v>55905829.18000001</v>
      </c>
      <c r="N20" s="97">
        <f t="shared" si="2"/>
        <v>59907564.440000005</v>
      </c>
      <c r="O20" s="118">
        <f t="shared" si="3"/>
        <v>0.0027546364917053023</v>
      </c>
    </row>
    <row r="21" spans="1:15" ht="12.75">
      <c r="A21" s="81" t="s">
        <v>55</v>
      </c>
      <c r="B21" s="76" t="s">
        <v>56</v>
      </c>
      <c r="C21" s="76" t="s">
        <v>32</v>
      </c>
      <c r="D21" s="102" t="s">
        <v>54</v>
      </c>
      <c r="E21" s="104">
        <f ca="1" t="shared" si="4"/>
        <v>53490529.49</v>
      </c>
      <c r="F21" s="77">
        <f ca="1" t="shared" si="4"/>
        <v>58231387.64000001</v>
      </c>
      <c r="G21" s="77">
        <f ca="1" t="shared" si="4"/>
        <v>50338470.660000004</v>
      </c>
      <c r="H21" s="77">
        <f ca="1" t="shared" si="4"/>
        <v>56299826.769999996</v>
      </c>
      <c r="I21" s="105">
        <f ca="1" t="shared" si="4"/>
        <v>59302357.77</v>
      </c>
      <c r="J21" s="96">
        <f>E21*(VLOOKUP($A21,Revaluation!$A$6:$F$331,6,0))</f>
        <v>53582380.35051848</v>
      </c>
      <c r="K21" s="78">
        <f>F21*(VLOOKUP($A21,Revaluation!$A$6:$F$331,6,0))</f>
        <v>58331379.22944425</v>
      </c>
      <c r="L21" s="78">
        <f>G21*(VLOOKUP($A21,Revaluation!$A$6:$F$331,6,0))</f>
        <v>50424908.986398876</v>
      </c>
      <c r="M21" s="78">
        <f t="shared" si="1"/>
        <v>56299826.769999996</v>
      </c>
      <c r="N21" s="97">
        <f t="shared" si="2"/>
        <v>59302357.77</v>
      </c>
      <c r="O21" s="118">
        <f t="shared" si="3"/>
        <v>0.002829061457534354</v>
      </c>
    </row>
    <row r="22" spans="1:15" ht="12.75">
      <c r="A22" s="81" t="s">
        <v>57</v>
      </c>
      <c r="B22" s="76" t="s">
        <v>58</v>
      </c>
      <c r="C22" s="76" t="s">
        <v>35</v>
      </c>
      <c r="D22" s="102" t="s">
        <v>36</v>
      </c>
      <c r="E22" s="104">
        <f ca="1" t="shared" si="4"/>
        <v>56620541.050000004</v>
      </c>
      <c r="F22" s="77">
        <f ca="1" t="shared" si="4"/>
        <v>61385169.81</v>
      </c>
      <c r="G22" s="77">
        <f ca="1" t="shared" si="4"/>
        <v>61821170.69</v>
      </c>
      <c r="H22" s="77">
        <f ca="1" t="shared" si="4"/>
        <v>54975588.809999995</v>
      </c>
      <c r="I22" s="105">
        <f ca="1" t="shared" si="4"/>
        <v>59157589.75</v>
      </c>
      <c r="J22" s="96">
        <f>E22*(VLOOKUP($A22,Revaluation!$A$6:$F$331,6,0))</f>
        <v>55023815.581963785</v>
      </c>
      <c r="K22" s="78">
        <f>F22*(VLOOKUP($A22,Revaluation!$A$6:$F$331,6,0))</f>
        <v>59654079.605319686</v>
      </c>
      <c r="L22" s="78">
        <f>G22*(VLOOKUP($A22,Revaluation!$A$6:$F$331,6,0))</f>
        <v>60077785.05867288</v>
      </c>
      <c r="M22" s="78">
        <f t="shared" si="1"/>
        <v>54975588.809999995</v>
      </c>
      <c r="N22" s="97">
        <f t="shared" si="2"/>
        <v>59157589.75</v>
      </c>
      <c r="O22" s="118">
        <f t="shared" si="3"/>
        <v>0.0029404973282076644</v>
      </c>
    </row>
    <row r="23" spans="1:15" ht="12.75">
      <c r="A23" s="81" t="s">
        <v>59</v>
      </c>
      <c r="B23" s="76" t="s">
        <v>60</v>
      </c>
      <c r="C23" s="76" t="s">
        <v>61</v>
      </c>
      <c r="D23" s="102" t="s">
        <v>42</v>
      </c>
      <c r="E23" s="104">
        <f ca="1" t="shared" si="4"/>
        <v>342057846.07</v>
      </c>
      <c r="F23" s="77">
        <f ca="1" t="shared" si="4"/>
        <v>365922795.4800001</v>
      </c>
      <c r="G23" s="77">
        <f ca="1" t="shared" si="4"/>
        <v>370142096.74999994</v>
      </c>
      <c r="H23" s="77">
        <f ca="1" t="shared" si="4"/>
        <v>351795114.48</v>
      </c>
      <c r="I23" s="105">
        <f ca="1" t="shared" si="4"/>
        <v>383932645.27</v>
      </c>
      <c r="J23" s="96">
        <f>E23*(VLOOKUP($A23,Revaluation!$A$6:$F$331,6,0))</f>
        <v>328506385.5278557</v>
      </c>
      <c r="K23" s="78">
        <f>F23*(VLOOKUP($A23,Revaluation!$A$6:$F$331,6,0))</f>
        <v>351425866.43308216</v>
      </c>
      <c r="L23" s="78">
        <f>G23*(VLOOKUP($A23,Revaluation!$A$6:$F$331,6,0))</f>
        <v>355478009.7345315</v>
      </c>
      <c r="M23" s="78">
        <f t="shared" si="1"/>
        <v>351795114.48</v>
      </c>
      <c r="N23" s="97">
        <f t="shared" si="2"/>
        <v>383932645.27</v>
      </c>
      <c r="O23" s="118">
        <f t="shared" si="3"/>
        <v>0.018027786330955704</v>
      </c>
    </row>
    <row r="24" spans="1:15" ht="12.75">
      <c r="A24" s="81" t="s">
        <v>62</v>
      </c>
      <c r="B24" s="76" t="s">
        <v>63</v>
      </c>
      <c r="C24" s="76" t="s">
        <v>21</v>
      </c>
      <c r="D24" s="102" t="s">
        <v>15</v>
      </c>
      <c r="E24" s="104">
        <f aca="true" ca="1" t="shared" si="5" ref="E24:I33">VLOOKUP($A24,INDIRECT("'"&amp;E$1&amp;"'!"&amp;"$A$10:$O$337"),15,0)</f>
        <v>34748377.53</v>
      </c>
      <c r="F24" s="77">
        <f ca="1" t="shared" si="5"/>
        <v>37993133.44</v>
      </c>
      <c r="G24" s="77">
        <f ca="1" t="shared" si="5"/>
        <v>37447322.71</v>
      </c>
      <c r="H24" s="77">
        <f ca="1" t="shared" si="5"/>
        <v>34214502.92</v>
      </c>
      <c r="I24" s="105">
        <f ca="1" t="shared" si="5"/>
        <v>37710543.42</v>
      </c>
      <c r="J24" s="96">
        <f>E24*(VLOOKUP($A24,Revaluation!$A$6:$F$331,6,0))</f>
        <v>32446606.96523552</v>
      </c>
      <c r="K24" s="78">
        <f>F24*(VLOOKUP($A24,Revaluation!$A$6:$F$331,6,0))</f>
        <v>35476426.691897586</v>
      </c>
      <c r="L24" s="78">
        <f>G24*(VLOOKUP($A24,Revaluation!$A$6:$F$331,6,0))</f>
        <v>34966771.0621224</v>
      </c>
      <c r="M24" s="78">
        <f t="shared" si="1"/>
        <v>34214502.92</v>
      </c>
      <c r="N24" s="97">
        <f t="shared" si="2"/>
        <v>37710543.42</v>
      </c>
      <c r="O24" s="118">
        <f t="shared" si="3"/>
        <v>0.0017793784246142867</v>
      </c>
    </row>
    <row r="25" spans="1:15" ht="12.75">
      <c r="A25" s="81" t="s">
        <v>64</v>
      </c>
      <c r="B25" s="76" t="s">
        <v>65</v>
      </c>
      <c r="C25" s="76" t="s">
        <v>18</v>
      </c>
      <c r="D25" s="102" t="s">
        <v>54</v>
      </c>
      <c r="E25" s="104">
        <f ca="1" t="shared" si="5"/>
        <v>38049634.11</v>
      </c>
      <c r="F25" s="77">
        <f ca="1" t="shared" si="5"/>
        <v>39594361.49</v>
      </c>
      <c r="G25" s="77">
        <f ca="1" t="shared" si="5"/>
        <v>38665688.629999995</v>
      </c>
      <c r="H25" s="77">
        <f ca="1" t="shared" si="5"/>
        <v>40266401.45</v>
      </c>
      <c r="I25" s="105">
        <f ca="1" t="shared" si="5"/>
        <v>43255742.67999999</v>
      </c>
      <c r="J25" s="96">
        <f>E25*(VLOOKUP($A25,Revaluation!$A$6:$F$331,6,0))</f>
        <v>39280325.687073916</v>
      </c>
      <c r="K25" s="78">
        <f>F25*(VLOOKUP($A25,Revaluation!$A$6:$F$331,6,0))</f>
        <v>40875016.30640351</v>
      </c>
      <c r="L25" s="78">
        <f>G25*(VLOOKUP($A25,Revaluation!$A$6:$F$331,6,0))</f>
        <v>39916306.104563236</v>
      </c>
      <c r="M25" s="78">
        <f t="shared" si="1"/>
        <v>40266401.45</v>
      </c>
      <c r="N25" s="97">
        <f t="shared" si="2"/>
        <v>43255742.67999999</v>
      </c>
      <c r="O25" s="118">
        <f t="shared" si="3"/>
        <v>0.00207230906917161</v>
      </c>
    </row>
    <row r="26" spans="1:15" ht="12.75">
      <c r="A26" s="81" t="s">
        <v>66</v>
      </c>
      <c r="B26" s="76" t="s">
        <v>67</v>
      </c>
      <c r="C26" s="76" t="s">
        <v>18</v>
      </c>
      <c r="D26" s="102" t="s">
        <v>54</v>
      </c>
      <c r="E26" s="104">
        <f ca="1" t="shared" si="5"/>
        <v>38904357.17</v>
      </c>
      <c r="F26" s="77">
        <f ca="1" t="shared" si="5"/>
        <v>42623203.769999996</v>
      </c>
      <c r="G26" s="77">
        <f ca="1" t="shared" si="5"/>
        <v>41639036.71</v>
      </c>
      <c r="H26" s="77">
        <f ca="1" t="shared" si="5"/>
        <v>44728187.88</v>
      </c>
      <c r="I26" s="105">
        <f ca="1" t="shared" si="5"/>
        <v>46477540.52</v>
      </c>
      <c r="J26" s="96">
        <f>E26*(VLOOKUP($A26,Revaluation!$A$6:$F$331,6,0))</f>
        <v>41556597.49388444</v>
      </c>
      <c r="K26" s="78">
        <f>F26*(VLOOKUP($A26,Revaluation!$A$6:$F$331,6,0))</f>
        <v>45528970.321493365</v>
      </c>
      <c r="L26" s="78">
        <f>G26*(VLOOKUP($A26,Revaluation!$A$6:$F$331,6,0))</f>
        <v>44477709.29691339</v>
      </c>
      <c r="M26" s="78">
        <f t="shared" si="1"/>
        <v>44728187.88</v>
      </c>
      <c r="N26" s="97">
        <f t="shared" si="2"/>
        <v>46477540.52</v>
      </c>
      <c r="O26" s="118">
        <f t="shared" si="3"/>
        <v>0.002267486770600462</v>
      </c>
    </row>
    <row r="27" spans="1:15" ht="12.75">
      <c r="A27" s="81" t="s">
        <v>68</v>
      </c>
      <c r="B27" s="76" t="s">
        <v>69</v>
      </c>
      <c r="C27" s="76" t="s">
        <v>21</v>
      </c>
      <c r="D27" s="102" t="s">
        <v>15</v>
      </c>
      <c r="E27" s="104">
        <f ca="1" t="shared" si="5"/>
        <v>17166361.900000006</v>
      </c>
      <c r="F27" s="77">
        <f ca="1" t="shared" si="5"/>
        <v>19199619.459999997</v>
      </c>
      <c r="G27" s="77">
        <f ca="1" t="shared" si="5"/>
        <v>19244520.07</v>
      </c>
      <c r="H27" s="77">
        <f ca="1" t="shared" si="5"/>
        <v>18073065.17</v>
      </c>
      <c r="I27" s="105">
        <f ca="1" t="shared" si="5"/>
        <v>19162270.269999996</v>
      </c>
      <c r="J27" s="96">
        <f>E27*(VLOOKUP($A27,Revaluation!$A$6:$F$331,6,0))</f>
        <v>16138598.895937331</v>
      </c>
      <c r="K27" s="78">
        <f>F27*(VLOOKUP($A27,Revaluation!$A$6:$F$331,6,0))</f>
        <v>18050123.79586223</v>
      </c>
      <c r="L27" s="78">
        <f>G27*(VLOOKUP($A27,Revaluation!$A$6:$F$331,6,0))</f>
        <v>18092336.172555335</v>
      </c>
      <c r="M27" s="78">
        <f t="shared" si="1"/>
        <v>18073065.17</v>
      </c>
      <c r="N27" s="97">
        <f t="shared" si="2"/>
        <v>19162270.269999996</v>
      </c>
      <c r="O27" s="118">
        <f t="shared" si="3"/>
        <v>0.0009111556581679854</v>
      </c>
    </row>
    <row r="28" spans="1:15" ht="12.75">
      <c r="A28" s="81" t="s">
        <v>70</v>
      </c>
      <c r="B28" s="76" t="s">
        <v>71</v>
      </c>
      <c r="C28" s="76" t="s">
        <v>18</v>
      </c>
      <c r="D28" s="102" t="s">
        <v>42</v>
      </c>
      <c r="E28" s="104">
        <f ca="1" t="shared" si="5"/>
        <v>76011155.57</v>
      </c>
      <c r="F28" s="77">
        <f ca="1" t="shared" si="5"/>
        <v>80579778.68999998</v>
      </c>
      <c r="G28" s="77">
        <f ca="1" t="shared" si="5"/>
        <v>84387647.19</v>
      </c>
      <c r="H28" s="77">
        <f ca="1" t="shared" si="5"/>
        <v>75200927.15</v>
      </c>
      <c r="I28" s="105">
        <f ca="1" t="shared" si="5"/>
        <v>82519889.25999998</v>
      </c>
      <c r="J28" s="96">
        <f>E28*(VLOOKUP($A28,Revaluation!$A$6:$F$331,6,0))</f>
        <v>73974000.92703724</v>
      </c>
      <c r="K28" s="78">
        <f>F28*(VLOOKUP($A28,Revaluation!$A$6:$F$331,6,0))</f>
        <v>78420181.60117434</v>
      </c>
      <c r="L28" s="78">
        <f>G28*(VLOOKUP($A28,Revaluation!$A$6:$F$331,6,0))</f>
        <v>82125996.43633536</v>
      </c>
      <c r="M28" s="78">
        <f t="shared" si="1"/>
        <v>75200927.15</v>
      </c>
      <c r="N28" s="97">
        <f t="shared" si="2"/>
        <v>82519889.25999998</v>
      </c>
      <c r="O28" s="118">
        <f t="shared" si="3"/>
        <v>0.003992482104292869</v>
      </c>
    </row>
    <row r="29" spans="1:15" ht="12.75">
      <c r="A29" s="81" t="s">
        <v>72</v>
      </c>
      <c r="B29" s="76" t="s">
        <v>73</v>
      </c>
      <c r="C29" s="76" t="s">
        <v>21</v>
      </c>
      <c r="D29" s="102" t="s">
        <v>15</v>
      </c>
      <c r="E29" s="104">
        <f ca="1" t="shared" si="5"/>
        <v>15619692.909999998</v>
      </c>
      <c r="F29" s="77">
        <f ca="1" t="shared" si="5"/>
        <v>18011924.34</v>
      </c>
      <c r="G29" s="77">
        <f ca="1" t="shared" si="5"/>
        <v>17971184.540000003</v>
      </c>
      <c r="H29" s="77">
        <f ca="1" t="shared" si="5"/>
        <v>16384180.77</v>
      </c>
      <c r="I29" s="105">
        <f ca="1" t="shared" si="5"/>
        <v>17919318.49</v>
      </c>
      <c r="J29" s="96">
        <f>E29*(VLOOKUP($A29,Revaluation!$A$6:$F$331,6,0))</f>
        <v>15398187.775037577</v>
      </c>
      <c r="K29" s="78">
        <f>F29*(VLOOKUP($A29,Revaluation!$A$6:$F$331,6,0))</f>
        <v>17756494.62349704</v>
      </c>
      <c r="L29" s="78">
        <f>G29*(VLOOKUP($A29,Revaluation!$A$6:$F$331,6,0))</f>
        <v>17716332.560521025</v>
      </c>
      <c r="M29" s="78">
        <f t="shared" si="1"/>
        <v>16384180.77</v>
      </c>
      <c r="N29" s="97">
        <f t="shared" si="2"/>
        <v>17919318.49</v>
      </c>
      <c r="O29" s="118">
        <f t="shared" si="3"/>
        <v>0.0008669611992920335</v>
      </c>
    </row>
    <row r="30" spans="1:15" ht="12.75">
      <c r="A30" s="81" t="s">
        <v>74</v>
      </c>
      <c r="B30" s="76" t="s">
        <v>75</v>
      </c>
      <c r="C30" s="76" t="s">
        <v>53</v>
      </c>
      <c r="D30" s="102" t="s">
        <v>54</v>
      </c>
      <c r="E30" s="104">
        <f ca="1" t="shared" si="5"/>
        <v>55018161.13</v>
      </c>
      <c r="F30" s="77">
        <f ca="1" t="shared" si="5"/>
        <v>59663332.16</v>
      </c>
      <c r="G30" s="77">
        <f ca="1" t="shared" si="5"/>
        <v>59043350.64000001</v>
      </c>
      <c r="H30" s="77">
        <f ca="1" t="shared" si="5"/>
        <v>59757926.83</v>
      </c>
      <c r="I30" s="105">
        <f ca="1" t="shared" si="5"/>
        <v>62680757.25</v>
      </c>
      <c r="J30" s="96">
        <f>E30*(VLOOKUP($A30,Revaluation!$A$6:$F$331,6,0))</f>
        <v>56899396.094694965</v>
      </c>
      <c r="K30" s="78">
        <f>F30*(VLOOKUP($A30,Revaluation!$A$6:$F$331,6,0))</f>
        <v>61703399.37170474</v>
      </c>
      <c r="L30" s="78">
        <f>G30*(VLOOKUP($A30,Revaluation!$A$6:$F$331,6,0))</f>
        <v>61062218.835072175</v>
      </c>
      <c r="M30" s="78">
        <f t="shared" si="1"/>
        <v>59757926.83</v>
      </c>
      <c r="N30" s="97">
        <f t="shared" si="2"/>
        <v>62680757.25</v>
      </c>
      <c r="O30" s="118">
        <f t="shared" si="3"/>
        <v>0.0030750064976685643</v>
      </c>
    </row>
    <row r="31" spans="1:15" ht="12.75">
      <c r="A31" s="81" t="s">
        <v>76</v>
      </c>
      <c r="B31" s="76" t="s">
        <v>77</v>
      </c>
      <c r="C31" s="76" t="s">
        <v>14</v>
      </c>
      <c r="D31" s="102" t="s">
        <v>54</v>
      </c>
      <c r="E31" s="104">
        <f ca="1" t="shared" si="5"/>
        <v>47558779.809999995</v>
      </c>
      <c r="F31" s="77">
        <f ca="1" t="shared" si="5"/>
        <v>53037843.78000001</v>
      </c>
      <c r="G31" s="77">
        <f ca="1" t="shared" si="5"/>
        <v>54061127.13</v>
      </c>
      <c r="H31" s="77">
        <f ca="1" t="shared" si="5"/>
        <v>45844831.01000001</v>
      </c>
      <c r="I31" s="105">
        <f ca="1" t="shared" si="5"/>
        <v>52039844</v>
      </c>
      <c r="J31" s="96">
        <f>E31*(VLOOKUP($A31,Revaluation!$A$6:$F$331,6,0))</f>
        <v>44566158.462499924</v>
      </c>
      <c r="K31" s="78">
        <f>F31*(VLOOKUP($A31,Revaluation!$A$6:$F$331,6,0))</f>
        <v>49700454.04553866</v>
      </c>
      <c r="L31" s="78">
        <f>G31*(VLOOKUP($A31,Revaluation!$A$6:$F$331,6,0))</f>
        <v>50659347.6107295</v>
      </c>
      <c r="M31" s="78">
        <f t="shared" si="1"/>
        <v>45844831.01000001</v>
      </c>
      <c r="N31" s="97">
        <f t="shared" si="2"/>
        <v>52039844</v>
      </c>
      <c r="O31" s="118">
        <f t="shared" si="3"/>
        <v>0.002471483416866984</v>
      </c>
    </row>
    <row r="32" spans="1:15" ht="12.75">
      <c r="A32" s="81" t="s">
        <v>78</v>
      </c>
      <c r="B32" s="76" t="s">
        <v>79</v>
      </c>
      <c r="C32" s="76" t="s">
        <v>41</v>
      </c>
      <c r="D32" s="102" t="s">
        <v>42</v>
      </c>
      <c r="E32" s="104">
        <f ca="1" t="shared" si="5"/>
        <v>116566577.48</v>
      </c>
      <c r="F32" s="77">
        <f ca="1" t="shared" si="5"/>
        <v>124846489.54999998</v>
      </c>
      <c r="G32" s="77">
        <f ca="1" t="shared" si="5"/>
        <v>124983304.98</v>
      </c>
      <c r="H32" s="77">
        <f ca="1" t="shared" si="5"/>
        <v>124097594.97999999</v>
      </c>
      <c r="I32" s="105">
        <f ca="1" t="shared" si="5"/>
        <v>133826887.48</v>
      </c>
      <c r="J32" s="96">
        <f>E32*(VLOOKUP($A32,Revaluation!$A$6:$F$331,6,0))</f>
        <v>118774756.2033527</v>
      </c>
      <c r="K32" s="78">
        <f>F32*(VLOOKUP($A32,Revaluation!$A$6:$F$331,6,0))</f>
        <v>127211518.77080631</v>
      </c>
      <c r="L32" s="78">
        <f>G32*(VLOOKUP($A32,Revaluation!$A$6:$F$331,6,0))</f>
        <v>127350925.9636262</v>
      </c>
      <c r="M32" s="78">
        <f t="shared" si="1"/>
        <v>124097594.97999999</v>
      </c>
      <c r="N32" s="97">
        <f t="shared" si="2"/>
        <v>133826887.48</v>
      </c>
      <c r="O32" s="118">
        <f t="shared" si="3"/>
        <v>0.0064253889925117045</v>
      </c>
    </row>
    <row r="33" spans="1:15" ht="12.75">
      <c r="A33" s="81" t="s">
        <v>80</v>
      </c>
      <c r="B33" s="76" t="s">
        <v>81</v>
      </c>
      <c r="C33" s="76" t="s">
        <v>32</v>
      </c>
      <c r="D33" s="102" t="s">
        <v>15</v>
      </c>
      <c r="E33" s="104">
        <f ca="1" t="shared" si="5"/>
        <v>32706722.339999996</v>
      </c>
      <c r="F33" s="77">
        <f ca="1" t="shared" si="5"/>
        <v>36980033.96000001</v>
      </c>
      <c r="G33" s="77">
        <f ca="1" t="shared" si="5"/>
        <v>37149175.6</v>
      </c>
      <c r="H33" s="77">
        <f ca="1" t="shared" si="5"/>
        <v>34982041.11</v>
      </c>
      <c r="I33" s="105">
        <f ca="1" t="shared" si="5"/>
        <v>37721962.120000005</v>
      </c>
      <c r="J33" s="96">
        <f>E33*(VLOOKUP($A33,Revaluation!$A$6:$F$331,6,0))</f>
        <v>32725197.151656426</v>
      </c>
      <c r="K33" s="78">
        <f>F33*(VLOOKUP($A33,Revaluation!$A$6:$F$331,6,0))</f>
        <v>37000922.60654054</v>
      </c>
      <c r="L33" s="78">
        <f>G33*(VLOOKUP($A33,Revaluation!$A$6:$F$331,6,0))</f>
        <v>37170159.788365535</v>
      </c>
      <c r="M33" s="78">
        <f t="shared" si="1"/>
        <v>34982041.11</v>
      </c>
      <c r="N33" s="97">
        <f t="shared" si="2"/>
        <v>37721962.120000005</v>
      </c>
      <c r="O33" s="118">
        <f t="shared" si="3"/>
        <v>0.0018280876383832852</v>
      </c>
    </row>
    <row r="34" spans="1:15" ht="12.75">
      <c r="A34" s="81" t="s">
        <v>82</v>
      </c>
      <c r="B34" s="76" t="s">
        <v>83</v>
      </c>
      <c r="C34" s="76" t="s">
        <v>32</v>
      </c>
      <c r="D34" s="102" t="s">
        <v>15</v>
      </c>
      <c r="E34" s="104">
        <f aca="true" ca="1" t="shared" si="6" ref="E34:I43">VLOOKUP($A34,INDIRECT("'"&amp;E$1&amp;"'!"&amp;"$A$10:$O$337"),15,0)</f>
        <v>23231964.78</v>
      </c>
      <c r="F34" s="77">
        <f ca="1" t="shared" si="6"/>
        <v>24582027.8</v>
      </c>
      <c r="G34" s="77">
        <f ca="1" t="shared" si="6"/>
        <v>25401716.71</v>
      </c>
      <c r="H34" s="77">
        <f ca="1" t="shared" si="6"/>
        <v>25806448.700000007</v>
      </c>
      <c r="I34" s="105">
        <f ca="1" t="shared" si="6"/>
        <v>26229461.16</v>
      </c>
      <c r="J34" s="96">
        <f>E34*(VLOOKUP($A34,Revaluation!$A$6:$F$331,6,0))</f>
        <v>23921567.529695127</v>
      </c>
      <c r="K34" s="78">
        <f>F34*(VLOOKUP($A34,Revaluation!$A$6:$F$331,6,0))</f>
        <v>25311704.954923872</v>
      </c>
      <c r="L34" s="78">
        <f>G34*(VLOOKUP($A34,Revaluation!$A$6:$F$331,6,0))</f>
        <v>26155724.985067323</v>
      </c>
      <c r="M34" s="78">
        <f t="shared" si="1"/>
        <v>25806448.700000007</v>
      </c>
      <c r="N34" s="97">
        <f t="shared" si="2"/>
        <v>26229461.16</v>
      </c>
      <c r="O34" s="118">
        <f t="shared" si="3"/>
        <v>0.0012970129796584819</v>
      </c>
    </row>
    <row r="35" spans="1:15" ht="12.75">
      <c r="A35" s="81" t="s">
        <v>84</v>
      </c>
      <c r="B35" s="76" t="s">
        <v>85</v>
      </c>
      <c r="C35" s="76" t="s">
        <v>35</v>
      </c>
      <c r="D35" s="102" t="s">
        <v>36</v>
      </c>
      <c r="E35" s="104">
        <f ca="1" t="shared" si="6"/>
        <v>79804499.83999999</v>
      </c>
      <c r="F35" s="77">
        <f ca="1" t="shared" si="6"/>
        <v>97110713.30999999</v>
      </c>
      <c r="G35" s="77">
        <f ca="1" t="shared" si="6"/>
        <v>90660907.31</v>
      </c>
      <c r="H35" s="77">
        <f ca="1" t="shared" si="6"/>
        <v>94213148.35000001</v>
      </c>
      <c r="I35" s="105">
        <f ca="1" t="shared" si="6"/>
        <v>97573909.3</v>
      </c>
      <c r="J35" s="96">
        <f>E35*(VLOOKUP($A35,Revaluation!$A$6:$F$331,6,0))</f>
        <v>84074236.80344622</v>
      </c>
      <c r="K35" s="78">
        <f>F35*(VLOOKUP($A35,Revaluation!$A$6:$F$331,6,0))</f>
        <v>102306375.24632743</v>
      </c>
      <c r="L35" s="78">
        <f>G35*(VLOOKUP($A35,Revaluation!$A$6:$F$331,6,0))</f>
        <v>95511488.76664935</v>
      </c>
      <c r="M35" s="78">
        <f t="shared" si="1"/>
        <v>94213148.35000001</v>
      </c>
      <c r="N35" s="97">
        <f t="shared" si="2"/>
        <v>97573909.3</v>
      </c>
      <c r="O35" s="118">
        <f t="shared" si="3"/>
        <v>0.004821412309409053</v>
      </c>
    </row>
    <row r="36" spans="1:15" ht="12.75">
      <c r="A36" s="81" t="s">
        <v>86</v>
      </c>
      <c r="B36" s="76" t="s">
        <v>87</v>
      </c>
      <c r="C36" s="76" t="s">
        <v>32</v>
      </c>
      <c r="D36" s="102" t="s">
        <v>15</v>
      </c>
      <c r="E36" s="104">
        <f ca="1" t="shared" si="6"/>
        <v>24337129.02</v>
      </c>
      <c r="F36" s="77">
        <f ca="1" t="shared" si="6"/>
        <v>27449060.74</v>
      </c>
      <c r="G36" s="77">
        <f ca="1" t="shared" si="6"/>
        <v>28289708.610000003</v>
      </c>
      <c r="H36" s="77">
        <f ca="1" t="shared" si="6"/>
        <v>26019828.44</v>
      </c>
      <c r="I36" s="105">
        <f ca="1" t="shared" si="6"/>
        <v>28564302.97</v>
      </c>
      <c r="J36" s="96">
        <f>E36*(VLOOKUP($A36,Revaluation!$A$6:$F$331,6,0))</f>
        <v>24467745.452497095</v>
      </c>
      <c r="K36" s="78">
        <f>F36*(VLOOKUP($A36,Revaluation!$A$6:$F$331,6,0))</f>
        <v>27596378.78997658</v>
      </c>
      <c r="L36" s="78">
        <f>G36*(VLOOKUP($A36,Revaluation!$A$6:$F$331,6,0))</f>
        <v>28441538.384661753</v>
      </c>
      <c r="M36" s="78">
        <f t="shared" si="1"/>
        <v>26019828.44</v>
      </c>
      <c r="N36" s="97">
        <f t="shared" si="2"/>
        <v>28564302.97</v>
      </c>
      <c r="O36" s="118">
        <f t="shared" si="3"/>
        <v>0.0013750311454590793</v>
      </c>
    </row>
    <row r="37" spans="1:15" ht="12.75">
      <c r="A37" s="81" t="s">
        <v>88</v>
      </c>
      <c r="B37" s="76" t="s">
        <v>89</v>
      </c>
      <c r="C37" s="76" t="s">
        <v>14</v>
      </c>
      <c r="D37" s="102" t="s">
        <v>54</v>
      </c>
      <c r="E37" s="104">
        <f ca="1" t="shared" si="6"/>
        <v>82266449.66000001</v>
      </c>
      <c r="F37" s="77">
        <f ca="1" t="shared" si="6"/>
        <v>88973358.97999999</v>
      </c>
      <c r="G37" s="77">
        <f ca="1" t="shared" si="6"/>
        <v>89328072.24</v>
      </c>
      <c r="H37" s="77">
        <f ca="1" t="shared" si="6"/>
        <v>94040618.8</v>
      </c>
      <c r="I37" s="105">
        <f ca="1" t="shared" si="6"/>
        <v>98213726.78</v>
      </c>
      <c r="J37" s="96">
        <f>E37*(VLOOKUP($A37,Revaluation!$A$6:$F$331,6,0))</f>
        <v>86023616.28116564</v>
      </c>
      <c r="K37" s="78">
        <f>F37*(VLOOKUP($A37,Revaluation!$A$6:$F$331,6,0))</f>
        <v>93036834.86736628</v>
      </c>
      <c r="L37" s="78">
        <f>G37*(VLOOKUP($A37,Revaluation!$A$6:$F$331,6,0))</f>
        <v>93407748.13145137</v>
      </c>
      <c r="M37" s="78">
        <f t="shared" si="1"/>
        <v>94040618.8</v>
      </c>
      <c r="N37" s="97">
        <f t="shared" si="2"/>
        <v>98213726.78</v>
      </c>
      <c r="O37" s="118">
        <f t="shared" si="3"/>
        <v>0.004730246113217269</v>
      </c>
    </row>
    <row r="38" spans="1:15" ht="12.75">
      <c r="A38" s="81" t="s">
        <v>90</v>
      </c>
      <c r="B38" s="76" t="s">
        <v>91</v>
      </c>
      <c r="C38" s="76" t="s">
        <v>53</v>
      </c>
      <c r="D38" s="102" t="s">
        <v>54</v>
      </c>
      <c r="E38" s="104">
        <f ca="1" t="shared" si="6"/>
        <v>145753703.75000003</v>
      </c>
      <c r="F38" s="77">
        <f ca="1" t="shared" si="6"/>
        <v>162112991.64</v>
      </c>
      <c r="G38" s="77">
        <f ca="1" t="shared" si="6"/>
        <v>173087650.02</v>
      </c>
      <c r="H38" s="77">
        <f ca="1" t="shared" si="6"/>
        <v>182611465.29999998</v>
      </c>
      <c r="I38" s="105">
        <f ca="1" t="shared" si="6"/>
        <v>196144791.05</v>
      </c>
      <c r="J38" s="96">
        <f>E38*(VLOOKUP($A38,Revaluation!$A$6:$F$331,6,0))</f>
        <v>153142822.69025028</v>
      </c>
      <c r="K38" s="78">
        <f>F38*(VLOOKUP($A38,Revaluation!$A$6:$F$331,6,0))</f>
        <v>170331459.82412496</v>
      </c>
      <c r="L38" s="78">
        <f>G38*(VLOOKUP($A38,Revaluation!$A$6:$F$331,6,0))</f>
        <v>181862488.6702747</v>
      </c>
      <c r="M38" s="78">
        <f t="shared" si="1"/>
        <v>182611465.29999998</v>
      </c>
      <c r="N38" s="97">
        <f t="shared" si="2"/>
        <v>196144791.05</v>
      </c>
      <c r="O38" s="118">
        <f t="shared" si="3"/>
        <v>0.008998869655609795</v>
      </c>
    </row>
    <row r="39" spans="1:15" ht="12.75">
      <c r="A39" s="81" t="s">
        <v>92</v>
      </c>
      <c r="B39" s="76" t="s">
        <v>93</v>
      </c>
      <c r="C39" s="76" t="s">
        <v>32</v>
      </c>
      <c r="D39" s="102" t="s">
        <v>15</v>
      </c>
      <c r="E39" s="104">
        <f ca="1" t="shared" si="6"/>
        <v>23186103.170000006</v>
      </c>
      <c r="F39" s="77">
        <f ca="1" t="shared" si="6"/>
        <v>23512254.189999998</v>
      </c>
      <c r="G39" s="77">
        <f ca="1" t="shared" si="6"/>
        <v>25204413.82</v>
      </c>
      <c r="H39" s="77">
        <f ca="1" t="shared" si="6"/>
        <v>25763828.119999997</v>
      </c>
      <c r="I39" s="105">
        <f ca="1" t="shared" si="6"/>
        <v>26447420.959999997</v>
      </c>
      <c r="J39" s="96">
        <f>E39*(VLOOKUP($A39,Revaluation!$A$6:$F$331,6,0))</f>
        <v>23911345.323749986</v>
      </c>
      <c r="K39" s="78">
        <f>F39*(VLOOKUP($A39,Revaluation!$A$6:$F$331,6,0))</f>
        <v>24247698.07823111</v>
      </c>
      <c r="L39" s="78">
        <f>G39*(VLOOKUP($A39,Revaluation!$A$6:$F$331,6,0))</f>
        <v>25992787.063610584</v>
      </c>
      <c r="M39" s="78">
        <f t="shared" si="1"/>
        <v>25763828.119999997</v>
      </c>
      <c r="N39" s="97">
        <f t="shared" si="2"/>
        <v>26447420.959999997</v>
      </c>
      <c r="O39" s="118">
        <f t="shared" si="3"/>
        <v>0.0012862050108948119</v>
      </c>
    </row>
    <row r="40" spans="1:15" ht="12.75">
      <c r="A40" s="81" t="s">
        <v>94</v>
      </c>
      <c r="B40" s="76" t="s">
        <v>95</v>
      </c>
      <c r="C40" s="76" t="s">
        <v>35</v>
      </c>
      <c r="D40" s="102" t="s">
        <v>36</v>
      </c>
      <c r="E40" s="104">
        <f ca="1" t="shared" si="6"/>
        <v>73143442.22999997</v>
      </c>
      <c r="F40" s="77">
        <f ca="1" t="shared" si="6"/>
        <v>78278111.74000001</v>
      </c>
      <c r="G40" s="77">
        <f ca="1" t="shared" si="6"/>
        <v>79884382.94</v>
      </c>
      <c r="H40" s="77">
        <f ca="1" t="shared" si="6"/>
        <v>72677070.80999999</v>
      </c>
      <c r="I40" s="105">
        <f ca="1" t="shared" si="6"/>
        <v>78084267.45</v>
      </c>
      <c r="J40" s="96">
        <f>E40*(VLOOKUP($A40,Revaluation!$A$6:$F$331,6,0))</f>
        <v>68913621.72897711</v>
      </c>
      <c r="K40" s="78">
        <f>F40*(VLOOKUP($A40,Revaluation!$A$6:$F$331,6,0))</f>
        <v>73751357.84758602</v>
      </c>
      <c r="L40" s="78">
        <f>G40*(VLOOKUP($A40,Revaluation!$A$6:$F$331,6,0))</f>
        <v>75264739.80632502</v>
      </c>
      <c r="M40" s="78">
        <f t="shared" si="1"/>
        <v>72677070.80999999</v>
      </c>
      <c r="N40" s="97">
        <f t="shared" si="2"/>
        <v>78084267.45</v>
      </c>
      <c r="O40" s="118">
        <f t="shared" si="3"/>
        <v>0.003752775632864308</v>
      </c>
    </row>
    <row r="41" spans="1:15" ht="12.75">
      <c r="A41" s="81" t="s">
        <v>96</v>
      </c>
      <c r="B41" s="76" t="s">
        <v>97</v>
      </c>
      <c r="C41" s="76" t="s">
        <v>61</v>
      </c>
      <c r="D41" s="102" t="s">
        <v>15</v>
      </c>
      <c r="E41" s="104">
        <f ca="1" t="shared" si="6"/>
        <v>20522937.06</v>
      </c>
      <c r="F41" s="77">
        <f ca="1" t="shared" si="6"/>
        <v>24139880.98</v>
      </c>
      <c r="G41" s="77">
        <f ca="1" t="shared" si="6"/>
        <v>23643896.11</v>
      </c>
      <c r="H41" s="77">
        <f ca="1" t="shared" si="6"/>
        <v>23431213.780000005</v>
      </c>
      <c r="I41" s="105">
        <f ca="1" t="shared" si="6"/>
        <v>25247817.09</v>
      </c>
      <c r="J41" s="96">
        <f>E41*(VLOOKUP($A41,Revaluation!$A$6:$F$331,6,0))</f>
        <v>21111198.29107764</v>
      </c>
      <c r="K41" s="78">
        <f>F41*(VLOOKUP($A41,Revaluation!$A$6:$F$331,6,0))</f>
        <v>24831816.83995252</v>
      </c>
      <c r="L41" s="78">
        <f>G41*(VLOOKUP($A41,Revaluation!$A$6:$F$331,6,0))</f>
        <v>24321615.25870066</v>
      </c>
      <c r="M41" s="78">
        <f t="shared" si="1"/>
        <v>23431213.780000005</v>
      </c>
      <c r="N41" s="97">
        <f t="shared" si="2"/>
        <v>25247817.09</v>
      </c>
      <c r="O41" s="118">
        <f t="shared" si="3"/>
        <v>0.001210685381177686</v>
      </c>
    </row>
    <row r="42" spans="1:15" ht="12.75">
      <c r="A42" s="81" t="s">
        <v>98</v>
      </c>
      <c r="B42" s="76" t="s">
        <v>99</v>
      </c>
      <c r="C42" s="76" t="s">
        <v>32</v>
      </c>
      <c r="D42" s="102" t="s">
        <v>15</v>
      </c>
      <c r="E42" s="104">
        <f ca="1" t="shared" si="6"/>
        <v>27435337.959999997</v>
      </c>
      <c r="F42" s="77">
        <f ca="1" t="shared" si="6"/>
        <v>32325745.22</v>
      </c>
      <c r="G42" s="77">
        <f ca="1" t="shared" si="6"/>
        <v>34489710.85</v>
      </c>
      <c r="H42" s="77">
        <f ca="1" t="shared" si="6"/>
        <v>34063355.46</v>
      </c>
      <c r="I42" s="105">
        <f ca="1" t="shared" si="6"/>
        <v>37895268.53</v>
      </c>
      <c r="J42" s="96">
        <f>E42*(VLOOKUP($A42,Revaluation!$A$6:$F$331,6,0))</f>
        <v>27321429.29207703</v>
      </c>
      <c r="K42" s="78">
        <f>F42*(VLOOKUP($A42,Revaluation!$A$6:$F$331,6,0))</f>
        <v>32191532.090094477</v>
      </c>
      <c r="L42" s="78">
        <f>G42*(VLOOKUP($A42,Revaluation!$A$6:$F$331,6,0))</f>
        <v>34346513.160009824</v>
      </c>
      <c r="M42" s="78">
        <f t="shared" si="1"/>
        <v>34063355.46</v>
      </c>
      <c r="N42" s="97">
        <f t="shared" si="2"/>
        <v>37895268.53</v>
      </c>
      <c r="O42" s="118">
        <f t="shared" si="3"/>
        <v>0.0016878036685722868</v>
      </c>
    </row>
    <row r="43" spans="1:15" ht="12.75">
      <c r="A43" s="81" t="s">
        <v>100</v>
      </c>
      <c r="B43" s="76" t="s">
        <v>101</v>
      </c>
      <c r="C43" s="76" t="s">
        <v>21</v>
      </c>
      <c r="D43" s="102" t="s">
        <v>15</v>
      </c>
      <c r="E43" s="104">
        <f ca="1" t="shared" si="6"/>
        <v>19801573.34</v>
      </c>
      <c r="F43" s="77">
        <f ca="1" t="shared" si="6"/>
        <v>22709176.68</v>
      </c>
      <c r="G43" s="77">
        <f ca="1" t="shared" si="6"/>
        <v>23667109.060000002</v>
      </c>
      <c r="H43" s="77">
        <f ca="1" t="shared" si="6"/>
        <v>21086631.38</v>
      </c>
      <c r="I43" s="105">
        <f ca="1" t="shared" si="6"/>
        <v>23162697.15</v>
      </c>
      <c r="J43" s="96">
        <f>E43*(VLOOKUP($A43,Revaluation!$A$6:$F$331,6,0))</f>
        <v>17697048.205733873</v>
      </c>
      <c r="K43" s="78">
        <f>F43*(VLOOKUP($A43,Revaluation!$A$6:$F$331,6,0))</f>
        <v>20295629.418833215</v>
      </c>
      <c r="L43" s="78">
        <f>G43*(VLOOKUP($A43,Revaluation!$A$6:$F$331,6,0))</f>
        <v>21151752.072099786</v>
      </c>
      <c r="M43" s="78">
        <f t="shared" si="1"/>
        <v>21086631.38</v>
      </c>
      <c r="N43" s="97">
        <f t="shared" si="2"/>
        <v>23162697.15</v>
      </c>
      <c r="O43" s="118">
        <f t="shared" si="3"/>
        <v>0.001052408428194444</v>
      </c>
    </row>
    <row r="44" spans="1:15" ht="12.75">
      <c r="A44" s="81" t="s">
        <v>102</v>
      </c>
      <c r="B44" s="76" t="s">
        <v>103</v>
      </c>
      <c r="C44" s="76" t="s">
        <v>18</v>
      </c>
      <c r="D44" s="102" t="s">
        <v>15</v>
      </c>
      <c r="E44" s="104">
        <f aca="true" ca="1" t="shared" si="7" ref="E44:I53">VLOOKUP($A44,INDIRECT("'"&amp;E$1&amp;"'!"&amp;"$A$10:$O$337"),15,0)</f>
        <v>21955162.439999998</v>
      </c>
      <c r="F44" s="77">
        <f ca="1" t="shared" si="7"/>
        <v>23917396.42</v>
      </c>
      <c r="G44" s="77">
        <f ca="1" t="shared" si="7"/>
        <v>23782867.91</v>
      </c>
      <c r="H44" s="77">
        <f ca="1" t="shared" si="7"/>
        <v>23888884.959999997</v>
      </c>
      <c r="I44" s="105">
        <f ca="1" t="shared" si="7"/>
        <v>25813452.790000003</v>
      </c>
      <c r="J44" s="96">
        <f>E44*(VLOOKUP($A44,Revaluation!$A$6:$F$331,6,0))</f>
        <v>22598874.710396387</v>
      </c>
      <c r="K44" s="78">
        <f>F44*(VLOOKUP($A44,Revaluation!$A$6:$F$331,6,0))</f>
        <v>24618640.220566873</v>
      </c>
      <c r="L44" s="78">
        <f>G44*(VLOOKUP($A44,Revaluation!$A$6:$F$331,6,0))</f>
        <v>24480167.41487597</v>
      </c>
      <c r="M44" s="78">
        <f t="shared" si="1"/>
        <v>23888884.959999997</v>
      </c>
      <c r="N44" s="97">
        <f t="shared" si="2"/>
        <v>25813452.790000003</v>
      </c>
      <c r="O44" s="118">
        <f t="shared" si="3"/>
        <v>0.0012356877873782922</v>
      </c>
    </row>
    <row r="45" spans="1:15" ht="12.75">
      <c r="A45" s="81" t="s">
        <v>104</v>
      </c>
      <c r="B45" s="76" t="s">
        <v>105</v>
      </c>
      <c r="C45" s="76" t="s">
        <v>18</v>
      </c>
      <c r="D45" s="102" t="s">
        <v>42</v>
      </c>
      <c r="E45" s="104">
        <f ca="1" t="shared" si="7"/>
        <v>37355765.97000001</v>
      </c>
      <c r="F45" s="77">
        <f ca="1" t="shared" si="7"/>
        <v>43139245.779999994</v>
      </c>
      <c r="G45" s="77">
        <f ca="1" t="shared" si="7"/>
        <v>43888813.190000005</v>
      </c>
      <c r="H45" s="77">
        <f ca="1" t="shared" si="7"/>
        <v>43930199.45</v>
      </c>
      <c r="I45" s="105">
        <f ca="1" t="shared" si="7"/>
        <v>48835383.4</v>
      </c>
      <c r="J45" s="96">
        <f>E45*(VLOOKUP($A45,Revaluation!$A$6:$F$331,6,0))</f>
        <v>37620470.75457529</v>
      </c>
      <c r="K45" s="78">
        <f>F45*(VLOOKUP($A45,Revaluation!$A$6:$F$331,6,0))</f>
        <v>43444932.58535436</v>
      </c>
      <c r="L45" s="78">
        <f>G45*(VLOOKUP($A45,Revaluation!$A$6:$F$331,6,0))</f>
        <v>44199811.46667979</v>
      </c>
      <c r="M45" s="78">
        <f t="shared" si="1"/>
        <v>43930199.45</v>
      </c>
      <c r="N45" s="97">
        <f t="shared" si="2"/>
        <v>48835383.4</v>
      </c>
      <c r="O45" s="118">
        <f t="shared" si="3"/>
        <v>0.0022192582317855287</v>
      </c>
    </row>
    <row r="46" spans="1:15" ht="12.75">
      <c r="A46" s="81" t="s">
        <v>106</v>
      </c>
      <c r="B46" s="76" t="s">
        <v>107</v>
      </c>
      <c r="C46" s="76" t="s">
        <v>41</v>
      </c>
      <c r="D46" s="102" t="s">
        <v>42</v>
      </c>
      <c r="E46" s="104">
        <f ca="1" t="shared" si="7"/>
        <v>48291934.15999999</v>
      </c>
      <c r="F46" s="77">
        <f ca="1" t="shared" si="7"/>
        <v>53366649.07</v>
      </c>
      <c r="G46" s="77">
        <f ca="1" t="shared" si="7"/>
        <v>53386051.63999999</v>
      </c>
      <c r="H46" s="77">
        <f ca="1" t="shared" si="7"/>
        <v>52085763.910000004</v>
      </c>
      <c r="I46" s="105">
        <f ca="1" t="shared" si="7"/>
        <v>54171336.23</v>
      </c>
      <c r="J46" s="96">
        <f>E46*(VLOOKUP($A46,Revaluation!$A$6:$F$331,6,0))</f>
        <v>48341497.00920847</v>
      </c>
      <c r="K46" s="78">
        <f>F46*(VLOOKUP($A46,Revaluation!$A$6:$F$331,6,0))</f>
        <v>53421420.18709494</v>
      </c>
      <c r="L46" s="78">
        <f>G46*(VLOOKUP($A46,Revaluation!$A$6:$F$331,6,0))</f>
        <v>53440842.67028888</v>
      </c>
      <c r="M46" s="78">
        <f t="shared" si="1"/>
        <v>52085763.910000004</v>
      </c>
      <c r="N46" s="97">
        <f t="shared" si="2"/>
        <v>54171336.23</v>
      </c>
      <c r="O46" s="118">
        <f t="shared" si="3"/>
        <v>0.002661317447332486</v>
      </c>
    </row>
    <row r="47" spans="1:15" ht="12.75">
      <c r="A47" s="81" t="s">
        <v>108</v>
      </c>
      <c r="B47" s="76" t="s">
        <v>109</v>
      </c>
      <c r="C47" s="76" t="s">
        <v>32</v>
      </c>
      <c r="D47" s="102" t="s">
        <v>15</v>
      </c>
      <c r="E47" s="104">
        <f ca="1" t="shared" si="7"/>
        <v>69195048.72999999</v>
      </c>
      <c r="F47" s="77">
        <f ca="1" t="shared" si="7"/>
        <v>75382530.11</v>
      </c>
      <c r="G47" s="77">
        <f ca="1" t="shared" si="7"/>
        <v>75272606.88000001</v>
      </c>
      <c r="H47" s="77">
        <f ca="1" t="shared" si="7"/>
        <v>81793142.89</v>
      </c>
      <c r="I47" s="105">
        <f ca="1" t="shared" si="7"/>
        <v>87592743.34999998</v>
      </c>
      <c r="J47" s="96">
        <f>E47*(VLOOKUP($A47,Revaluation!$A$6:$F$331,6,0))</f>
        <v>72575987.302048</v>
      </c>
      <c r="K47" s="78">
        <f>F47*(VLOOKUP($A47,Revaluation!$A$6:$F$331,6,0))</f>
        <v>79065795.1468085</v>
      </c>
      <c r="L47" s="78">
        <f>G47*(VLOOKUP($A47,Revaluation!$A$6:$F$331,6,0))</f>
        <v>78950500.95898578</v>
      </c>
      <c r="M47" s="78">
        <f t="shared" si="1"/>
        <v>81793142.89</v>
      </c>
      <c r="N47" s="97">
        <f t="shared" si="2"/>
        <v>87592743.34999998</v>
      </c>
      <c r="O47" s="118">
        <f t="shared" si="3"/>
        <v>0.0040712360596116635</v>
      </c>
    </row>
    <row r="48" spans="1:15" ht="12.75">
      <c r="A48" s="81" t="s">
        <v>110</v>
      </c>
      <c r="B48" s="76" t="s">
        <v>111</v>
      </c>
      <c r="C48" s="76" t="s">
        <v>35</v>
      </c>
      <c r="D48" s="102" t="s">
        <v>36</v>
      </c>
      <c r="E48" s="104">
        <f ca="1" t="shared" si="7"/>
        <v>295386000.08000004</v>
      </c>
      <c r="F48" s="77">
        <f ca="1" t="shared" si="7"/>
        <v>323230064.39000005</v>
      </c>
      <c r="G48" s="77">
        <f ca="1" t="shared" si="7"/>
        <v>330723530.63</v>
      </c>
      <c r="H48" s="77">
        <f ca="1" t="shared" si="7"/>
        <v>426058477.1100001</v>
      </c>
      <c r="I48" s="105">
        <f ca="1" t="shared" si="7"/>
        <v>466388528.05</v>
      </c>
      <c r="J48" s="96">
        <f>E48*(VLOOKUP($A48,Revaluation!$A$6:$F$331,6,0))</f>
        <v>372012669.980671</v>
      </c>
      <c r="K48" s="78">
        <f>F48*(VLOOKUP($A48,Revaluation!$A$6:$F$331,6,0))</f>
        <v>407079818.404331</v>
      </c>
      <c r="L48" s="78">
        <f>G48*(VLOOKUP($A48,Revaluation!$A$6:$F$331,6,0))</f>
        <v>416517179.6286186</v>
      </c>
      <c r="M48" s="78">
        <f t="shared" si="1"/>
        <v>426058477.1100001</v>
      </c>
      <c r="N48" s="97">
        <f t="shared" si="2"/>
        <v>466388528.05</v>
      </c>
      <c r="O48" s="118">
        <f t="shared" si="3"/>
        <v>0.021253588989173653</v>
      </c>
    </row>
    <row r="49" spans="1:15" ht="12.75">
      <c r="A49" s="81" t="s">
        <v>112</v>
      </c>
      <c r="B49" s="76" t="s">
        <v>113</v>
      </c>
      <c r="C49" s="76" t="s">
        <v>61</v>
      </c>
      <c r="D49" s="102" t="s">
        <v>15</v>
      </c>
      <c r="E49" s="104">
        <f ca="1" t="shared" si="7"/>
        <v>26707975.48</v>
      </c>
      <c r="F49" s="77">
        <f ca="1" t="shared" si="7"/>
        <v>29163039.67</v>
      </c>
      <c r="G49" s="77">
        <f ca="1" t="shared" si="7"/>
        <v>24463324.13</v>
      </c>
      <c r="H49" s="77">
        <f ca="1" t="shared" si="7"/>
        <v>28493221.04</v>
      </c>
      <c r="I49" s="105">
        <f ca="1" t="shared" si="7"/>
        <v>31707427.210000005</v>
      </c>
      <c r="J49" s="96">
        <f>E49*(VLOOKUP($A49,Revaluation!$A$6:$F$331,6,0))</f>
        <v>27597155.928560212</v>
      </c>
      <c r="K49" s="78">
        <f>F49*(VLOOKUP($A49,Revaluation!$A$6:$F$331,6,0))</f>
        <v>30133955.818794888</v>
      </c>
      <c r="L49" s="78">
        <f>G49*(VLOOKUP($A49,Revaluation!$A$6:$F$331,6,0))</f>
        <v>25277774.08857047</v>
      </c>
      <c r="M49" s="78">
        <f t="shared" si="1"/>
        <v>28493221.04</v>
      </c>
      <c r="N49" s="97">
        <f t="shared" si="2"/>
        <v>31707427.210000005</v>
      </c>
      <c r="O49" s="118">
        <f t="shared" si="3"/>
        <v>0.0014576791022473524</v>
      </c>
    </row>
    <row r="50" spans="1:15" ht="12.75">
      <c r="A50" s="81" t="s">
        <v>114</v>
      </c>
      <c r="B50" s="76" t="s">
        <v>115</v>
      </c>
      <c r="C50" s="76" t="s">
        <v>14</v>
      </c>
      <c r="D50" s="102" t="s">
        <v>15</v>
      </c>
      <c r="E50" s="104">
        <f ca="1" t="shared" si="7"/>
        <v>40899841.1</v>
      </c>
      <c r="F50" s="77">
        <f ca="1" t="shared" si="7"/>
        <v>44117537.620000005</v>
      </c>
      <c r="G50" s="77">
        <f ca="1" t="shared" si="7"/>
        <v>45138994.35999999</v>
      </c>
      <c r="H50" s="77">
        <f ca="1" t="shared" si="7"/>
        <v>45423487.03999999</v>
      </c>
      <c r="I50" s="105">
        <f ca="1" t="shared" si="7"/>
        <v>48419683.11</v>
      </c>
      <c r="J50" s="96">
        <f>E50*(VLOOKUP($A50,Revaluation!$A$6:$F$331,6,0))</f>
        <v>41542490.06428548</v>
      </c>
      <c r="K50" s="78">
        <f>F50*(VLOOKUP($A50,Revaluation!$A$6:$F$331,6,0))</f>
        <v>44810745.44418196</v>
      </c>
      <c r="L50" s="78">
        <f>G50*(VLOOKUP($A50,Revaluation!$A$6:$F$331,6,0))</f>
        <v>45848252.07822477</v>
      </c>
      <c r="M50" s="78">
        <f t="shared" si="1"/>
        <v>45423487.03999999</v>
      </c>
      <c r="N50" s="97">
        <f t="shared" si="2"/>
        <v>48419683.11</v>
      </c>
      <c r="O50" s="118">
        <f t="shared" si="3"/>
        <v>0.002300828473890094</v>
      </c>
    </row>
    <row r="51" spans="1:15" ht="12.75">
      <c r="A51" s="81" t="s">
        <v>116</v>
      </c>
      <c r="B51" s="76" t="s">
        <v>117</v>
      </c>
      <c r="C51" s="76" t="s">
        <v>18</v>
      </c>
      <c r="D51" s="102" t="s">
        <v>15</v>
      </c>
      <c r="E51" s="104">
        <f ca="1" t="shared" si="7"/>
        <v>31685477.409999996</v>
      </c>
      <c r="F51" s="77">
        <f ca="1" t="shared" si="7"/>
        <v>33747988.17</v>
      </c>
      <c r="G51" s="77">
        <f ca="1" t="shared" si="7"/>
        <v>34148083.45</v>
      </c>
      <c r="H51" s="77">
        <f ca="1" t="shared" si="7"/>
        <v>36206236.1</v>
      </c>
      <c r="I51" s="105">
        <f ca="1" t="shared" si="7"/>
        <v>38331040.39</v>
      </c>
      <c r="J51" s="96">
        <f>E51*(VLOOKUP($A51,Revaluation!$A$6:$F$331,6,0))</f>
        <v>33402489.170323383</v>
      </c>
      <c r="K51" s="78">
        <f>F51*(VLOOKUP($A51,Revaluation!$A$6:$F$331,6,0))</f>
        <v>35576765.80921136</v>
      </c>
      <c r="L51" s="78">
        <f>G51*(VLOOKUP($A51,Revaluation!$A$6:$F$331,6,0))</f>
        <v>35998541.9460948</v>
      </c>
      <c r="M51" s="78">
        <f t="shared" si="1"/>
        <v>36206236.1</v>
      </c>
      <c r="N51" s="97">
        <f t="shared" si="2"/>
        <v>38331040.39</v>
      </c>
      <c r="O51" s="118">
        <f t="shared" si="3"/>
        <v>0.0018272203224916402</v>
      </c>
    </row>
    <row r="52" spans="1:15" ht="12.75">
      <c r="A52" s="81" t="s">
        <v>118</v>
      </c>
      <c r="B52" s="76" t="s">
        <v>119</v>
      </c>
      <c r="C52" s="76" t="s">
        <v>32</v>
      </c>
      <c r="D52" s="102" t="s">
        <v>15</v>
      </c>
      <c r="E52" s="104">
        <f ca="1" t="shared" si="7"/>
        <v>11223608.69</v>
      </c>
      <c r="F52" s="77">
        <f ca="1" t="shared" si="7"/>
        <v>12446418.120000001</v>
      </c>
      <c r="G52" s="77">
        <f ca="1" t="shared" si="7"/>
        <v>12757063.709999999</v>
      </c>
      <c r="H52" s="77">
        <f ca="1" t="shared" si="7"/>
        <v>13408380.11</v>
      </c>
      <c r="I52" s="105">
        <f ca="1" t="shared" si="7"/>
        <v>13949832.09</v>
      </c>
      <c r="J52" s="96">
        <f>E52*(VLOOKUP($A52,Revaluation!$A$6:$F$331,6,0))</f>
        <v>12032031.388814356</v>
      </c>
      <c r="K52" s="78">
        <f>F52*(VLOOKUP($A52,Revaluation!$A$6:$F$331,6,0))</f>
        <v>13342918.274723615</v>
      </c>
      <c r="L52" s="78">
        <f>G52*(VLOOKUP($A52,Revaluation!$A$6:$F$331,6,0))</f>
        <v>13675939.283644475</v>
      </c>
      <c r="M52" s="78">
        <f t="shared" si="1"/>
        <v>13408380.11</v>
      </c>
      <c r="N52" s="97">
        <f t="shared" si="2"/>
        <v>13949832.09</v>
      </c>
      <c r="O52" s="118">
        <f t="shared" si="3"/>
        <v>0.0006759547090153701</v>
      </c>
    </row>
    <row r="53" spans="1:15" ht="12.75">
      <c r="A53" s="81" t="s">
        <v>120</v>
      </c>
      <c r="B53" s="76" t="s">
        <v>121</v>
      </c>
      <c r="C53" s="76" t="s">
        <v>32</v>
      </c>
      <c r="D53" s="102" t="s">
        <v>54</v>
      </c>
      <c r="E53" s="104">
        <f ca="1" t="shared" si="7"/>
        <v>64692249.79000001</v>
      </c>
      <c r="F53" s="77">
        <f ca="1" t="shared" si="7"/>
        <v>71778964.71</v>
      </c>
      <c r="G53" s="77">
        <f ca="1" t="shared" si="7"/>
        <v>73159609.61</v>
      </c>
      <c r="H53" s="77">
        <f ca="1" t="shared" si="7"/>
        <v>69880438.26</v>
      </c>
      <c r="I53" s="105">
        <f ca="1" t="shared" si="7"/>
        <v>72398970.92</v>
      </c>
      <c r="J53" s="96">
        <f>E53*(VLOOKUP($A53,Revaluation!$A$6:$F$331,6,0))</f>
        <v>64621510.59306456</v>
      </c>
      <c r="K53" s="78">
        <f>F53*(VLOOKUP($A53,Revaluation!$A$6:$F$331,6,0))</f>
        <v>71700476.3850936</v>
      </c>
      <c r="L53" s="78">
        <f>G53*(VLOOKUP($A53,Revaluation!$A$6:$F$331,6,0))</f>
        <v>73079611.58784555</v>
      </c>
      <c r="M53" s="78">
        <f t="shared" si="1"/>
        <v>69880438.26</v>
      </c>
      <c r="N53" s="97">
        <f t="shared" si="2"/>
        <v>72398970.92</v>
      </c>
      <c r="O53" s="118">
        <f t="shared" si="3"/>
        <v>0.0035796363623462153</v>
      </c>
    </row>
    <row r="54" spans="1:15" ht="12.75">
      <c r="A54" s="81" t="s">
        <v>122</v>
      </c>
      <c r="B54" s="76" t="s">
        <v>123</v>
      </c>
      <c r="C54" s="76" t="s">
        <v>21</v>
      </c>
      <c r="D54" s="102" t="s">
        <v>15</v>
      </c>
      <c r="E54" s="104">
        <f aca="true" ca="1" t="shared" si="8" ref="E54:I63">VLOOKUP($A54,INDIRECT("'"&amp;E$1&amp;"'!"&amp;"$A$10:$O$337"),15,0)</f>
        <v>40447497.1</v>
      </c>
      <c r="F54" s="77">
        <f ca="1" t="shared" si="8"/>
        <v>44257016.04000001</v>
      </c>
      <c r="G54" s="77">
        <f ca="1" t="shared" si="8"/>
        <v>43876241.4</v>
      </c>
      <c r="H54" s="77">
        <f ca="1" t="shared" si="8"/>
        <v>38856402.9</v>
      </c>
      <c r="I54" s="105">
        <f ca="1" t="shared" si="8"/>
        <v>42060317.64</v>
      </c>
      <c r="J54" s="96">
        <f>E54*(VLOOKUP($A54,Revaluation!$A$6:$F$331,6,0))</f>
        <v>37645104.10377887</v>
      </c>
      <c r="K54" s="78">
        <f>F54*(VLOOKUP($A54,Revaluation!$A$6:$F$331,6,0))</f>
        <v>41190681.639196195</v>
      </c>
      <c r="L54" s="78">
        <f>G54*(VLOOKUP($A54,Revaluation!$A$6:$F$331,6,0))</f>
        <v>40836288.858662955</v>
      </c>
      <c r="M54" s="78">
        <f t="shared" si="1"/>
        <v>38856402.9</v>
      </c>
      <c r="N54" s="97">
        <f t="shared" si="2"/>
        <v>42060317.64</v>
      </c>
      <c r="O54" s="118">
        <f t="shared" si="3"/>
        <v>0.0020417222686270656</v>
      </c>
    </row>
    <row r="55" spans="1:15" ht="12.75">
      <c r="A55" s="81" t="s">
        <v>124</v>
      </c>
      <c r="B55" s="76" t="s">
        <v>125</v>
      </c>
      <c r="C55" s="76" t="s">
        <v>32</v>
      </c>
      <c r="D55" s="102" t="s">
        <v>15</v>
      </c>
      <c r="E55" s="104">
        <f ca="1" t="shared" si="8"/>
        <v>59009174.15999999</v>
      </c>
      <c r="F55" s="77">
        <f ca="1" t="shared" si="8"/>
        <v>65715702.34</v>
      </c>
      <c r="G55" s="77">
        <f ca="1" t="shared" si="8"/>
        <v>66280039.760000005</v>
      </c>
      <c r="H55" s="77">
        <f ca="1" t="shared" si="8"/>
        <v>68320952.85000001</v>
      </c>
      <c r="I55" s="105">
        <f ca="1" t="shared" si="8"/>
        <v>72489599.93000002</v>
      </c>
      <c r="J55" s="96">
        <f>E55*(VLOOKUP($A55,Revaluation!$A$6:$F$331,6,0))</f>
        <v>61834342.10376189</v>
      </c>
      <c r="K55" s="78">
        <f>F55*(VLOOKUP($A55,Revaluation!$A$6:$F$331,6,0))</f>
        <v>68861957.10962898</v>
      </c>
      <c r="L55" s="78">
        <f>G55*(VLOOKUP($A55,Revaluation!$A$6:$F$331,6,0))</f>
        <v>69453313.17564708</v>
      </c>
      <c r="M55" s="78">
        <f t="shared" si="1"/>
        <v>68320952.85000001</v>
      </c>
      <c r="N55" s="97">
        <f t="shared" si="2"/>
        <v>72489599.93000002</v>
      </c>
      <c r="O55" s="118">
        <f t="shared" si="3"/>
        <v>0.003470512704604614</v>
      </c>
    </row>
    <row r="56" spans="1:15" ht="12.75">
      <c r="A56" s="81" t="s">
        <v>126</v>
      </c>
      <c r="B56" s="76" t="s">
        <v>127</v>
      </c>
      <c r="C56" s="76" t="s">
        <v>53</v>
      </c>
      <c r="D56" s="102" t="s">
        <v>15</v>
      </c>
      <c r="E56" s="104">
        <f ca="1" t="shared" si="8"/>
        <v>44219717.57000001</v>
      </c>
      <c r="F56" s="77">
        <f ca="1" t="shared" si="8"/>
        <v>48484079.24</v>
      </c>
      <c r="G56" s="77">
        <f ca="1" t="shared" si="8"/>
        <v>47706853.87</v>
      </c>
      <c r="H56" s="77">
        <f ca="1" t="shared" si="8"/>
        <v>47336201.59</v>
      </c>
      <c r="I56" s="105">
        <f ca="1" t="shared" si="8"/>
        <v>50809670.480000004</v>
      </c>
      <c r="J56" s="96">
        <f>E56*(VLOOKUP($A56,Revaluation!$A$6:$F$331,6,0))</f>
        <v>44663347.29892171</v>
      </c>
      <c r="K56" s="78">
        <f>F56*(VLOOKUP($A56,Revaluation!$A$6:$F$331,6,0))</f>
        <v>48970490.73496739</v>
      </c>
      <c r="L56" s="78">
        <f>G56*(VLOOKUP($A56,Revaluation!$A$6:$F$331,6,0))</f>
        <v>48185467.93207654</v>
      </c>
      <c r="M56" s="78">
        <f t="shared" si="1"/>
        <v>47336201.59</v>
      </c>
      <c r="N56" s="97">
        <f t="shared" si="2"/>
        <v>50809670.480000004</v>
      </c>
      <c r="O56" s="118">
        <f t="shared" si="3"/>
        <v>0.002442520517385508</v>
      </c>
    </row>
    <row r="57" spans="1:15" ht="12.75">
      <c r="A57" s="81" t="s">
        <v>128</v>
      </c>
      <c r="B57" s="76" t="s">
        <v>129</v>
      </c>
      <c r="C57" s="76" t="s">
        <v>14</v>
      </c>
      <c r="D57" s="102" t="s">
        <v>15</v>
      </c>
      <c r="E57" s="104">
        <f ca="1" t="shared" si="8"/>
        <v>58637883.089999996</v>
      </c>
      <c r="F57" s="77">
        <f ca="1" t="shared" si="8"/>
        <v>62895064.47</v>
      </c>
      <c r="G57" s="77">
        <f ca="1" t="shared" si="8"/>
        <v>64053737.93</v>
      </c>
      <c r="H57" s="77">
        <f ca="1" t="shared" si="8"/>
        <v>61782902.3</v>
      </c>
      <c r="I57" s="105">
        <f ca="1" t="shared" si="8"/>
        <v>61408650.63</v>
      </c>
      <c r="J57" s="96">
        <f>E57*(VLOOKUP($A57,Revaluation!$A$6:$F$331,6,0))</f>
        <v>55081904.22195856</v>
      </c>
      <c r="K57" s="78">
        <f>F57*(VLOOKUP($A57,Revaluation!$A$6:$F$331,6,0))</f>
        <v>59080917.2263802</v>
      </c>
      <c r="L57" s="78">
        <f>G57*(VLOOKUP($A57,Revaluation!$A$6:$F$331,6,0))</f>
        <v>60169325.21768317</v>
      </c>
      <c r="M57" s="78">
        <f t="shared" si="1"/>
        <v>61782902.3</v>
      </c>
      <c r="N57" s="97">
        <f t="shared" si="2"/>
        <v>61408650.63</v>
      </c>
      <c r="O57" s="118">
        <f t="shared" si="3"/>
        <v>0.0030283883129193358</v>
      </c>
    </row>
    <row r="58" spans="1:15" ht="12.75">
      <c r="A58" s="81" t="s">
        <v>130</v>
      </c>
      <c r="B58" s="76" t="s">
        <v>131</v>
      </c>
      <c r="C58" s="76" t="s">
        <v>18</v>
      </c>
      <c r="D58" s="102" t="s">
        <v>54</v>
      </c>
      <c r="E58" s="104">
        <f ca="1" t="shared" si="8"/>
        <v>112927057.72</v>
      </c>
      <c r="F58" s="77">
        <f ca="1" t="shared" si="8"/>
        <v>123217867.07</v>
      </c>
      <c r="G58" s="77">
        <f ca="1" t="shared" si="8"/>
        <v>123301060.84</v>
      </c>
      <c r="H58" s="77">
        <f ca="1" t="shared" si="8"/>
        <v>124398982.44</v>
      </c>
      <c r="I58" s="105">
        <f ca="1" t="shared" si="8"/>
        <v>124739174.63</v>
      </c>
      <c r="J58" s="96">
        <f>E58*(VLOOKUP($A58,Revaluation!$A$6:$F$331,6,0))</f>
        <v>111396159.55665983</v>
      </c>
      <c r="K58" s="78">
        <f>F58*(VLOOKUP($A58,Revaluation!$A$6:$F$331,6,0))</f>
        <v>121547461.32139838</v>
      </c>
      <c r="L58" s="78">
        <f>G58*(VLOOKUP($A58,Revaluation!$A$6:$F$331,6,0))</f>
        <v>121629527.27320968</v>
      </c>
      <c r="M58" s="78">
        <f t="shared" si="1"/>
        <v>124398982.44</v>
      </c>
      <c r="N58" s="97">
        <f t="shared" si="2"/>
        <v>124739174.63</v>
      </c>
      <c r="O58" s="118">
        <f t="shared" si="3"/>
        <v>0.006144963455320689</v>
      </c>
    </row>
    <row r="59" spans="1:15" ht="12.75">
      <c r="A59" s="81" t="s">
        <v>132</v>
      </c>
      <c r="B59" s="76" t="s">
        <v>133</v>
      </c>
      <c r="C59" s="76" t="s">
        <v>18</v>
      </c>
      <c r="D59" s="102" t="s">
        <v>54</v>
      </c>
      <c r="E59" s="104">
        <f ca="1" t="shared" si="8"/>
        <v>127149989.35</v>
      </c>
      <c r="F59" s="77">
        <f ca="1" t="shared" si="8"/>
        <v>136956724.29</v>
      </c>
      <c r="G59" s="77">
        <f ca="1" t="shared" si="8"/>
        <v>136616219.01</v>
      </c>
      <c r="H59" s="77">
        <f ca="1" t="shared" si="8"/>
        <v>130731099.7</v>
      </c>
      <c r="I59" s="105">
        <f ca="1" t="shared" si="8"/>
        <v>141393253.86999997</v>
      </c>
      <c r="J59" s="96">
        <f>E59*(VLOOKUP($A59,Revaluation!$A$6:$F$331,6,0))</f>
        <v>126298017.24159361</v>
      </c>
      <c r="K59" s="78">
        <f>F59*(VLOOKUP($A59,Revaluation!$A$6:$F$331,6,0))</f>
        <v>136039041.87610224</v>
      </c>
      <c r="L59" s="78">
        <f>G59*(VLOOKUP($A59,Revaluation!$A$6:$F$331,6,0))</f>
        <v>135700818.16138437</v>
      </c>
      <c r="M59" s="78">
        <f t="shared" si="1"/>
        <v>130731099.7</v>
      </c>
      <c r="N59" s="97">
        <f t="shared" si="2"/>
        <v>141393253.86999997</v>
      </c>
      <c r="O59" s="118">
        <f t="shared" si="3"/>
        <v>0.0068213438809042026</v>
      </c>
    </row>
    <row r="60" spans="1:15" ht="12.75">
      <c r="A60" s="81" t="s">
        <v>134</v>
      </c>
      <c r="B60" s="76" t="s">
        <v>135</v>
      </c>
      <c r="C60" s="76" t="s">
        <v>21</v>
      </c>
      <c r="D60" s="102" t="s">
        <v>15</v>
      </c>
      <c r="E60" s="104">
        <f ca="1" t="shared" si="8"/>
        <v>29833860.31</v>
      </c>
      <c r="F60" s="77">
        <f ca="1" t="shared" si="8"/>
        <v>31897375.44</v>
      </c>
      <c r="G60" s="77">
        <f ca="1" t="shared" si="8"/>
        <v>32126319.240000006</v>
      </c>
      <c r="H60" s="77">
        <f ca="1" t="shared" si="8"/>
        <v>31476097.92</v>
      </c>
      <c r="I60" s="105">
        <f ca="1" t="shared" si="8"/>
        <v>32418885.430000003</v>
      </c>
      <c r="J60" s="96">
        <f>E60*(VLOOKUP($A60,Revaluation!$A$6:$F$331,6,0))</f>
        <v>27901143.00856876</v>
      </c>
      <c r="K60" s="78">
        <f>F60*(VLOOKUP($A60,Revaluation!$A$6:$F$331,6,0))</f>
        <v>29830978.106817078</v>
      </c>
      <c r="L60" s="78">
        <f>G60*(VLOOKUP($A60,Revaluation!$A$6:$F$331,6,0))</f>
        <v>30045090.314836774</v>
      </c>
      <c r="M60" s="78">
        <f t="shared" si="1"/>
        <v>31476097.92</v>
      </c>
      <c r="N60" s="97">
        <f t="shared" si="2"/>
        <v>32418885.430000003</v>
      </c>
      <c r="O60" s="118">
        <f t="shared" si="3"/>
        <v>0.0015438175267749078</v>
      </c>
    </row>
    <row r="61" spans="1:15" ht="12.75">
      <c r="A61" s="81" t="s">
        <v>136</v>
      </c>
      <c r="B61" s="76" t="s">
        <v>137</v>
      </c>
      <c r="C61" s="76" t="s">
        <v>14</v>
      </c>
      <c r="D61" s="102" t="s">
        <v>15</v>
      </c>
      <c r="E61" s="104">
        <f ca="1" t="shared" si="8"/>
        <v>33457418.09</v>
      </c>
      <c r="F61" s="77">
        <f ca="1" t="shared" si="8"/>
        <v>37460179.099999994</v>
      </c>
      <c r="G61" s="77">
        <f ca="1" t="shared" si="8"/>
        <v>38008536.29000001</v>
      </c>
      <c r="H61" s="77">
        <f ca="1" t="shared" si="8"/>
        <v>37997051.559999995</v>
      </c>
      <c r="I61" s="105">
        <f ca="1" t="shared" si="8"/>
        <v>40497301.92</v>
      </c>
      <c r="J61" s="96">
        <f>E61*(VLOOKUP($A61,Revaluation!$A$6:$F$331,6,0))</f>
        <v>33226823.95008599</v>
      </c>
      <c r="K61" s="78">
        <f>F61*(VLOOKUP($A61,Revaluation!$A$6:$F$331,6,0))</f>
        <v>37201997.25950792</v>
      </c>
      <c r="L61" s="78">
        <f>G61*(VLOOKUP($A61,Revaluation!$A$6:$F$331,6,0))</f>
        <v>37746575.07973547</v>
      </c>
      <c r="M61" s="78">
        <f t="shared" si="1"/>
        <v>37997051.559999995</v>
      </c>
      <c r="N61" s="97">
        <f t="shared" si="2"/>
        <v>40497301.92</v>
      </c>
      <c r="O61" s="118">
        <f t="shared" si="3"/>
        <v>0.0019000452378905965</v>
      </c>
    </row>
    <row r="62" spans="1:15" ht="12.75">
      <c r="A62" s="81" t="s">
        <v>138</v>
      </c>
      <c r="B62" s="76" t="s">
        <v>139</v>
      </c>
      <c r="C62" s="76" t="s">
        <v>14</v>
      </c>
      <c r="D62" s="102" t="s">
        <v>15</v>
      </c>
      <c r="E62" s="104">
        <f ca="1" t="shared" si="8"/>
        <v>18097094.639999997</v>
      </c>
      <c r="F62" s="77">
        <f ca="1" t="shared" si="8"/>
        <v>20575758.560000002</v>
      </c>
      <c r="G62" s="77">
        <f ca="1" t="shared" si="8"/>
        <v>20075002.11</v>
      </c>
      <c r="H62" s="77">
        <f ca="1" t="shared" si="8"/>
        <v>17956482.3</v>
      </c>
      <c r="I62" s="105">
        <f ca="1" t="shared" si="8"/>
        <v>19208442.17</v>
      </c>
      <c r="J62" s="96">
        <f>E62*(VLOOKUP($A62,Revaluation!$A$6:$F$331,6,0))</f>
        <v>16815732.912132047</v>
      </c>
      <c r="K62" s="78">
        <f>F62*(VLOOKUP($A62,Revaluation!$A$6:$F$331,6,0))</f>
        <v>19118895.452130694</v>
      </c>
      <c r="L62" s="78">
        <f>G62*(VLOOKUP($A62,Revaluation!$A$6:$F$331,6,0))</f>
        <v>18653594.977953173</v>
      </c>
      <c r="M62" s="78">
        <f t="shared" si="1"/>
        <v>17956482.3</v>
      </c>
      <c r="N62" s="97">
        <f t="shared" si="2"/>
        <v>19208442.17</v>
      </c>
      <c r="O62" s="118">
        <f t="shared" si="3"/>
        <v>0.0009339227795478456</v>
      </c>
    </row>
    <row r="63" spans="1:15" ht="12.75">
      <c r="A63" s="81" t="s">
        <v>140</v>
      </c>
      <c r="B63" s="76" t="s">
        <v>141</v>
      </c>
      <c r="C63" s="76" t="s">
        <v>18</v>
      </c>
      <c r="D63" s="102" t="s">
        <v>15</v>
      </c>
      <c r="E63" s="104">
        <f ca="1" t="shared" si="8"/>
        <v>19841696.26</v>
      </c>
      <c r="F63" s="77">
        <f ca="1" t="shared" si="8"/>
        <v>21261670.8</v>
      </c>
      <c r="G63" s="77">
        <f ca="1" t="shared" si="8"/>
        <v>22522377.8</v>
      </c>
      <c r="H63" s="77">
        <f ca="1" t="shared" si="8"/>
        <v>21800380.56</v>
      </c>
      <c r="I63" s="105">
        <f ca="1" t="shared" si="8"/>
        <v>25475534.060000002</v>
      </c>
      <c r="J63" s="96">
        <f>E63*(VLOOKUP($A63,Revaluation!$A$6:$F$331,6,0))</f>
        <v>20810681.917022213</v>
      </c>
      <c r="K63" s="78">
        <f>F63*(VLOOKUP($A63,Revaluation!$A$6:$F$331,6,0))</f>
        <v>22300002.088795163</v>
      </c>
      <c r="L63" s="78">
        <f>G63*(VLOOKUP($A63,Revaluation!$A$6:$F$331,6,0))</f>
        <v>23622276.758449003</v>
      </c>
      <c r="M63" s="78">
        <f t="shared" si="1"/>
        <v>21800380.56</v>
      </c>
      <c r="N63" s="97">
        <f t="shared" si="2"/>
        <v>25475534.060000002</v>
      </c>
      <c r="O63" s="118">
        <f t="shared" si="3"/>
        <v>0.0011604559443553167</v>
      </c>
    </row>
    <row r="64" spans="1:15" ht="12.75">
      <c r="A64" s="81" t="s">
        <v>142</v>
      </c>
      <c r="B64" s="76" t="s">
        <v>143</v>
      </c>
      <c r="C64" s="76" t="s">
        <v>53</v>
      </c>
      <c r="D64" s="102" t="s">
        <v>15</v>
      </c>
      <c r="E64" s="104">
        <f aca="true" ca="1" t="shared" si="9" ref="E64:I73">VLOOKUP($A64,INDIRECT("'"&amp;E$1&amp;"'!"&amp;"$A$10:$O$337"),15,0)</f>
        <v>14352111.03</v>
      </c>
      <c r="F64" s="77">
        <f ca="1" t="shared" si="9"/>
        <v>15854670.459999999</v>
      </c>
      <c r="G64" s="77">
        <f ca="1" t="shared" si="9"/>
        <v>16346491.68</v>
      </c>
      <c r="H64" s="77">
        <f ca="1" t="shared" si="9"/>
        <v>15866241.04</v>
      </c>
      <c r="I64" s="105">
        <f ca="1" t="shared" si="9"/>
        <v>16658248.83</v>
      </c>
      <c r="J64" s="96">
        <f>E64*(VLOOKUP($A64,Revaluation!$A$6:$F$331,6,0))</f>
        <v>14661866.053648181</v>
      </c>
      <c r="K64" s="78">
        <f>F64*(VLOOKUP($A64,Revaluation!$A$6:$F$331,6,0))</f>
        <v>16196854.534036629</v>
      </c>
      <c r="L64" s="78">
        <f>G64*(VLOOKUP($A64,Revaluation!$A$6:$F$331,6,0))</f>
        <v>16699290.505644482</v>
      </c>
      <c r="M64" s="78">
        <f t="shared" si="1"/>
        <v>15866241.04</v>
      </c>
      <c r="N64" s="97">
        <f t="shared" si="2"/>
        <v>16658248.83</v>
      </c>
      <c r="O64" s="118">
        <f t="shared" si="3"/>
        <v>0.0008151314006783093</v>
      </c>
    </row>
    <row r="65" spans="1:15" ht="12.75">
      <c r="A65" s="81" t="s">
        <v>144</v>
      </c>
      <c r="B65" s="76" t="s">
        <v>145</v>
      </c>
      <c r="C65" s="76" t="s">
        <v>35</v>
      </c>
      <c r="D65" s="102" t="s">
        <v>36</v>
      </c>
      <c r="E65" s="104">
        <f ca="1" t="shared" si="9"/>
        <v>379621573.27000004</v>
      </c>
      <c r="F65" s="77">
        <f ca="1" t="shared" si="9"/>
        <v>522752057.81</v>
      </c>
      <c r="G65" s="77">
        <f ca="1" t="shared" si="9"/>
        <v>610384621.47</v>
      </c>
      <c r="H65" s="77">
        <f ca="1" t="shared" si="9"/>
        <v>669265597.2899998</v>
      </c>
      <c r="I65" s="105">
        <f ca="1" t="shared" si="9"/>
        <v>741248553.18</v>
      </c>
      <c r="J65" s="96">
        <f>E65*(VLOOKUP($A65,Revaluation!$A$6:$F$331,6,0))</f>
        <v>393922922.150121</v>
      </c>
      <c r="K65" s="78">
        <f>F65*(VLOOKUP($A65,Revaluation!$A$6:$F$331,6,0))</f>
        <v>542445510.6666024</v>
      </c>
      <c r="L65" s="78">
        <f>G65*(VLOOKUP($A65,Revaluation!$A$6:$F$331,6,0))</f>
        <v>633379424.8145782</v>
      </c>
      <c r="M65" s="78">
        <f t="shared" si="1"/>
        <v>669265597.2899998</v>
      </c>
      <c r="N65" s="97">
        <f t="shared" si="2"/>
        <v>741248553.18</v>
      </c>
      <c r="O65" s="118">
        <f t="shared" si="3"/>
        <v>0.03033503094720245</v>
      </c>
    </row>
    <row r="66" spans="1:15" ht="12.75">
      <c r="A66" s="81" t="s">
        <v>146</v>
      </c>
      <c r="B66" s="76" t="s">
        <v>147</v>
      </c>
      <c r="C66" s="76" t="s">
        <v>32</v>
      </c>
      <c r="D66" s="102" t="s">
        <v>15</v>
      </c>
      <c r="E66" s="104">
        <f ca="1" t="shared" si="9"/>
        <v>49242966.01</v>
      </c>
      <c r="F66" s="77">
        <f ca="1" t="shared" si="9"/>
        <v>54021353.6</v>
      </c>
      <c r="G66" s="77">
        <f ca="1" t="shared" si="9"/>
        <v>57314610.35</v>
      </c>
      <c r="H66" s="77">
        <f ca="1" t="shared" si="9"/>
        <v>51539889.53</v>
      </c>
      <c r="I66" s="105">
        <f ca="1" t="shared" si="9"/>
        <v>56390024.5</v>
      </c>
      <c r="J66" s="96">
        <f>E66*(VLOOKUP($A66,Revaluation!$A$6:$F$331,6,0))</f>
        <v>47812572.52039224</v>
      </c>
      <c r="K66" s="78">
        <f>F66*(VLOOKUP($A66,Revaluation!$A$6:$F$331,6,0))</f>
        <v>52452159.07842007</v>
      </c>
      <c r="L66" s="78">
        <f>G66*(VLOOKUP($A66,Revaluation!$A$6:$F$331,6,0))</f>
        <v>55649754.38889894</v>
      </c>
      <c r="M66" s="78">
        <f t="shared" si="1"/>
        <v>51539889.53</v>
      </c>
      <c r="N66" s="97">
        <f t="shared" si="2"/>
        <v>56390024.5</v>
      </c>
      <c r="O66" s="118">
        <f t="shared" si="3"/>
        <v>0.0026855786565163236</v>
      </c>
    </row>
    <row r="67" spans="1:15" ht="12.75">
      <c r="A67" s="81" t="s">
        <v>148</v>
      </c>
      <c r="B67" s="76" t="s">
        <v>149</v>
      </c>
      <c r="C67" s="76" t="s">
        <v>18</v>
      </c>
      <c r="D67" s="102" t="s">
        <v>15</v>
      </c>
      <c r="E67" s="104">
        <f ca="1" t="shared" si="9"/>
        <v>33808073.06999999</v>
      </c>
      <c r="F67" s="77">
        <f ca="1" t="shared" si="9"/>
        <v>35015587.67</v>
      </c>
      <c r="G67" s="77">
        <f ca="1" t="shared" si="9"/>
        <v>25476523.380000003</v>
      </c>
      <c r="H67" s="77">
        <f ca="1" t="shared" si="9"/>
        <v>35799455.21999999</v>
      </c>
      <c r="I67" s="105">
        <f ca="1" t="shared" si="9"/>
        <v>38764277.949999996</v>
      </c>
      <c r="J67" s="96">
        <f>E67*(VLOOKUP($A67,Revaluation!$A$6:$F$331,6,0))</f>
        <v>37179165.64376643</v>
      </c>
      <c r="K67" s="78">
        <f>F67*(VLOOKUP($A67,Revaluation!$A$6:$F$331,6,0))</f>
        <v>38507084.72503772</v>
      </c>
      <c r="L67" s="78">
        <f>G67*(VLOOKUP($A67,Revaluation!$A$6:$F$331,6,0))</f>
        <v>28016855.05148811</v>
      </c>
      <c r="M67" s="78">
        <f t="shared" si="1"/>
        <v>35799455.21999999</v>
      </c>
      <c r="N67" s="97">
        <f t="shared" si="2"/>
        <v>38764277.949999996</v>
      </c>
      <c r="O67" s="118">
        <f t="shared" si="3"/>
        <v>0.0018145149825070839</v>
      </c>
    </row>
    <row r="68" spans="1:15" ht="12.75">
      <c r="A68" s="81" t="s">
        <v>150</v>
      </c>
      <c r="B68" s="76" t="s">
        <v>151</v>
      </c>
      <c r="C68" s="76" t="s">
        <v>21</v>
      </c>
      <c r="D68" s="102" t="s">
        <v>15</v>
      </c>
      <c r="E68" s="104">
        <f ca="1" t="shared" si="9"/>
        <v>27702893.779999997</v>
      </c>
      <c r="F68" s="77">
        <f ca="1" t="shared" si="9"/>
        <v>29723152.959999997</v>
      </c>
      <c r="G68" s="77">
        <f ca="1" t="shared" si="9"/>
        <v>29673566.37</v>
      </c>
      <c r="H68" s="77">
        <f ca="1" t="shared" si="9"/>
        <v>27110964.459999997</v>
      </c>
      <c r="I68" s="105">
        <f ca="1" t="shared" si="9"/>
        <v>28899334.279999997</v>
      </c>
      <c r="J68" s="96">
        <f>E68*(VLOOKUP($A68,Revaluation!$A$6:$F$331,6,0))</f>
        <v>26004883.04914359</v>
      </c>
      <c r="K68" s="78">
        <f>F68*(VLOOKUP($A68,Revaluation!$A$6:$F$331,6,0))</f>
        <v>27901313.22434743</v>
      </c>
      <c r="L68" s="78">
        <f>G68*(VLOOKUP($A68,Revaluation!$A$6:$F$331,6,0))</f>
        <v>27854765.97610701</v>
      </c>
      <c r="M68" s="78">
        <f aca="true" t="shared" si="10" ref="M68:M131">H68</f>
        <v>27110964.459999997</v>
      </c>
      <c r="N68" s="97">
        <f aca="true" t="shared" si="11" ref="N68:N131">I68</f>
        <v>28899334.279999997</v>
      </c>
      <c r="O68" s="118">
        <f t="shared" si="3"/>
        <v>0.0014023248474106993</v>
      </c>
    </row>
    <row r="69" spans="1:15" ht="12.75">
      <c r="A69" s="81" t="s">
        <v>152</v>
      </c>
      <c r="B69" s="76" t="s">
        <v>153</v>
      </c>
      <c r="C69" s="76" t="s">
        <v>53</v>
      </c>
      <c r="D69" s="102" t="s">
        <v>54</v>
      </c>
      <c r="E69" s="104">
        <f ca="1" t="shared" si="9"/>
        <v>111535189.33000001</v>
      </c>
      <c r="F69" s="77">
        <f ca="1" t="shared" si="9"/>
        <v>119168129.77</v>
      </c>
      <c r="G69" s="77">
        <f ca="1" t="shared" si="9"/>
        <v>122456323.69</v>
      </c>
      <c r="H69" s="77">
        <f ca="1" t="shared" si="9"/>
        <v>145273080.79</v>
      </c>
      <c r="I69" s="105">
        <f ca="1" t="shared" si="9"/>
        <v>147402199.10999998</v>
      </c>
      <c r="J69" s="96">
        <f>E69*(VLOOKUP($A69,Revaluation!$A$6:$F$331,6,0))</f>
        <v>129981623.0327893</v>
      </c>
      <c r="K69" s="78">
        <f>F69*(VLOOKUP($A69,Revaluation!$A$6:$F$331,6,0))</f>
        <v>138876950.08484954</v>
      </c>
      <c r="L69" s="78">
        <f>G69*(VLOOKUP($A69,Revaluation!$A$6:$F$331,6,0))</f>
        <v>142708967.45206434</v>
      </c>
      <c r="M69" s="78">
        <f t="shared" si="10"/>
        <v>145273080.79</v>
      </c>
      <c r="N69" s="97">
        <f t="shared" si="11"/>
        <v>147402199.10999998</v>
      </c>
      <c r="O69" s="118">
        <f t="shared" si="3"/>
        <v>0.007168238126453825</v>
      </c>
    </row>
    <row r="70" spans="1:15" ht="12.75">
      <c r="A70" s="81" t="s">
        <v>154</v>
      </c>
      <c r="B70" s="76" t="s">
        <v>155</v>
      </c>
      <c r="C70" s="76" t="s">
        <v>53</v>
      </c>
      <c r="D70" s="102" t="s">
        <v>15</v>
      </c>
      <c r="E70" s="104">
        <f ca="1" t="shared" si="9"/>
        <v>22121237.13</v>
      </c>
      <c r="F70" s="77">
        <f ca="1" t="shared" si="9"/>
        <v>24344343.2</v>
      </c>
      <c r="G70" s="77">
        <f ca="1" t="shared" si="9"/>
        <v>24040585.990000002</v>
      </c>
      <c r="H70" s="77">
        <f ca="1" t="shared" si="9"/>
        <v>26333793.12</v>
      </c>
      <c r="I70" s="105">
        <f ca="1" t="shared" si="9"/>
        <v>27615903.98</v>
      </c>
      <c r="J70" s="96">
        <f>E70*(VLOOKUP($A70,Revaluation!$A$6:$F$331,6,0))</f>
        <v>23975964.76013343</v>
      </c>
      <c r="K70" s="78">
        <f>F70*(VLOOKUP($A70,Revaluation!$A$6:$F$331,6,0))</f>
        <v>26385464.3952182</v>
      </c>
      <c r="L70" s="78">
        <f>G70*(VLOOKUP($A70,Revaluation!$A$6:$F$331,6,0))</f>
        <v>26056239.039520547</v>
      </c>
      <c r="M70" s="78">
        <f t="shared" si="10"/>
        <v>26333793.12</v>
      </c>
      <c r="N70" s="97">
        <f t="shared" si="11"/>
        <v>27615903.98</v>
      </c>
      <c r="O70" s="118">
        <f aca="true" t="shared" si="12" ref="O70:O133">SUM(J70:N70)/SUM(J$5:N$330)</f>
        <v>0.001326963216648424</v>
      </c>
    </row>
    <row r="71" spans="1:15" ht="12.75">
      <c r="A71" s="81" t="s">
        <v>156</v>
      </c>
      <c r="B71" s="76" t="s">
        <v>157</v>
      </c>
      <c r="C71" s="76" t="s">
        <v>61</v>
      </c>
      <c r="D71" s="102" t="s">
        <v>42</v>
      </c>
      <c r="E71" s="104">
        <f ca="1" t="shared" si="9"/>
        <v>97836994.95</v>
      </c>
      <c r="F71" s="77">
        <f ca="1" t="shared" si="9"/>
        <v>106614206.14000002</v>
      </c>
      <c r="G71" s="77">
        <f ca="1" t="shared" si="9"/>
        <v>109973473.66000001</v>
      </c>
      <c r="H71" s="77">
        <f ca="1" t="shared" si="9"/>
        <v>101764070.9</v>
      </c>
      <c r="I71" s="105">
        <f ca="1" t="shared" si="9"/>
        <v>110374957.19000001</v>
      </c>
      <c r="J71" s="96">
        <f>E71*(VLOOKUP($A71,Revaluation!$A$6:$F$331,6,0))</f>
        <v>92764737.53570578</v>
      </c>
      <c r="K71" s="78">
        <f>F71*(VLOOKUP($A71,Revaluation!$A$6:$F$331,6,0))</f>
        <v>101086903.32536355</v>
      </c>
      <c r="L71" s="78">
        <f>G71*(VLOOKUP($A71,Revaluation!$A$6:$F$331,6,0))</f>
        <v>104272013.10887924</v>
      </c>
      <c r="M71" s="78">
        <f t="shared" si="10"/>
        <v>101764070.9</v>
      </c>
      <c r="N71" s="97">
        <f t="shared" si="11"/>
        <v>110374957.19000001</v>
      </c>
      <c r="O71" s="118">
        <f t="shared" si="12"/>
        <v>0.005193783032973162</v>
      </c>
    </row>
    <row r="72" spans="1:15" ht="12.75">
      <c r="A72" s="81" t="s">
        <v>158</v>
      </c>
      <c r="B72" s="76" t="s">
        <v>159</v>
      </c>
      <c r="C72" s="76" t="s">
        <v>41</v>
      </c>
      <c r="D72" s="102" t="s">
        <v>15</v>
      </c>
      <c r="E72" s="104">
        <f ca="1" t="shared" si="9"/>
        <v>14669164.75</v>
      </c>
      <c r="F72" s="77">
        <f ca="1" t="shared" si="9"/>
        <v>15299961.39</v>
      </c>
      <c r="G72" s="77">
        <f ca="1" t="shared" si="9"/>
        <v>15404405.51</v>
      </c>
      <c r="H72" s="77">
        <f ca="1" t="shared" si="9"/>
        <v>15851306.610000003</v>
      </c>
      <c r="I72" s="105">
        <f ca="1" t="shared" si="9"/>
        <v>16612086.38</v>
      </c>
      <c r="J72" s="96">
        <f>E72*(VLOOKUP($A72,Revaluation!$A$6:$F$331,6,0))</f>
        <v>15167138.457282957</v>
      </c>
      <c r="K72" s="78">
        <f>F72*(VLOOKUP($A72,Revaluation!$A$6:$F$331,6,0))</f>
        <v>15819348.732395511</v>
      </c>
      <c r="L72" s="78">
        <f>G72*(VLOOKUP($A72,Revaluation!$A$6:$F$331,6,0))</f>
        <v>15927338.413886344</v>
      </c>
      <c r="M72" s="78">
        <f t="shared" si="10"/>
        <v>15851306.610000003</v>
      </c>
      <c r="N72" s="97">
        <f t="shared" si="11"/>
        <v>16612086.38</v>
      </c>
      <c r="O72" s="118">
        <f t="shared" si="12"/>
        <v>0.0008079525813479402</v>
      </c>
    </row>
    <row r="73" spans="1:15" ht="12.75">
      <c r="A73" s="81" t="s">
        <v>160</v>
      </c>
      <c r="B73" s="76" t="s">
        <v>161</v>
      </c>
      <c r="C73" s="76" t="s">
        <v>14</v>
      </c>
      <c r="D73" s="102" t="s">
        <v>15</v>
      </c>
      <c r="E73" s="104">
        <f ca="1" t="shared" si="9"/>
        <v>93518431.06</v>
      </c>
      <c r="F73" s="77">
        <f ca="1" t="shared" si="9"/>
        <v>102345478.2</v>
      </c>
      <c r="G73" s="77">
        <f ca="1" t="shared" si="9"/>
        <v>110267690.97</v>
      </c>
      <c r="H73" s="77">
        <f ca="1" t="shared" si="9"/>
        <v>99307204.37</v>
      </c>
      <c r="I73" s="105">
        <f ca="1" t="shared" si="9"/>
        <v>104157315.70000002</v>
      </c>
      <c r="J73" s="96">
        <f>E73*(VLOOKUP($A73,Revaluation!$A$6:$F$331,6,0))</f>
        <v>87247091.92145215</v>
      </c>
      <c r="K73" s="78">
        <f>F73*(VLOOKUP($A73,Revaluation!$A$6:$F$331,6,0))</f>
        <v>95482197.92664662</v>
      </c>
      <c r="L73" s="78">
        <f>G73*(VLOOKUP($A73,Revaluation!$A$6:$F$331,6,0))</f>
        <v>102873147.68843246</v>
      </c>
      <c r="M73" s="78">
        <f t="shared" si="10"/>
        <v>99307204.37</v>
      </c>
      <c r="N73" s="97">
        <f t="shared" si="11"/>
        <v>104157315.70000002</v>
      </c>
      <c r="O73" s="118">
        <f t="shared" si="12"/>
        <v>0.004978039264306185</v>
      </c>
    </row>
    <row r="74" spans="1:15" ht="12.75">
      <c r="A74" s="81" t="s">
        <v>162</v>
      </c>
      <c r="B74" s="76" t="s">
        <v>695</v>
      </c>
      <c r="C74" s="76" t="s">
        <v>35</v>
      </c>
      <c r="D74" s="102" t="s">
        <v>36</v>
      </c>
      <c r="E74" s="104">
        <f aca="true" ca="1" t="shared" si="13" ref="E74:I83">VLOOKUP($A74,INDIRECT("'"&amp;E$1&amp;"'!"&amp;"$A$10:$O$337"),15,0)</f>
        <v>100563521.21</v>
      </c>
      <c r="F74" s="77">
        <f ca="1" t="shared" si="13"/>
        <v>110044255.64999999</v>
      </c>
      <c r="G74" s="77">
        <f ca="1" t="shared" si="13"/>
        <v>110265177.27000001</v>
      </c>
      <c r="H74" s="77">
        <f ca="1" t="shared" si="13"/>
        <v>98796048.02</v>
      </c>
      <c r="I74" s="105">
        <f ca="1" t="shared" si="13"/>
        <v>107893595.46</v>
      </c>
      <c r="J74" s="96">
        <f>E74*(VLOOKUP($A74,Revaluation!$A$6:$F$331,6,0))</f>
        <v>95711408.38023578</v>
      </c>
      <c r="K74" s="78">
        <f>F74*(VLOOKUP($A74,Revaluation!$A$6:$F$331,6,0))</f>
        <v>104734704.6492329</v>
      </c>
      <c r="L74" s="78">
        <f>G74*(VLOOKUP($A74,Revaluation!$A$6:$F$331,6,0))</f>
        <v>104944966.97037508</v>
      </c>
      <c r="M74" s="78">
        <f t="shared" si="10"/>
        <v>98796048.02</v>
      </c>
      <c r="N74" s="97">
        <f t="shared" si="11"/>
        <v>107893595.46</v>
      </c>
      <c r="O74" s="118">
        <f t="shared" si="12"/>
        <v>0.005212288232377073</v>
      </c>
    </row>
    <row r="75" spans="1:15" ht="12.75">
      <c r="A75" s="81" t="s">
        <v>163</v>
      </c>
      <c r="B75" s="76" t="s">
        <v>164</v>
      </c>
      <c r="C75" s="76" t="s">
        <v>32</v>
      </c>
      <c r="D75" s="102" t="s">
        <v>15</v>
      </c>
      <c r="E75" s="104">
        <f ca="1" t="shared" si="13"/>
        <v>49861782.43</v>
      </c>
      <c r="F75" s="77">
        <f ca="1" t="shared" si="13"/>
        <v>59142610.49999999</v>
      </c>
      <c r="G75" s="77">
        <f ca="1" t="shared" si="13"/>
        <v>58487393.18000001</v>
      </c>
      <c r="H75" s="77">
        <f ca="1" t="shared" si="13"/>
        <v>54551997.199999996</v>
      </c>
      <c r="I75" s="105">
        <f ca="1" t="shared" si="13"/>
        <v>57086370.25</v>
      </c>
      <c r="J75" s="96">
        <f>E75*(VLOOKUP($A75,Revaluation!$A$6:$F$331,6,0))</f>
        <v>45931248.375473835</v>
      </c>
      <c r="K75" s="78">
        <f>F75*(VLOOKUP($A75,Revaluation!$A$6:$F$331,6,0))</f>
        <v>54480481.84524972</v>
      </c>
      <c r="L75" s="78">
        <f>G75*(VLOOKUP($A75,Revaluation!$A$6:$F$331,6,0))</f>
        <v>53876914.38339491</v>
      </c>
      <c r="M75" s="78">
        <f t="shared" si="10"/>
        <v>54551997.199999996</v>
      </c>
      <c r="N75" s="97">
        <f t="shared" si="11"/>
        <v>57086370.25</v>
      </c>
      <c r="O75" s="118">
        <f t="shared" si="12"/>
        <v>0.002706776826477118</v>
      </c>
    </row>
    <row r="76" spans="1:15" ht="12.75">
      <c r="A76" s="81" t="s">
        <v>165</v>
      </c>
      <c r="B76" s="76" t="s">
        <v>166</v>
      </c>
      <c r="C76" s="76" t="s">
        <v>167</v>
      </c>
      <c r="D76" s="102" t="s">
        <v>54</v>
      </c>
      <c r="E76" s="104">
        <f ca="1" t="shared" si="13"/>
        <v>27964775.660000004</v>
      </c>
      <c r="F76" s="77">
        <f ca="1" t="shared" si="13"/>
        <v>30241955.84</v>
      </c>
      <c r="G76" s="77">
        <f ca="1" t="shared" si="13"/>
        <v>30849231.32</v>
      </c>
      <c r="H76" s="77">
        <f ca="1" t="shared" si="13"/>
        <v>30363176.74</v>
      </c>
      <c r="I76" s="105">
        <f ca="1" t="shared" si="13"/>
        <v>31838998.439999998</v>
      </c>
      <c r="J76" s="96">
        <f>E76*(VLOOKUP($A76,Revaluation!$A$6:$F$331,6,0))</f>
        <v>28002163.63752622</v>
      </c>
      <c r="K76" s="78">
        <f>F76*(VLOOKUP($A76,Revaluation!$A$6:$F$331,6,0))</f>
        <v>30282388.331897732</v>
      </c>
      <c r="L76" s="78">
        <f>G76*(VLOOKUP($A76,Revaluation!$A$6:$F$331,6,0))</f>
        <v>30890475.719072476</v>
      </c>
      <c r="M76" s="78">
        <f t="shared" si="10"/>
        <v>30363176.74</v>
      </c>
      <c r="N76" s="97">
        <f t="shared" si="11"/>
        <v>31838998.439999998</v>
      </c>
      <c r="O76" s="118">
        <f t="shared" si="12"/>
        <v>0.0015408149086335956</v>
      </c>
    </row>
    <row r="77" spans="1:15" ht="12.75">
      <c r="A77" s="81" t="s">
        <v>168</v>
      </c>
      <c r="B77" s="76" t="s">
        <v>169</v>
      </c>
      <c r="C77" s="76" t="s">
        <v>14</v>
      </c>
      <c r="D77" s="102" t="s">
        <v>15</v>
      </c>
      <c r="E77" s="104">
        <f ca="1" t="shared" si="13"/>
        <v>69677863.80000001</v>
      </c>
      <c r="F77" s="77">
        <f ca="1" t="shared" si="13"/>
        <v>72894790.81</v>
      </c>
      <c r="G77" s="77">
        <f ca="1" t="shared" si="13"/>
        <v>75874072.02</v>
      </c>
      <c r="H77" s="77">
        <f ca="1" t="shared" si="13"/>
        <v>70860884.78</v>
      </c>
      <c r="I77" s="105">
        <f ca="1" t="shared" si="13"/>
        <v>77617848.13</v>
      </c>
      <c r="J77" s="96">
        <f>E77*(VLOOKUP($A77,Revaluation!$A$6:$F$331,6,0))</f>
        <v>66743744.54214881</v>
      </c>
      <c r="K77" s="78">
        <f>F77*(VLOOKUP($A77,Revaluation!$A$6:$F$331,6,0))</f>
        <v>69825207.47537637</v>
      </c>
      <c r="L77" s="78">
        <f>G77*(VLOOKUP($A77,Revaluation!$A$6:$F$331,6,0))</f>
        <v>72679031.82008114</v>
      </c>
      <c r="M77" s="78">
        <f t="shared" si="10"/>
        <v>70860884.78</v>
      </c>
      <c r="N77" s="97">
        <f t="shared" si="11"/>
        <v>77617848.13</v>
      </c>
      <c r="O77" s="118">
        <f t="shared" si="12"/>
        <v>0.0036411734920223523</v>
      </c>
    </row>
    <row r="78" spans="1:15" ht="12.75">
      <c r="A78" s="81" t="s">
        <v>170</v>
      </c>
      <c r="B78" s="76" t="s">
        <v>171</v>
      </c>
      <c r="C78" s="76" t="s">
        <v>21</v>
      </c>
      <c r="D78" s="102" t="s">
        <v>15</v>
      </c>
      <c r="E78" s="104">
        <f ca="1" t="shared" si="13"/>
        <v>33510470.88</v>
      </c>
      <c r="F78" s="77">
        <f ca="1" t="shared" si="13"/>
        <v>37726597.07</v>
      </c>
      <c r="G78" s="77">
        <f ca="1" t="shared" si="13"/>
        <v>38714524.89</v>
      </c>
      <c r="H78" s="77">
        <f ca="1" t="shared" si="13"/>
        <v>32520413.450000003</v>
      </c>
      <c r="I78" s="105">
        <f ca="1" t="shared" si="13"/>
        <v>33847418.8</v>
      </c>
      <c r="J78" s="96">
        <f>E78*(VLOOKUP($A78,Revaluation!$A$6:$F$331,6,0))</f>
        <v>29127838.019226138</v>
      </c>
      <c r="K78" s="78">
        <f>F78*(VLOOKUP($A78,Revaluation!$A$6:$F$331,6,0))</f>
        <v>32792562.43240147</v>
      </c>
      <c r="L78" s="78">
        <f>G78*(VLOOKUP($A78,Revaluation!$A$6:$F$331,6,0))</f>
        <v>33651285.116982475</v>
      </c>
      <c r="M78" s="78">
        <f t="shared" si="10"/>
        <v>32520413.450000003</v>
      </c>
      <c r="N78" s="97">
        <f t="shared" si="11"/>
        <v>33847418.8</v>
      </c>
      <c r="O78" s="118">
        <f t="shared" si="12"/>
        <v>0.001648324969834532</v>
      </c>
    </row>
    <row r="79" spans="1:15" ht="12.75">
      <c r="A79" s="81" t="s">
        <v>172</v>
      </c>
      <c r="B79" s="76" t="s">
        <v>173</v>
      </c>
      <c r="C79" s="76" t="s">
        <v>21</v>
      </c>
      <c r="D79" s="102" t="s">
        <v>54</v>
      </c>
      <c r="E79" s="104">
        <f ca="1" t="shared" si="13"/>
        <v>71081949.62</v>
      </c>
      <c r="F79" s="77">
        <f ca="1" t="shared" si="13"/>
        <v>83276301.74</v>
      </c>
      <c r="G79" s="77">
        <f ca="1" t="shared" si="13"/>
        <v>80511223.25999999</v>
      </c>
      <c r="H79" s="77">
        <f ca="1" t="shared" si="13"/>
        <v>66486774.03</v>
      </c>
      <c r="I79" s="105">
        <f ca="1" t="shared" si="13"/>
        <v>78741285.43999998</v>
      </c>
      <c r="J79" s="96">
        <f>E79*(VLOOKUP($A79,Revaluation!$A$6:$F$331,6,0))</f>
        <v>66779623.69388021</v>
      </c>
      <c r="K79" s="78">
        <f>F79*(VLOOKUP($A79,Revaluation!$A$6:$F$331,6,0))</f>
        <v>78235897.05325842</v>
      </c>
      <c r="L79" s="78">
        <f>G79*(VLOOKUP($A79,Revaluation!$A$6:$F$331,6,0))</f>
        <v>75638178.4852453</v>
      </c>
      <c r="M79" s="78">
        <f t="shared" si="10"/>
        <v>66486774.03</v>
      </c>
      <c r="N79" s="97">
        <f t="shared" si="11"/>
        <v>78741285.43999998</v>
      </c>
      <c r="O79" s="118">
        <f t="shared" si="12"/>
        <v>0.0037241807744027087</v>
      </c>
    </row>
    <row r="80" spans="1:15" ht="12.75">
      <c r="A80" s="81" t="s">
        <v>174</v>
      </c>
      <c r="B80" s="76" t="s">
        <v>175</v>
      </c>
      <c r="C80" s="76" t="s">
        <v>21</v>
      </c>
      <c r="D80" s="102" t="s">
        <v>15</v>
      </c>
      <c r="E80" s="104">
        <f ca="1" t="shared" si="13"/>
        <v>14968498.989999998</v>
      </c>
      <c r="F80" s="77">
        <f ca="1" t="shared" si="13"/>
        <v>16076353.11</v>
      </c>
      <c r="G80" s="77">
        <f ca="1" t="shared" si="13"/>
        <v>15918256.739999998</v>
      </c>
      <c r="H80" s="77">
        <f ca="1" t="shared" si="13"/>
        <v>15102934.58</v>
      </c>
      <c r="I80" s="105">
        <f ca="1" t="shared" si="13"/>
        <v>16495550.75</v>
      </c>
      <c r="J80" s="96">
        <f>E80*(VLOOKUP($A80,Revaluation!$A$6:$F$331,6,0))</f>
        <v>15008017.810052138</v>
      </c>
      <c r="K80" s="78">
        <f>F80*(VLOOKUP($A80,Revaluation!$A$6:$F$331,6,0))</f>
        <v>16118796.811674641</v>
      </c>
      <c r="L80" s="78">
        <f>G80*(VLOOKUP($A80,Revaluation!$A$6:$F$331,6,0))</f>
        <v>15960283.046316488</v>
      </c>
      <c r="M80" s="78">
        <f t="shared" si="10"/>
        <v>15102934.58</v>
      </c>
      <c r="N80" s="97">
        <f t="shared" si="11"/>
        <v>16495550.75</v>
      </c>
      <c r="O80" s="118">
        <f t="shared" si="12"/>
        <v>0.0008009126676969591</v>
      </c>
    </row>
    <row r="81" spans="1:15" ht="12.75">
      <c r="A81" s="81" t="s">
        <v>176</v>
      </c>
      <c r="B81" s="76" t="s">
        <v>177</v>
      </c>
      <c r="C81" s="76" t="s">
        <v>41</v>
      </c>
      <c r="D81" s="102" t="s">
        <v>42</v>
      </c>
      <c r="E81" s="104">
        <f ca="1" t="shared" si="13"/>
        <v>70924388.97</v>
      </c>
      <c r="F81" s="77">
        <f ca="1" t="shared" si="13"/>
        <v>79753909.86</v>
      </c>
      <c r="G81" s="77">
        <f ca="1" t="shared" si="13"/>
        <v>77439472.81</v>
      </c>
      <c r="H81" s="77">
        <f ca="1" t="shared" si="13"/>
        <v>73612171.81000002</v>
      </c>
      <c r="I81" s="105">
        <f ca="1" t="shared" si="13"/>
        <v>82782673.47</v>
      </c>
      <c r="J81" s="96">
        <f>E81*(VLOOKUP($A81,Revaluation!$A$6:$F$331,6,0))</f>
        <v>70670985.32917538</v>
      </c>
      <c r="K81" s="78">
        <f>F81*(VLOOKUP($A81,Revaluation!$A$6:$F$331,6,0))</f>
        <v>79468959.48648222</v>
      </c>
      <c r="L81" s="78">
        <f>G81*(VLOOKUP($A81,Revaluation!$A$6:$F$331,6,0))</f>
        <v>77162791.61981177</v>
      </c>
      <c r="M81" s="78">
        <f t="shared" si="10"/>
        <v>73612171.81000002</v>
      </c>
      <c r="N81" s="97">
        <f t="shared" si="11"/>
        <v>82782673.47</v>
      </c>
      <c r="O81" s="118">
        <f t="shared" si="12"/>
        <v>0.0039055217239510136</v>
      </c>
    </row>
    <row r="82" spans="1:15" ht="12.75">
      <c r="A82" s="81" t="s">
        <v>178</v>
      </c>
      <c r="B82" s="76" t="s">
        <v>179</v>
      </c>
      <c r="C82" s="76" t="s">
        <v>14</v>
      </c>
      <c r="D82" s="102" t="s">
        <v>15</v>
      </c>
      <c r="E82" s="104">
        <f ca="1" t="shared" si="13"/>
        <v>29921844.090000004</v>
      </c>
      <c r="F82" s="77">
        <f ca="1" t="shared" si="13"/>
        <v>33250108.990000002</v>
      </c>
      <c r="G82" s="77">
        <f ca="1" t="shared" si="13"/>
        <v>25492824.790000003</v>
      </c>
      <c r="H82" s="77">
        <f ca="1" t="shared" si="13"/>
        <v>29881011.18</v>
      </c>
      <c r="I82" s="105">
        <f ca="1" t="shared" si="13"/>
        <v>32890602.13</v>
      </c>
      <c r="J82" s="96">
        <f>E82*(VLOOKUP($A82,Revaluation!$A$6:$F$331,6,0))</f>
        <v>30951946.762323026</v>
      </c>
      <c r="K82" s="78">
        <f>F82*(VLOOKUP($A82,Revaluation!$A$6:$F$331,6,0))</f>
        <v>34394791.98556034</v>
      </c>
      <c r="L82" s="78">
        <f>G82*(VLOOKUP($A82,Revaluation!$A$6:$F$331,6,0))</f>
        <v>26370452.08002448</v>
      </c>
      <c r="M82" s="78">
        <f t="shared" si="10"/>
        <v>29881011.18</v>
      </c>
      <c r="N82" s="97">
        <f t="shared" si="11"/>
        <v>32890602.13</v>
      </c>
      <c r="O82" s="118">
        <f t="shared" si="12"/>
        <v>0.0015724867953826017</v>
      </c>
    </row>
    <row r="83" spans="1:15" ht="12.75">
      <c r="A83" s="81" t="s">
        <v>180</v>
      </c>
      <c r="B83" s="76" t="s">
        <v>181</v>
      </c>
      <c r="C83" s="76" t="s">
        <v>61</v>
      </c>
      <c r="D83" s="102" t="s">
        <v>42</v>
      </c>
      <c r="E83" s="104">
        <f ca="1" t="shared" si="13"/>
        <v>84666024.45</v>
      </c>
      <c r="F83" s="77">
        <f ca="1" t="shared" si="13"/>
        <v>91990753.43000002</v>
      </c>
      <c r="G83" s="77">
        <f ca="1" t="shared" si="13"/>
        <v>94107610.1</v>
      </c>
      <c r="H83" s="77">
        <f ca="1" t="shared" si="13"/>
        <v>84990101.96</v>
      </c>
      <c r="I83" s="105">
        <f ca="1" t="shared" si="13"/>
        <v>89926897.60000002</v>
      </c>
      <c r="J83" s="96">
        <f>E83*(VLOOKUP($A83,Revaluation!$A$6:$F$331,6,0))</f>
        <v>80950526.34739082</v>
      </c>
      <c r="K83" s="78">
        <f>F83*(VLOOKUP($A83,Revaluation!$A$6:$F$331,6,0))</f>
        <v>87953815.68493557</v>
      </c>
      <c r="L83" s="78">
        <f>G83*(VLOOKUP($A83,Revaluation!$A$6:$F$331,6,0))</f>
        <v>89977775.85965335</v>
      </c>
      <c r="M83" s="78">
        <f t="shared" si="10"/>
        <v>84990101.96</v>
      </c>
      <c r="N83" s="97">
        <f t="shared" si="11"/>
        <v>89926897.60000002</v>
      </c>
      <c r="O83" s="118">
        <f t="shared" si="12"/>
        <v>0.004415487503113391</v>
      </c>
    </row>
    <row r="84" spans="1:15" ht="12.75">
      <c r="A84" s="81" t="s">
        <v>182</v>
      </c>
      <c r="B84" s="76" t="s">
        <v>183</v>
      </c>
      <c r="C84" s="76" t="s">
        <v>167</v>
      </c>
      <c r="D84" s="102" t="s">
        <v>54</v>
      </c>
      <c r="E84" s="104">
        <f aca="true" ca="1" t="shared" si="14" ref="E84:I93">VLOOKUP($A84,INDIRECT("'"&amp;E$1&amp;"'!"&amp;"$A$10:$O$337"),15,0)</f>
        <v>88258128.64</v>
      </c>
      <c r="F84" s="77">
        <f ca="1" t="shared" si="14"/>
        <v>96891529.04000002</v>
      </c>
      <c r="G84" s="77">
        <f ca="1" t="shared" si="14"/>
        <v>99004700.20000002</v>
      </c>
      <c r="H84" s="77">
        <f ca="1" t="shared" si="14"/>
        <v>94547021.46</v>
      </c>
      <c r="I84" s="105">
        <f ca="1" t="shared" si="14"/>
        <v>107897705.11999999</v>
      </c>
      <c r="J84" s="96">
        <f>E84*(VLOOKUP($A84,Revaluation!$A$6:$F$331,6,0))</f>
        <v>88909402.09184657</v>
      </c>
      <c r="K84" s="78">
        <f>F84*(VLOOKUP($A84,Revaluation!$A$6:$F$331,6,0))</f>
        <v>97606509.98900662</v>
      </c>
      <c r="L84" s="78">
        <f>G84*(VLOOKUP($A84,Revaluation!$A$6:$F$331,6,0))</f>
        <v>99735274.63933915</v>
      </c>
      <c r="M84" s="78">
        <f t="shared" si="10"/>
        <v>94547021.46</v>
      </c>
      <c r="N84" s="97">
        <f t="shared" si="11"/>
        <v>107897705.11999999</v>
      </c>
      <c r="O84" s="118">
        <f t="shared" si="12"/>
        <v>0.004974262535788699</v>
      </c>
    </row>
    <row r="85" spans="1:15" ht="12.75">
      <c r="A85" s="81" t="s">
        <v>184</v>
      </c>
      <c r="B85" s="76" t="s">
        <v>185</v>
      </c>
      <c r="C85" s="76" t="s">
        <v>35</v>
      </c>
      <c r="D85" s="102" t="s">
        <v>36</v>
      </c>
      <c r="E85" s="104">
        <f ca="1" t="shared" si="14"/>
        <v>112077625.73999998</v>
      </c>
      <c r="F85" s="77">
        <f ca="1" t="shared" si="14"/>
        <v>126684004.67</v>
      </c>
      <c r="G85" s="77">
        <f ca="1" t="shared" si="14"/>
        <v>122558102.56000002</v>
      </c>
      <c r="H85" s="77">
        <f ca="1" t="shared" si="14"/>
        <v>113687615.55000001</v>
      </c>
      <c r="I85" s="105">
        <f ca="1" t="shared" si="14"/>
        <v>131785823.07000002</v>
      </c>
      <c r="J85" s="96">
        <f>E85*(VLOOKUP($A85,Revaluation!$A$6:$F$331,6,0))</f>
        <v>113547884.39659198</v>
      </c>
      <c r="K85" s="78">
        <f>F85*(VLOOKUP($A85,Revaluation!$A$6:$F$331,6,0))</f>
        <v>128345872.98036101</v>
      </c>
      <c r="L85" s="78">
        <f>G85*(VLOOKUP($A85,Revaluation!$A$6:$F$331,6,0))</f>
        <v>124165846.38964128</v>
      </c>
      <c r="M85" s="78">
        <f t="shared" si="10"/>
        <v>113687615.55000001</v>
      </c>
      <c r="N85" s="97">
        <f t="shared" si="11"/>
        <v>131785823.07000002</v>
      </c>
      <c r="O85" s="118">
        <f t="shared" si="12"/>
        <v>0.006224578146353248</v>
      </c>
    </row>
    <row r="86" spans="1:15" ht="12.75">
      <c r="A86" s="81" t="s">
        <v>186</v>
      </c>
      <c r="B86" s="76" t="s">
        <v>187</v>
      </c>
      <c r="C86" s="76" t="s">
        <v>32</v>
      </c>
      <c r="D86" s="102" t="s">
        <v>15</v>
      </c>
      <c r="E86" s="104">
        <f ca="1" t="shared" si="14"/>
        <v>14900080.88</v>
      </c>
      <c r="F86" s="77">
        <f ca="1" t="shared" si="14"/>
        <v>15794787.08</v>
      </c>
      <c r="G86" s="77">
        <f ca="1" t="shared" si="14"/>
        <v>15701139.87</v>
      </c>
      <c r="H86" s="77">
        <f ca="1" t="shared" si="14"/>
        <v>15454592.860000001</v>
      </c>
      <c r="I86" s="105">
        <f ca="1" t="shared" si="14"/>
        <v>16108846.090000002</v>
      </c>
      <c r="J86" s="96">
        <f>E86*(VLOOKUP($A86,Revaluation!$A$6:$F$331,6,0))</f>
        <v>14618779.95121227</v>
      </c>
      <c r="K86" s="78">
        <f>F86*(VLOOKUP($A86,Revaluation!$A$6:$F$331,6,0))</f>
        <v>15496594.854642868</v>
      </c>
      <c r="L86" s="78">
        <f>G86*(VLOOKUP($A86,Revaluation!$A$6:$F$331,6,0))</f>
        <v>15404715.624787644</v>
      </c>
      <c r="M86" s="78">
        <f t="shared" si="10"/>
        <v>15454592.860000001</v>
      </c>
      <c r="N86" s="97">
        <f t="shared" si="11"/>
        <v>16108846.090000002</v>
      </c>
      <c r="O86" s="118">
        <f t="shared" si="12"/>
        <v>0.000784605931601</v>
      </c>
    </row>
    <row r="87" spans="1:15" ht="12.75">
      <c r="A87" s="81" t="s">
        <v>188</v>
      </c>
      <c r="B87" s="76" t="s">
        <v>189</v>
      </c>
      <c r="C87" s="76" t="s">
        <v>53</v>
      </c>
      <c r="D87" s="102" t="s">
        <v>15</v>
      </c>
      <c r="E87" s="104">
        <f ca="1" t="shared" si="14"/>
        <v>21054705.96</v>
      </c>
      <c r="F87" s="77">
        <f ca="1" t="shared" si="14"/>
        <v>23206329.009999998</v>
      </c>
      <c r="G87" s="77">
        <f ca="1" t="shared" si="14"/>
        <v>24091097.040000003</v>
      </c>
      <c r="H87" s="77">
        <f ca="1" t="shared" si="14"/>
        <v>27943555.32</v>
      </c>
      <c r="I87" s="105">
        <f ca="1" t="shared" si="14"/>
        <v>29738925.499999996</v>
      </c>
      <c r="J87" s="96">
        <f>E87*(VLOOKUP($A87,Revaluation!$A$6:$F$331,6,0))</f>
        <v>24690978.542339705</v>
      </c>
      <c r="K87" s="78">
        <f>F87*(VLOOKUP($A87,Revaluation!$A$6:$F$331,6,0))</f>
        <v>27214199.653082464</v>
      </c>
      <c r="L87" s="78">
        <f>G87*(VLOOKUP($A87,Revaluation!$A$6:$F$331,6,0))</f>
        <v>28251772.368901018</v>
      </c>
      <c r="M87" s="78">
        <f t="shared" si="10"/>
        <v>27943555.32</v>
      </c>
      <c r="N87" s="97">
        <f t="shared" si="11"/>
        <v>29738925.499999996</v>
      </c>
      <c r="O87" s="118">
        <f t="shared" si="12"/>
        <v>0.001403018729702944</v>
      </c>
    </row>
    <row r="88" spans="1:15" ht="12.75">
      <c r="A88" s="81" t="s">
        <v>190</v>
      </c>
      <c r="B88" s="76" t="s">
        <v>191</v>
      </c>
      <c r="C88" s="76" t="s">
        <v>53</v>
      </c>
      <c r="D88" s="102" t="s">
        <v>15</v>
      </c>
      <c r="E88" s="104">
        <f ca="1" t="shared" si="14"/>
        <v>17476998.359999996</v>
      </c>
      <c r="F88" s="77">
        <f ca="1" t="shared" si="14"/>
        <v>18512042.51</v>
      </c>
      <c r="G88" s="77">
        <f ca="1" t="shared" si="14"/>
        <v>18745292.499999996</v>
      </c>
      <c r="H88" s="77">
        <f ca="1" t="shared" si="14"/>
        <v>18999417.950000003</v>
      </c>
      <c r="I88" s="105">
        <f ca="1" t="shared" si="14"/>
        <v>20091525.39</v>
      </c>
      <c r="J88" s="96">
        <f>E88*(VLOOKUP($A88,Revaluation!$A$6:$F$331,6,0))</f>
        <v>17700372.321291644</v>
      </c>
      <c r="K88" s="78">
        <f>F88*(VLOOKUP($A88,Revaluation!$A$6:$F$331,6,0))</f>
        <v>18748645.396942087</v>
      </c>
      <c r="L88" s="78">
        <f>G88*(VLOOKUP($A88,Revaluation!$A$6:$F$331,6,0))</f>
        <v>18984876.56100666</v>
      </c>
      <c r="M88" s="78">
        <f t="shared" si="10"/>
        <v>18999417.950000003</v>
      </c>
      <c r="N88" s="97">
        <f t="shared" si="11"/>
        <v>20091525.39</v>
      </c>
      <c r="O88" s="118">
        <f t="shared" si="12"/>
        <v>0.0009621348279662661</v>
      </c>
    </row>
    <row r="89" spans="1:15" ht="12.75">
      <c r="A89" s="81" t="s">
        <v>192</v>
      </c>
      <c r="B89" s="76" t="s">
        <v>193</v>
      </c>
      <c r="C89" s="76" t="s">
        <v>14</v>
      </c>
      <c r="D89" s="102" t="s">
        <v>15</v>
      </c>
      <c r="E89" s="104">
        <f ca="1" t="shared" si="14"/>
        <v>22854745.48</v>
      </c>
      <c r="F89" s="77">
        <f ca="1" t="shared" si="14"/>
        <v>25209075.689999998</v>
      </c>
      <c r="G89" s="77">
        <f ca="1" t="shared" si="14"/>
        <v>24426474.400000002</v>
      </c>
      <c r="H89" s="77">
        <f ca="1" t="shared" si="14"/>
        <v>25470010.69</v>
      </c>
      <c r="I89" s="105">
        <f ca="1" t="shared" si="14"/>
        <v>26515094.900000002</v>
      </c>
      <c r="J89" s="96">
        <f>E89*(VLOOKUP($A89,Revaluation!$A$6:$F$331,6,0))</f>
        <v>23613411.758002847</v>
      </c>
      <c r="K89" s="78">
        <f>F89*(VLOOKUP($A89,Revaluation!$A$6:$F$331,6,0))</f>
        <v>26045894.26854688</v>
      </c>
      <c r="L89" s="78">
        <f>G89*(VLOOKUP($A89,Revaluation!$A$6:$F$331,6,0))</f>
        <v>25237314.425936703</v>
      </c>
      <c r="M89" s="78">
        <f t="shared" si="10"/>
        <v>25470010.69</v>
      </c>
      <c r="N89" s="97">
        <f t="shared" si="11"/>
        <v>26515094.900000002</v>
      </c>
      <c r="O89" s="118">
        <f t="shared" si="12"/>
        <v>0.0012914841298082473</v>
      </c>
    </row>
    <row r="90" spans="1:15" ht="12.75">
      <c r="A90" s="81" t="s">
        <v>194</v>
      </c>
      <c r="B90" s="76" t="s">
        <v>195</v>
      </c>
      <c r="C90" s="76" t="s">
        <v>32</v>
      </c>
      <c r="D90" s="102" t="s">
        <v>15</v>
      </c>
      <c r="E90" s="104">
        <f ca="1" t="shared" si="14"/>
        <v>36146826.43</v>
      </c>
      <c r="F90" s="77">
        <f ca="1" t="shared" si="14"/>
        <v>39136867.370000005</v>
      </c>
      <c r="G90" s="77">
        <f ca="1" t="shared" si="14"/>
        <v>40200351.44</v>
      </c>
      <c r="H90" s="77">
        <f ca="1" t="shared" si="14"/>
        <v>40211317.21999999</v>
      </c>
      <c r="I90" s="105">
        <f ca="1" t="shared" si="14"/>
        <v>40866645.86</v>
      </c>
      <c r="J90" s="96">
        <f>E90*(VLOOKUP($A90,Revaluation!$A$6:$F$331,6,0))</f>
        <v>36057902.124078855</v>
      </c>
      <c r="K90" s="78">
        <f>F90*(VLOOKUP($A90,Revaluation!$A$6:$F$331,6,0))</f>
        <v>39040587.305869214</v>
      </c>
      <c r="L90" s="78">
        <f>G90*(VLOOKUP($A90,Revaluation!$A$6:$F$331,6,0))</f>
        <v>40101455.11347156</v>
      </c>
      <c r="M90" s="78">
        <f t="shared" si="10"/>
        <v>40211317.21999999</v>
      </c>
      <c r="N90" s="97">
        <f t="shared" si="11"/>
        <v>40866645.86</v>
      </c>
      <c r="O90" s="118">
        <f t="shared" si="12"/>
        <v>0.0019978432721094483</v>
      </c>
    </row>
    <row r="91" spans="1:15" ht="12.75">
      <c r="A91" s="81" t="s">
        <v>196</v>
      </c>
      <c r="B91" s="76" t="s">
        <v>197</v>
      </c>
      <c r="C91" s="76" t="s">
        <v>21</v>
      </c>
      <c r="D91" s="102" t="s">
        <v>15</v>
      </c>
      <c r="E91" s="104">
        <f ca="1" t="shared" si="14"/>
        <v>28443859.880000003</v>
      </c>
      <c r="F91" s="77">
        <f ca="1" t="shared" si="14"/>
        <v>30268490.220000003</v>
      </c>
      <c r="G91" s="77">
        <f ca="1" t="shared" si="14"/>
        <v>30953661.060000002</v>
      </c>
      <c r="H91" s="77">
        <f ca="1" t="shared" si="14"/>
        <v>27385966.93</v>
      </c>
      <c r="I91" s="105">
        <f ca="1" t="shared" si="14"/>
        <v>30417120.46</v>
      </c>
      <c r="J91" s="96">
        <f>E91*(VLOOKUP($A91,Revaluation!$A$6:$F$331,6,0))</f>
        <v>28727072.303693127</v>
      </c>
      <c r="K91" s="78">
        <f>F91*(VLOOKUP($A91,Revaluation!$A$6:$F$331,6,0))</f>
        <v>30569870.289825387</v>
      </c>
      <c r="L91" s="78">
        <f>G91*(VLOOKUP($A91,Revaluation!$A$6:$F$331,6,0))</f>
        <v>31261863.30146661</v>
      </c>
      <c r="M91" s="78">
        <f t="shared" si="10"/>
        <v>27385966.93</v>
      </c>
      <c r="N91" s="97">
        <f t="shared" si="11"/>
        <v>30417120.46</v>
      </c>
      <c r="O91" s="118">
        <f t="shared" si="12"/>
        <v>0.0015101231408351375</v>
      </c>
    </row>
    <row r="92" spans="1:15" ht="12.75">
      <c r="A92" s="81" t="s">
        <v>198</v>
      </c>
      <c r="B92" s="76" t="s">
        <v>199</v>
      </c>
      <c r="C92" s="76" t="s">
        <v>21</v>
      </c>
      <c r="D92" s="102" t="s">
        <v>15</v>
      </c>
      <c r="E92" s="104">
        <f ca="1" t="shared" si="14"/>
        <v>19042220.919999998</v>
      </c>
      <c r="F92" s="77">
        <f ca="1" t="shared" si="14"/>
        <v>21113895.669999998</v>
      </c>
      <c r="G92" s="77">
        <f ca="1" t="shared" si="14"/>
        <v>21079584.580000002</v>
      </c>
      <c r="H92" s="77">
        <f ca="1" t="shared" si="14"/>
        <v>16783606.299999997</v>
      </c>
      <c r="I92" s="105">
        <f ca="1" t="shared" si="14"/>
        <v>19583000.939999994</v>
      </c>
      <c r="J92" s="96">
        <f>E92*(VLOOKUP($A92,Revaluation!$A$6:$F$331,6,0))</f>
        <v>16812783.16539773</v>
      </c>
      <c r="K92" s="78">
        <f>F92*(VLOOKUP($A92,Revaluation!$A$6:$F$331,6,0))</f>
        <v>18641909.0067221</v>
      </c>
      <c r="L92" s="78">
        <f>G92*(VLOOKUP($A92,Revaluation!$A$6:$F$331,6,0))</f>
        <v>18611615.013245083</v>
      </c>
      <c r="M92" s="78">
        <f t="shared" si="10"/>
        <v>16783606.299999997</v>
      </c>
      <c r="N92" s="97">
        <f t="shared" si="11"/>
        <v>19583000.939999994</v>
      </c>
      <c r="O92" s="118">
        <f t="shared" si="12"/>
        <v>0.000920484591717786</v>
      </c>
    </row>
    <row r="93" spans="1:15" ht="12.75">
      <c r="A93" s="81" t="s">
        <v>200</v>
      </c>
      <c r="B93" s="76" t="s">
        <v>201</v>
      </c>
      <c r="C93" s="76" t="s">
        <v>41</v>
      </c>
      <c r="D93" s="102" t="s">
        <v>54</v>
      </c>
      <c r="E93" s="104">
        <f ca="1" t="shared" si="14"/>
        <v>65493401.8</v>
      </c>
      <c r="F93" s="77">
        <f ca="1" t="shared" si="14"/>
        <v>74866299.04</v>
      </c>
      <c r="G93" s="77">
        <f ca="1" t="shared" si="14"/>
        <v>75130809.64999999</v>
      </c>
      <c r="H93" s="77">
        <f ca="1" t="shared" si="14"/>
        <v>72304473.15</v>
      </c>
      <c r="I93" s="105">
        <f ca="1" t="shared" si="14"/>
        <v>84477700.27</v>
      </c>
      <c r="J93" s="96">
        <f>E93*(VLOOKUP($A93,Revaluation!$A$6:$F$331,6,0))</f>
        <v>69570793.36202191</v>
      </c>
      <c r="K93" s="78">
        <f>F93*(VLOOKUP($A93,Revaluation!$A$6:$F$331,6,0))</f>
        <v>79527214.60700153</v>
      </c>
      <c r="L93" s="78">
        <f>G93*(VLOOKUP($A93,Revaluation!$A$6:$F$331,6,0))</f>
        <v>79808192.72822613</v>
      </c>
      <c r="M93" s="78">
        <f t="shared" si="10"/>
        <v>72304473.15</v>
      </c>
      <c r="N93" s="97">
        <f t="shared" si="11"/>
        <v>84477700.27</v>
      </c>
      <c r="O93" s="118">
        <f t="shared" si="12"/>
        <v>0.003925785294386531</v>
      </c>
    </row>
    <row r="94" spans="1:15" ht="12.75">
      <c r="A94" s="81" t="s">
        <v>202</v>
      </c>
      <c r="B94" s="76" t="s">
        <v>203</v>
      </c>
      <c r="C94" s="76" t="s">
        <v>61</v>
      </c>
      <c r="D94" s="102" t="s">
        <v>15</v>
      </c>
      <c r="E94" s="104">
        <f aca="true" ca="1" t="shared" si="15" ref="E94:I103">VLOOKUP($A94,INDIRECT("'"&amp;E$1&amp;"'!"&amp;"$A$10:$O$337"),15,0)</f>
        <v>42253348.58</v>
      </c>
      <c r="F94" s="77">
        <f ca="1" t="shared" si="15"/>
        <v>46339048.940000005</v>
      </c>
      <c r="G94" s="77">
        <f ca="1" t="shared" si="15"/>
        <v>47751119.9</v>
      </c>
      <c r="H94" s="77">
        <f ca="1" t="shared" si="15"/>
        <v>46698952.81</v>
      </c>
      <c r="I94" s="105">
        <f ca="1" t="shared" si="15"/>
        <v>51059911.720000006</v>
      </c>
      <c r="J94" s="96">
        <f>E94*(VLOOKUP($A94,Revaluation!$A$6:$F$331,6,0))</f>
        <v>40945787.39010741</v>
      </c>
      <c r="K94" s="78">
        <f>F94*(VLOOKUP($A94,Revaluation!$A$6:$F$331,6,0))</f>
        <v>44905052.72415553</v>
      </c>
      <c r="L94" s="78">
        <f>G94*(VLOOKUP($A94,Revaluation!$A$6:$F$331,6,0))</f>
        <v>46273426.10167459</v>
      </c>
      <c r="M94" s="78">
        <f t="shared" si="10"/>
        <v>46698952.81</v>
      </c>
      <c r="N94" s="97">
        <f t="shared" si="11"/>
        <v>51059911.720000006</v>
      </c>
      <c r="O94" s="118">
        <f t="shared" si="12"/>
        <v>0.002339898930517376</v>
      </c>
    </row>
    <row r="95" spans="1:15" ht="12.75">
      <c r="A95" s="81" t="s">
        <v>204</v>
      </c>
      <c r="B95" s="76" t="s">
        <v>205</v>
      </c>
      <c r="C95" s="76" t="s">
        <v>14</v>
      </c>
      <c r="D95" s="102" t="s">
        <v>15</v>
      </c>
      <c r="E95" s="104">
        <f ca="1" t="shared" si="15"/>
        <v>24734161.160000004</v>
      </c>
      <c r="F95" s="77">
        <f ca="1" t="shared" si="15"/>
        <v>26625221.450000003</v>
      </c>
      <c r="G95" s="77">
        <f ca="1" t="shared" si="15"/>
        <v>26800516.44</v>
      </c>
      <c r="H95" s="77">
        <f ca="1" t="shared" si="15"/>
        <v>29531483.520000007</v>
      </c>
      <c r="I95" s="105">
        <f ca="1" t="shared" si="15"/>
        <v>30964634.78</v>
      </c>
      <c r="J95" s="96">
        <f>E95*(VLOOKUP($A95,Revaluation!$A$6:$F$331,6,0))</f>
        <v>27089074.423050873</v>
      </c>
      <c r="K95" s="78">
        <f>F95*(VLOOKUP($A95,Revaluation!$A$6:$F$331,6,0))</f>
        <v>29160180.558525175</v>
      </c>
      <c r="L95" s="78">
        <f>G95*(VLOOKUP($A95,Revaluation!$A$6:$F$331,6,0))</f>
        <v>29352165.198690668</v>
      </c>
      <c r="M95" s="78">
        <f t="shared" si="10"/>
        <v>29531483.520000007</v>
      </c>
      <c r="N95" s="97">
        <f t="shared" si="11"/>
        <v>30964634.78</v>
      </c>
      <c r="O95" s="118">
        <f t="shared" si="12"/>
        <v>0.0014870750756348766</v>
      </c>
    </row>
    <row r="96" spans="1:15" ht="12.75">
      <c r="A96" s="81" t="s">
        <v>206</v>
      </c>
      <c r="B96" s="76" t="s">
        <v>207</v>
      </c>
      <c r="C96" s="76" t="s">
        <v>14</v>
      </c>
      <c r="D96" s="102" t="s">
        <v>15</v>
      </c>
      <c r="E96" s="104">
        <f ca="1" t="shared" si="15"/>
        <v>43105708.27</v>
      </c>
      <c r="F96" s="77">
        <f ca="1" t="shared" si="15"/>
        <v>46531691.06</v>
      </c>
      <c r="G96" s="77">
        <f ca="1" t="shared" si="15"/>
        <v>47506396.400000006</v>
      </c>
      <c r="H96" s="77">
        <f ca="1" t="shared" si="15"/>
        <v>49988769.400000006</v>
      </c>
      <c r="I96" s="105">
        <f ca="1" t="shared" si="15"/>
        <v>52583747.31</v>
      </c>
      <c r="J96" s="96">
        <f>E96*(VLOOKUP($A96,Revaluation!$A$6:$F$331,6,0))</f>
        <v>45107144.634563275</v>
      </c>
      <c r="K96" s="78">
        <f>F96*(VLOOKUP($A96,Revaluation!$A$6:$F$331,6,0))</f>
        <v>48692198.85188618</v>
      </c>
      <c r="L96" s="78">
        <f>G96*(VLOOKUP($A96,Revaluation!$A$6:$F$331,6,0))</f>
        <v>49712160.62753018</v>
      </c>
      <c r="M96" s="78">
        <f t="shared" si="10"/>
        <v>49988769.400000006</v>
      </c>
      <c r="N96" s="97">
        <f t="shared" si="11"/>
        <v>52583747.31</v>
      </c>
      <c r="O96" s="118">
        <f t="shared" si="12"/>
        <v>0.002504802049959124</v>
      </c>
    </row>
    <row r="97" spans="1:15" ht="12.75">
      <c r="A97" s="81" t="s">
        <v>208</v>
      </c>
      <c r="B97" s="76" t="s">
        <v>209</v>
      </c>
      <c r="C97" s="76" t="s">
        <v>18</v>
      </c>
      <c r="D97" s="102" t="s">
        <v>15</v>
      </c>
      <c r="E97" s="104">
        <f ca="1" t="shared" si="15"/>
        <v>14980885.02</v>
      </c>
      <c r="F97" s="77">
        <f ca="1" t="shared" si="15"/>
        <v>14759616.530000001</v>
      </c>
      <c r="G97" s="77">
        <f ca="1" t="shared" si="15"/>
        <v>15440182.689999998</v>
      </c>
      <c r="H97" s="77">
        <f ca="1" t="shared" si="15"/>
        <v>17470359.39</v>
      </c>
      <c r="I97" s="105">
        <f ca="1" t="shared" si="15"/>
        <v>18541426.099999998</v>
      </c>
      <c r="J97" s="96">
        <f>E97*(VLOOKUP($A97,Revaluation!$A$6:$F$331,6,0))</f>
        <v>17138759.8910806</v>
      </c>
      <c r="K97" s="78">
        <f>F97*(VLOOKUP($A97,Revaluation!$A$6:$F$331,6,0))</f>
        <v>16885619.471371807</v>
      </c>
      <c r="L97" s="78">
        <f>G97*(VLOOKUP($A97,Revaluation!$A$6:$F$331,6,0))</f>
        <v>17664215.66182803</v>
      </c>
      <c r="M97" s="78">
        <f t="shared" si="10"/>
        <v>17470359.39</v>
      </c>
      <c r="N97" s="97">
        <f t="shared" si="11"/>
        <v>18541426.099999998</v>
      </c>
      <c r="O97" s="118">
        <f t="shared" si="12"/>
        <v>0.0008926710972895437</v>
      </c>
    </row>
    <row r="98" spans="1:15" ht="12.75">
      <c r="A98" s="81" t="s">
        <v>210</v>
      </c>
      <c r="B98" s="76" t="s">
        <v>211</v>
      </c>
      <c r="C98" s="76" t="s">
        <v>14</v>
      </c>
      <c r="D98" s="102" t="s">
        <v>15</v>
      </c>
      <c r="E98" s="104">
        <f ca="1" t="shared" si="15"/>
        <v>47981961.269999996</v>
      </c>
      <c r="F98" s="77">
        <f ca="1" t="shared" si="15"/>
        <v>50646153.79</v>
      </c>
      <c r="G98" s="77">
        <f ca="1" t="shared" si="15"/>
        <v>50684777.010000005</v>
      </c>
      <c r="H98" s="77">
        <f ca="1" t="shared" si="15"/>
        <v>46043698.01</v>
      </c>
      <c r="I98" s="105">
        <f ca="1" t="shared" si="15"/>
        <v>48892089.13999999</v>
      </c>
      <c r="J98" s="96">
        <f>E98*(VLOOKUP($A98,Revaluation!$A$6:$F$331,6,0))</f>
        <v>43939872.33489246</v>
      </c>
      <c r="K98" s="78">
        <f>F98*(VLOOKUP($A98,Revaluation!$A$6:$F$331,6,0))</f>
        <v>46379628.36207195</v>
      </c>
      <c r="L98" s="78">
        <f>G98*(VLOOKUP($A98,Revaluation!$A$6:$F$331,6,0))</f>
        <v>46414997.89076656</v>
      </c>
      <c r="M98" s="78">
        <f t="shared" si="10"/>
        <v>46043698.01</v>
      </c>
      <c r="N98" s="97">
        <f t="shared" si="11"/>
        <v>48892089.13999999</v>
      </c>
      <c r="O98" s="118">
        <f t="shared" si="12"/>
        <v>0.0023580897479140114</v>
      </c>
    </row>
    <row r="99" spans="1:15" ht="12.75">
      <c r="A99" s="81" t="s">
        <v>212</v>
      </c>
      <c r="B99" s="76" t="s">
        <v>213</v>
      </c>
      <c r="C99" s="76" t="s">
        <v>35</v>
      </c>
      <c r="D99" s="102" t="s">
        <v>36</v>
      </c>
      <c r="E99" s="104">
        <f ca="1" t="shared" si="15"/>
        <v>83691411.85</v>
      </c>
      <c r="F99" s="77">
        <f ca="1" t="shared" si="15"/>
        <v>89831284.09</v>
      </c>
      <c r="G99" s="77">
        <f ca="1" t="shared" si="15"/>
        <v>92047030.13</v>
      </c>
      <c r="H99" s="77">
        <f ca="1" t="shared" si="15"/>
        <v>94280049.52</v>
      </c>
      <c r="I99" s="105">
        <f ca="1" t="shared" si="15"/>
        <v>99236787.72000001</v>
      </c>
      <c r="J99" s="96">
        <f>E99*(VLOOKUP($A99,Revaluation!$A$6:$F$331,6,0))</f>
        <v>85531570.5510735</v>
      </c>
      <c r="K99" s="78">
        <f>F99*(VLOOKUP($A99,Revaluation!$A$6:$F$331,6,0))</f>
        <v>91806442.7758529</v>
      </c>
      <c r="L99" s="78">
        <f>G99*(VLOOKUP($A99,Revaluation!$A$6:$F$331,6,0))</f>
        <v>94070907.3673117</v>
      </c>
      <c r="M99" s="78">
        <f t="shared" si="10"/>
        <v>94280049.52</v>
      </c>
      <c r="N99" s="97">
        <f t="shared" si="11"/>
        <v>99236787.72000001</v>
      </c>
      <c r="O99" s="118">
        <f t="shared" si="12"/>
        <v>0.004732314547093096</v>
      </c>
    </row>
    <row r="100" spans="1:15" ht="12.75">
      <c r="A100" s="81" t="s">
        <v>214</v>
      </c>
      <c r="B100" s="76" t="s">
        <v>215</v>
      </c>
      <c r="C100" s="76" t="s">
        <v>32</v>
      </c>
      <c r="D100" s="102" t="s">
        <v>15</v>
      </c>
      <c r="E100" s="104">
        <f ca="1" t="shared" si="15"/>
        <v>26940753.480000004</v>
      </c>
      <c r="F100" s="77">
        <f ca="1" t="shared" si="15"/>
        <v>29432809.01</v>
      </c>
      <c r="G100" s="77">
        <f ca="1" t="shared" si="15"/>
        <v>30032111.46</v>
      </c>
      <c r="H100" s="77">
        <f ca="1" t="shared" si="15"/>
        <v>28468276.22</v>
      </c>
      <c r="I100" s="105">
        <f ca="1" t="shared" si="15"/>
        <v>31586909.020000003</v>
      </c>
      <c r="J100" s="96">
        <f>E100*(VLOOKUP($A100,Revaluation!$A$6:$F$331,6,0))</f>
        <v>27491332.91897275</v>
      </c>
      <c r="K100" s="78">
        <f>F100*(VLOOKUP($A100,Revaluation!$A$6:$F$331,6,0))</f>
        <v>30034317.779387165</v>
      </c>
      <c r="L100" s="78">
        <f>G100*(VLOOKUP($A100,Revaluation!$A$6:$F$331,6,0))</f>
        <v>30645867.979137037</v>
      </c>
      <c r="M100" s="78">
        <f t="shared" si="10"/>
        <v>28468276.22</v>
      </c>
      <c r="N100" s="97">
        <f t="shared" si="11"/>
        <v>31586909.020000003</v>
      </c>
      <c r="O100" s="118">
        <f t="shared" si="12"/>
        <v>0.0015087470961668034</v>
      </c>
    </row>
    <row r="101" spans="1:15" ht="12.75">
      <c r="A101" s="81" t="s">
        <v>216</v>
      </c>
      <c r="B101" s="76" t="s">
        <v>217</v>
      </c>
      <c r="C101" s="76" t="s">
        <v>14</v>
      </c>
      <c r="D101" s="102" t="s">
        <v>15</v>
      </c>
      <c r="E101" s="104">
        <f ca="1" t="shared" si="15"/>
        <v>20251086.95</v>
      </c>
      <c r="F101" s="77">
        <f ca="1" t="shared" si="15"/>
        <v>22043571.13</v>
      </c>
      <c r="G101" s="77">
        <f ca="1" t="shared" si="15"/>
        <v>22695125.3</v>
      </c>
      <c r="H101" s="77">
        <f ca="1" t="shared" si="15"/>
        <v>20752949.419999994</v>
      </c>
      <c r="I101" s="105">
        <f ca="1" t="shared" si="15"/>
        <v>22073681.44</v>
      </c>
      <c r="J101" s="96">
        <f>E101*(VLOOKUP($A101,Revaluation!$A$6:$F$331,6,0))</f>
        <v>18843191.64726915</v>
      </c>
      <c r="K101" s="78">
        <f>F101*(VLOOKUP($A101,Revaluation!$A$6:$F$331,6,0))</f>
        <v>20511058.809749436</v>
      </c>
      <c r="L101" s="78">
        <f>G101*(VLOOKUP($A101,Revaluation!$A$6:$F$331,6,0))</f>
        <v>21117315.655330133</v>
      </c>
      <c r="M101" s="78">
        <f t="shared" si="10"/>
        <v>20752949.419999994</v>
      </c>
      <c r="N101" s="97">
        <f t="shared" si="11"/>
        <v>22073681.44</v>
      </c>
      <c r="O101" s="118">
        <f t="shared" si="12"/>
        <v>0.0010514357440481459</v>
      </c>
    </row>
    <row r="102" spans="1:15" ht="12.75">
      <c r="A102" s="81" t="s">
        <v>218</v>
      </c>
      <c r="B102" s="76" t="s">
        <v>219</v>
      </c>
      <c r="C102" s="76" t="s">
        <v>21</v>
      </c>
      <c r="D102" s="102" t="s">
        <v>15</v>
      </c>
      <c r="E102" s="104">
        <f ca="1" t="shared" si="15"/>
        <v>23307070.060000002</v>
      </c>
      <c r="F102" s="77">
        <f ca="1" t="shared" si="15"/>
        <v>23710260.14</v>
      </c>
      <c r="G102" s="77">
        <f ca="1" t="shared" si="15"/>
        <v>24634761.48</v>
      </c>
      <c r="H102" s="77">
        <f ca="1" t="shared" si="15"/>
        <v>21363038.040000003</v>
      </c>
      <c r="I102" s="105">
        <f ca="1" t="shared" si="15"/>
        <v>22055429.269999996</v>
      </c>
      <c r="J102" s="96">
        <f>E102*(VLOOKUP($A102,Revaluation!$A$6:$F$331,6,0))</f>
        <v>21607110.40590364</v>
      </c>
      <c r="K102" s="78">
        <f>F102*(VLOOKUP($A102,Revaluation!$A$6:$F$331,6,0))</f>
        <v>21980892.805437267</v>
      </c>
      <c r="L102" s="78">
        <f>G102*(VLOOKUP($A102,Revaluation!$A$6:$F$331,6,0))</f>
        <v>22837963.319764532</v>
      </c>
      <c r="M102" s="78">
        <f t="shared" si="10"/>
        <v>21363038.040000003</v>
      </c>
      <c r="N102" s="97">
        <f t="shared" si="11"/>
        <v>22055429.269999996</v>
      </c>
      <c r="O102" s="118">
        <f t="shared" si="12"/>
        <v>0.0011180675695257878</v>
      </c>
    </row>
    <row r="103" spans="1:15" ht="12.75">
      <c r="A103" s="81" t="s">
        <v>220</v>
      </c>
      <c r="B103" s="76" t="s">
        <v>221</v>
      </c>
      <c r="C103" s="76" t="s">
        <v>53</v>
      </c>
      <c r="D103" s="102" t="s">
        <v>15</v>
      </c>
      <c r="E103" s="104">
        <f ca="1" t="shared" si="15"/>
        <v>53047936.41</v>
      </c>
      <c r="F103" s="77">
        <f ca="1" t="shared" si="15"/>
        <v>59567184.489999995</v>
      </c>
      <c r="G103" s="77">
        <f ca="1" t="shared" si="15"/>
        <v>61279873.18</v>
      </c>
      <c r="H103" s="77">
        <f ca="1" t="shared" si="15"/>
        <v>66251288.58</v>
      </c>
      <c r="I103" s="105">
        <f ca="1" t="shared" si="15"/>
        <v>70024099.19999999</v>
      </c>
      <c r="J103" s="96">
        <f>E103*(VLOOKUP($A103,Revaluation!$A$6:$F$331,6,0))</f>
        <v>57885308.762244895</v>
      </c>
      <c r="K103" s="78">
        <f>F103*(VLOOKUP($A103,Revaluation!$A$6:$F$331,6,0))</f>
        <v>64999038.59881842</v>
      </c>
      <c r="L103" s="78">
        <f>G103*(VLOOKUP($A103,Revaluation!$A$6:$F$331,6,0))</f>
        <v>66867905.14374902</v>
      </c>
      <c r="M103" s="78">
        <f t="shared" si="10"/>
        <v>66251288.58</v>
      </c>
      <c r="N103" s="97">
        <f t="shared" si="11"/>
        <v>70024099.19999999</v>
      </c>
      <c r="O103" s="118">
        <f t="shared" si="12"/>
        <v>0.0033185198250351286</v>
      </c>
    </row>
    <row r="104" spans="1:15" ht="12.75">
      <c r="A104" s="81" t="s">
        <v>222</v>
      </c>
      <c r="B104" s="76" t="s">
        <v>223</v>
      </c>
      <c r="C104" s="76" t="s">
        <v>14</v>
      </c>
      <c r="D104" s="102" t="s">
        <v>15</v>
      </c>
      <c r="E104" s="104">
        <f aca="true" ca="1" t="shared" si="16" ref="E104:I113">VLOOKUP($A104,INDIRECT("'"&amp;E$1&amp;"'!"&amp;"$A$10:$O$337"),15,0)</f>
        <v>33853755.78000001</v>
      </c>
      <c r="F104" s="77">
        <f ca="1" t="shared" si="16"/>
        <v>36705523.08</v>
      </c>
      <c r="G104" s="77">
        <f ca="1" t="shared" si="16"/>
        <v>28678495.85</v>
      </c>
      <c r="H104" s="77">
        <f ca="1" t="shared" si="16"/>
        <v>38093740.72</v>
      </c>
      <c r="I104" s="105">
        <f ca="1" t="shared" si="16"/>
        <v>38328610.970000006</v>
      </c>
      <c r="J104" s="96">
        <f>E104*(VLOOKUP($A104,Revaluation!$A$6:$F$331,6,0))</f>
        <v>35308180.82661036</v>
      </c>
      <c r="K104" s="78">
        <f>F104*(VLOOKUP($A104,Revaluation!$A$6:$F$331,6,0))</f>
        <v>38282465.75257712</v>
      </c>
      <c r="L104" s="78">
        <f>G104*(VLOOKUP($A104,Revaluation!$A$6:$F$331,6,0))</f>
        <v>29910581.380905636</v>
      </c>
      <c r="M104" s="78">
        <f t="shared" si="10"/>
        <v>38093740.72</v>
      </c>
      <c r="N104" s="97">
        <f t="shared" si="11"/>
        <v>38328610.970000006</v>
      </c>
      <c r="O104" s="118">
        <f t="shared" si="12"/>
        <v>0.0018313783627011558</v>
      </c>
    </row>
    <row r="105" spans="1:15" ht="12.75">
      <c r="A105" s="81" t="s">
        <v>224</v>
      </c>
      <c r="B105" s="76" t="s">
        <v>225</v>
      </c>
      <c r="C105" s="76" t="s">
        <v>32</v>
      </c>
      <c r="D105" s="102" t="s">
        <v>15</v>
      </c>
      <c r="E105" s="104">
        <f ca="1" t="shared" si="16"/>
        <v>17945924.08</v>
      </c>
      <c r="F105" s="77">
        <f ca="1" t="shared" si="16"/>
        <v>19443107.68</v>
      </c>
      <c r="G105" s="77">
        <f ca="1" t="shared" si="16"/>
        <v>19999294.61</v>
      </c>
      <c r="H105" s="77">
        <f ca="1" t="shared" si="16"/>
        <v>21204884.659999996</v>
      </c>
      <c r="I105" s="105">
        <f ca="1" t="shared" si="16"/>
        <v>22671049.120000005</v>
      </c>
      <c r="J105" s="96">
        <f>E105*(VLOOKUP($A105,Revaluation!$A$6:$F$331,6,0))</f>
        <v>19315564.265168317</v>
      </c>
      <c r="K105" s="78">
        <f>F105*(VLOOKUP($A105,Revaluation!$A$6:$F$331,6,0))</f>
        <v>20927013.523152478</v>
      </c>
      <c r="L105" s="78">
        <f>G105*(VLOOKUP($A105,Revaluation!$A$6:$F$331,6,0))</f>
        <v>21525648.864635635</v>
      </c>
      <c r="M105" s="78">
        <f t="shared" si="10"/>
        <v>21204884.659999996</v>
      </c>
      <c r="N105" s="97">
        <f t="shared" si="11"/>
        <v>22671049.120000005</v>
      </c>
      <c r="O105" s="118">
        <f t="shared" si="12"/>
        <v>0.0010753144748392952</v>
      </c>
    </row>
    <row r="106" spans="1:15" ht="12.75">
      <c r="A106" s="81" t="s">
        <v>226</v>
      </c>
      <c r="B106" s="76" t="s">
        <v>227</v>
      </c>
      <c r="C106" s="76" t="s">
        <v>32</v>
      </c>
      <c r="D106" s="102" t="s">
        <v>15</v>
      </c>
      <c r="E106" s="104">
        <f ca="1" t="shared" si="16"/>
        <v>16517386.629999999</v>
      </c>
      <c r="F106" s="77">
        <f ca="1" t="shared" si="16"/>
        <v>17642586.75</v>
      </c>
      <c r="G106" s="77">
        <f ca="1" t="shared" si="16"/>
        <v>18785793.72</v>
      </c>
      <c r="H106" s="77">
        <f ca="1" t="shared" si="16"/>
        <v>19429359.780000005</v>
      </c>
      <c r="I106" s="105">
        <f ca="1" t="shared" si="16"/>
        <v>20273723.59</v>
      </c>
      <c r="J106" s="96">
        <f>E106*(VLOOKUP($A106,Revaluation!$A$6:$F$331,6,0))</f>
        <v>17473924.753003392</v>
      </c>
      <c r="K106" s="78">
        <f>F106*(VLOOKUP($A106,Revaluation!$A$6:$F$331,6,0))</f>
        <v>18664286.31984106</v>
      </c>
      <c r="L106" s="78">
        <f>G106*(VLOOKUP($A106,Revaluation!$A$6:$F$331,6,0))</f>
        <v>19873697.53109204</v>
      </c>
      <c r="M106" s="78">
        <f t="shared" si="10"/>
        <v>19429359.780000005</v>
      </c>
      <c r="N106" s="97">
        <f t="shared" si="11"/>
        <v>20273723.59</v>
      </c>
      <c r="O106" s="118">
        <f t="shared" si="12"/>
        <v>0.00097424898742054</v>
      </c>
    </row>
    <row r="107" spans="1:15" ht="12.75">
      <c r="A107" s="81" t="s">
        <v>228</v>
      </c>
      <c r="B107" s="76" t="s">
        <v>229</v>
      </c>
      <c r="C107" s="76" t="s">
        <v>53</v>
      </c>
      <c r="D107" s="102" t="s">
        <v>15</v>
      </c>
      <c r="E107" s="104">
        <f ca="1" t="shared" si="16"/>
        <v>9936002.180000002</v>
      </c>
      <c r="F107" s="77">
        <f ca="1" t="shared" si="16"/>
        <v>10850314.04</v>
      </c>
      <c r="G107" s="77">
        <f ca="1" t="shared" si="16"/>
        <v>10136560.15</v>
      </c>
      <c r="H107" s="77">
        <f ca="1" t="shared" si="16"/>
        <v>10211233.03</v>
      </c>
      <c r="I107" s="105">
        <f ca="1" t="shared" si="16"/>
        <v>11040040.41</v>
      </c>
      <c r="J107" s="96">
        <f>E107*(VLOOKUP($A107,Revaluation!$A$6:$F$331,6,0))</f>
        <v>10177518.71538597</v>
      </c>
      <c r="K107" s="78">
        <f>F107*(VLOOKUP($A107,Revaluation!$A$6:$F$331,6,0))</f>
        <v>11114054.949806293</v>
      </c>
      <c r="L107" s="78">
        <f>G107*(VLOOKUP($A107,Revaluation!$A$6:$F$331,6,0))</f>
        <v>10382951.690964766</v>
      </c>
      <c r="M107" s="78">
        <f t="shared" si="10"/>
        <v>10211233.03</v>
      </c>
      <c r="N107" s="97">
        <f t="shared" si="11"/>
        <v>11040040.41</v>
      </c>
      <c r="O107" s="118">
        <f t="shared" si="12"/>
        <v>0.0005387129520903055</v>
      </c>
    </row>
    <row r="108" spans="1:15" ht="12.75">
      <c r="A108" s="81" t="s">
        <v>230</v>
      </c>
      <c r="B108" s="76" t="s">
        <v>231</v>
      </c>
      <c r="C108" s="76" t="s">
        <v>18</v>
      </c>
      <c r="D108" s="102" t="s">
        <v>15</v>
      </c>
      <c r="E108" s="104">
        <f ca="1" t="shared" si="16"/>
        <v>19426318.360000003</v>
      </c>
      <c r="F108" s="77">
        <f ca="1" t="shared" si="16"/>
        <v>21040539.1</v>
      </c>
      <c r="G108" s="77">
        <f ca="1" t="shared" si="16"/>
        <v>21304305</v>
      </c>
      <c r="H108" s="77">
        <f ca="1" t="shared" si="16"/>
        <v>22028820.82</v>
      </c>
      <c r="I108" s="105">
        <f ca="1" t="shared" si="16"/>
        <v>22893448.93</v>
      </c>
      <c r="J108" s="96">
        <f>E108*(VLOOKUP($A108,Revaluation!$A$6:$F$331,6,0))</f>
        <v>21148389.964406554</v>
      </c>
      <c r="K108" s="78">
        <f>F108*(VLOOKUP($A108,Revaluation!$A$6:$F$331,6,0))</f>
        <v>22905705.43023592</v>
      </c>
      <c r="L108" s="78">
        <f>G108*(VLOOKUP($A108,Revaluation!$A$6:$F$331,6,0))</f>
        <v>23192853.206213817</v>
      </c>
      <c r="M108" s="78">
        <f t="shared" si="10"/>
        <v>22028820.82</v>
      </c>
      <c r="N108" s="97">
        <f t="shared" si="11"/>
        <v>22893448.93</v>
      </c>
      <c r="O108" s="118">
        <f t="shared" si="12"/>
        <v>0.001141730727280766</v>
      </c>
    </row>
    <row r="109" spans="1:15" ht="12.75">
      <c r="A109" s="81" t="s">
        <v>232</v>
      </c>
      <c r="B109" s="76" t="s">
        <v>233</v>
      </c>
      <c r="C109" s="76" t="s">
        <v>167</v>
      </c>
      <c r="D109" s="102" t="s">
        <v>42</v>
      </c>
      <c r="E109" s="104">
        <f ca="1" t="shared" si="16"/>
        <v>70979459.82000001</v>
      </c>
      <c r="F109" s="77">
        <f ca="1" t="shared" si="16"/>
        <v>77067060.18</v>
      </c>
      <c r="G109" s="77">
        <f ca="1" t="shared" si="16"/>
        <v>76506130.39</v>
      </c>
      <c r="H109" s="77">
        <f ca="1" t="shared" si="16"/>
        <v>79675491.76</v>
      </c>
      <c r="I109" s="105">
        <f ca="1" t="shared" si="16"/>
        <v>80062668.12</v>
      </c>
      <c r="J109" s="96">
        <f>E109*(VLOOKUP($A109,Revaluation!$A$6:$F$331,6,0))</f>
        <v>70265784.85533299</v>
      </c>
      <c r="K109" s="78">
        <f>F109*(VLOOKUP($A109,Revaluation!$A$6:$F$331,6,0))</f>
        <v>76292176.40953414</v>
      </c>
      <c r="L109" s="78">
        <f>G109*(VLOOKUP($A109,Revaluation!$A$6:$F$331,6,0))</f>
        <v>75736886.58282878</v>
      </c>
      <c r="M109" s="78">
        <f t="shared" si="10"/>
        <v>79675491.76</v>
      </c>
      <c r="N109" s="97">
        <f t="shared" si="11"/>
        <v>80062668.12</v>
      </c>
      <c r="O109" s="118">
        <f t="shared" si="12"/>
        <v>0.0038885786151586473</v>
      </c>
    </row>
    <row r="110" spans="1:15" ht="12.75">
      <c r="A110" s="81" t="s">
        <v>234</v>
      </c>
      <c r="B110" s="76" t="s">
        <v>235</v>
      </c>
      <c r="C110" s="76" t="s">
        <v>21</v>
      </c>
      <c r="D110" s="102" t="s">
        <v>15</v>
      </c>
      <c r="E110" s="104">
        <f ca="1" t="shared" si="16"/>
        <v>17670672.77</v>
      </c>
      <c r="F110" s="77">
        <f ca="1" t="shared" si="16"/>
        <v>19876784.35</v>
      </c>
      <c r="G110" s="77">
        <f ca="1" t="shared" si="16"/>
        <v>20613754.98</v>
      </c>
      <c r="H110" s="77">
        <f ca="1" t="shared" si="16"/>
        <v>17852284.009999998</v>
      </c>
      <c r="I110" s="105">
        <f ca="1" t="shared" si="16"/>
        <v>19648757.509999994</v>
      </c>
      <c r="J110" s="96">
        <f>E110*(VLOOKUP($A110,Revaluation!$A$6:$F$331,6,0))</f>
        <v>16413777.856454771</v>
      </c>
      <c r="K110" s="78">
        <f>F110*(VLOOKUP($A110,Revaluation!$A$6:$F$331,6,0))</f>
        <v>18462971.221754834</v>
      </c>
      <c r="L110" s="78">
        <f>G110*(VLOOKUP($A110,Revaluation!$A$6:$F$331,6,0))</f>
        <v>19147521.96665279</v>
      </c>
      <c r="M110" s="78">
        <f t="shared" si="10"/>
        <v>17852284.009999998</v>
      </c>
      <c r="N110" s="97">
        <f t="shared" si="11"/>
        <v>19648757.509999994</v>
      </c>
      <c r="O110" s="118">
        <f t="shared" si="12"/>
        <v>0.0009316037252967274</v>
      </c>
    </row>
    <row r="111" spans="1:15" ht="12.75">
      <c r="A111" s="81" t="s">
        <v>236</v>
      </c>
      <c r="B111" s="76" t="s">
        <v>237</v>
      </c>
      <c r="C111" s="76" t="s">
        <v>53</v>
      </c>
      <c r="D111" s="102" t="s">
        <v>15</v>
      </c>
      <c r="E111" s="104">
        <f ca="1" t="shared" si="16"/>
        <v>41119622.66</v>
      </c>
      <c r="F111" s="77">
        <f ca="1" t="shared" si="16"/>
        <v>44843404.04</v>
      </c>
      <c r="G111" s="77">
        <f ca="1" t="shared" si="16"/>
        <v>43783241.83000001</v>
      </c>
      <c r="H111" s="77">
        <f ca="1" t="shared" si="16"/>
        <v>43075457.379999995</v>
      </c>
      <c r="I111" s="105">
        <f ca="1" t="shared" si="16"/>
        <v>46856058.37</v>
      </c>
      <c r="J111" s="96">
        <f>E111*(VLOOKUP($A111,Revaluation!$A$6:$F$331,6,0))</f>
        <v>39721604.263483554</v>
      </c>
      <c r="K111" s="78">
        <f>F111*(VLOOKUP($A111,Revaluation!$A$6:$F$331,6,0))</f>
        <v>43318781.49351626</v>
      </c>
      <c r="L111" s="78">
        <f>G111*(VLOOKUP($A111,Revaluation!$A$6:$F$331,6,0))</f>
        <v>42294663.54114788</v>
      </c>
      <c r="M111" s="78">
        <f t="shared" si="10"/>
        <v>43075457.379999995</v>
      </c>
      <c r="N111" s="97">
        <f t="shared" si="11"/>
        <v>46856058.37</v>
      </c>
      <c r="O111" s="118">
        <f t="shared" si="12"/>
        <v>0.0021911220875488768</v>
      </c>
    </row>
    <row r="112" spans="1:15" ht="12.75">
      <c r="A112" s="81" t="s">
        <v>238</v>
      </c>
      <c r="B112" s="76" t="s">
        <v>239</v>
      </c>
      <c r="C112" s="76" t="s">
        <v>14</v>
      </c>
      <c r="D112" s="102" t="s">
        <v>15</v>
      </c>
      <c r="E112" s="104">
        <f ca="1" t="shared" si="16"/>
        <v>12987876.49</v>
      </c>
      <c r="F112" s="77">
        <f ca="1" t="shared" si="16"/>
        <v>14262423.069999998</v>
      </c>
      <c r="G112" s="77">
        <f ca="1" t="shared" si="16"/>
        <v>13587934.280000001</v>
      </c>
      <c r="H112" s="77">
        <f ca="1" t="shared" si="16"/>
        <v>12883123.680000002</v>
      </c>
      <c r="I112" s="105">
        <f ca="1" t="shared" si="16"/>
        <v>13193622.75</v>
      </c>
      <c r="J112" s="96">
        <f>E112*(VLOOKUP($A112,Revaluation!$A$6:$F$331,6,0))</f>
        <v>14070203.531960968</v>
      </c>
      <c r="K112" s="78">
        <f>F112*(VLOOKUP($A112,Revaluation!$A$6:$F$331,6,0))</f>
        <v>15450962.719605872</v>
      </c>
      <c r="L112" s="78">
        <f>G112*(VLOOKUP($A112,Revaluation!$A$6:$F$331,6,0))</f>
        <v>14720266.322651912</v>
      </c>
      <c r="M112" s="78">
        <f t="shared" si="10"/>
        <v>12883123.680000002</v>
      </c>
      <c r="N112" s="97">
        <f t="shared" si="11"/>
        <v>13193622.75</v>
      </c>
      <c r="O112" s="118">
        <f t="shared" si="12"/>
        <v>0.0007157438273700236</v>
      </c>
    </row>
    <row r="113" spans="1:15" ht="12.75">
      <c r="A113" s="81" t="s">
        <v>240</v>
      </c>
      <c r="B113" s="76" t="s">
        <v>241</v>
      </c>
      <c r="C113" s="76" t="s">
        <v>14</v>
      </c>
      <c r="D113" s="102" t="s">
        <v>15</v>
      </c>
      <c r="E113" s="104">
        <f ca="1" t="shared" si="16"/>
        <v>17478926.069999997</v>
      </c>
      <c r="F113" s="77">
        <f ca="1" t="shared" si="16"/>
        <v>19188928.3</v>
      </c>
      <c r="G113" s="77">
        <f ca="1" t="shared" si="16"/>
        <v>19288059.47</v>
      </c>
      <c r="H113" s="77">
        <f ca="1" t="shared" si="16"/>
        <v>20090987.599999998</v>
      </c>
      <c r="I113" s="105">
        <f ca="1" t="shared" si="16"/>
        <v>21035082.089999996</v>
      </c>
      <c r="J113" s="96">
        <f>E113*(VLOOKUP($A113,Revaluation!$A$6:$F$331,6,0))</f>
        <v>18372694.027471513</v>
      </c>
      <c r="K113" s="78">
        <f>F113*(VLOOKUP($A113,Revaluation!$A$6:$F$331,6,0))</f>
        <v>20170135.565484952</v>
      </c>
      <c r="L113" s="78">
        <f>G113*(VLOOKUP($A113,Revaluation!$A$6:$F$331,6,0))</f>
        <v>20274335.711861294</v>
      </c>
      <c r="M113" s="78">
        <f t="shared" si="10"/>
        <v>20090987.599999998</v>
      </c>
      <c r="N113" s="97">
        <f t="shared" si="11"/>
        <v>21035082.089999996</v>
      </c>
      <c r="O113" s="118">
        <f t="shared" si="12"/>
        <v>0.001017286774884214</v>
      </c>
    </row>
    <row r="114" spans="1:15" ht="12.75">
      <c r="A114" s="81" t="s">
        <v>242</v>
      </c>
      <c r="B114" s="76" t="s">
        <v>243</v>
      </c>
      <c r="C114" s="76" t="s">
        <v>32</v>
      </c>
      <c r="D114" s="102" t="s">
        <v>15</v>
      </c>
      <c r="E114" s="104">
        <f aca="true" ca="1" t="shared" si="17" ref="E114:I123">VLOOKUP($A114,INDIRECT("'"&amp;E$1&amp;"'!"&amp;"$A$10:$O$337"),15,0)</f>
        <v>24448378.42</v>
      </c>
      <c r="F114" s="77">
        <f ca="1" t="shared" si="17"/>
        <v>26373835.540000003</v>
      </c>
      <c r="G114" s="77">
        <f ca="1" t="shared" si="17"/>
        <v>25025873.76</v>
      </c>
      <c r="H114" s="77">
        <f ca="1" t="shared" si="17"/>
        <v>27021161.06</v>
      </c>
      <c r="I114" s="105">
        <f ca="1" t="shared" si="17"/>
        <v>27944028.120000005</v>
      </c>
      <c r="J114" s="96">
        <f>E114*(VLOOKUP($A114,Revaluation!$A$6:$F$331,6,0))</f>
        <v>25366885.718443282</v>
      </c>
      <c r="K114" s="78">
        <f>F114*(VLOOKUP($A114,Revaluation!$A$6:$F$331,6,0))</f>
        <v>27364680.822876345</v>
      </c>
      <c r="L114" s="78">
        <f>G114*(VLOOKUP($A114,Revaluation!$A$6:$F$331,6,0))</f>
        <v>25966077.12660349</v>
      </c>
      <c r="M114" s="78">
        <f t="shared" si="10"/>
        <v>27021161.06</v>
      </c>
      <c r="N114" s="97">
        <f t="shared" si="11"/>
        <v>27944028.120000005</v>
      </c>
      <c r="O114" s="118">
        <f t="shared" si="12"/>
        <v>0.0013605066131469725</v>
      </c>
    </row>
    <row r="115" spans="1:15" ht="12.75">
      <c r="A115" s="81" t="s">
        <v>244</v>
      </c>
      <c r="B115" s="76" t="s">
        <v>245</v>
      </c>
      <c r="C115" s="76" t="s">
        <v>35</v>
      </c>
      <c r="D115" s="102" t="s">
        <v>36</v>
      </c>
      <c r="E115" s="104">
        <f ca="1" t="shared" si="17"/>
        <v>50768114.72</v>
      </c>
      <c r="F115" s="77">
        <f ca="1" t="shared" si="17"/>
        <v>56033182.84</v>
      </c>
      <c r="G115" s="77">
        <f ca="1" t="shared" si="17"/>
        <v>54047953.76</v>
      </c>
      <c r="H115" s="77">
        <f ca="1" t="shared" si="17"/>
        <v>54687543.529999994</v>
      </c>
      <c r="I115" s="105">
        <f ca="1" t="shared" si="17"/>
        <v>57067403.85</v>
      </c>
      <c r="J115" s="96">
        <f>E115*(VLOOKUP($A115,Revaluation!$A$6:$F$331,6,0))</f>
        <v>51487724.89065542</v>
      </c>
      <c r="K115" s="78">
        <f>F115*(VLOOKUP($A115,Revaluation!$A$6:$F$331,6,0))</f>
        <v>56827422.46241352</v>
      </c>
      <c r="L115" s="78">
        <f>G115*(VLOOKUP($A115,Revaluation!$A$6:$F$331,6,0))</f>
        <v>54814053.84946201</v>
      </c>
      <c r="M115" s="78">
        <f t="shared" si="10"/>
        <v>54687543.529999994</v>
      </c>
      <c r="N115" s="97">
        <f t="shared" si="11"/>
        <v>57067403.85</v>
      </c>
      <c r="O115" s="118">
        <f t="shared" si="12"/>
        <v>0.0027979483453063696</v>
      </c>
    </row>
    <row r="116" spans="1:15" ht="12.75">
      <c r="A116" s="81" t="s">
        <v>246</v>
      </c>
      <c r="B116" s="76" t="s">
        <v>247</v>
      </c>
      <c r="C116" s="76" t="s">
        <v>14</v>
      </c>
      <c r="D116" s="102" t="s">
        <v>15</v>
      </c>
      <c r="E116" s="104">
        <f ca="1" t="shared" si="17"/>
        <v>66714513.96000001</v>
      </c>
      <c r="F116" s="77">
        <f ca="1" t="shared" si="17"/>
        <v>72353638.02999997</v>
      </c>
      <c r="G116" s="77">
        <f ca="1" t="shared" si="17"/>
        <v>74660577.63000001</v>
      </c>
      <c r="H116" s="77">
        <f ca="1" t="shared" si="17"/>
        <v>67738036.28000002</v>
      </c>
      <c r="I116" s="105">
        <f ca="1" t="shared" si="17"/>
        <v>71254735.98999998</v>
      </c>
      <c r="J116" s="96">
        <f>E116*(VLOOKUP($A116,Revaluation!$A$6:$F$331,6,0))</f>
        <v>61986265.97886229</v>
      </c>
      <c r="K116" s="78">
        <f>F116*(VLOOKUP($A116,Revaluation!$A$6:$F$331,6,0))</f>
        <v>67225729.23419532</v>
      </c>
      <c r="L116" s="78">
        <f>G116*(VLOOKUP($A116,Revaluation!$A$6:$F$331,6,0))</f>
        <v>69369169.44165167</v>
      </c>
      <c r="M116" s="78">
        <f t="shared" si="10"/>
        <v>67738036.28000002</v>
      </c>
      <c r="N116" s="97">
        <f t="shared" si="11"/>
        <v>71254735.98999998</v>
      </c>
      <c r="O116" s="118">
        <f t="shared" si="12"/>
        <v>0.0034360454871899134</v>
      </c>
    </row>
    <row r="117" spans="1:15" ht="12.75">
      <c r="A117" s="81" t="s">
        <v>248</v>
      </c>
      <c r="B117" s="76" t="s">
        <v>249</v>
      </c>
      <c r="C117" s="76" t="s">
        <v>35</v>
      </c>
      <c r="D117" s="102" t="s">
        <v>36</v>
      </c>
      <c r="E117" s="104">
        <f ca="1" t="shared" si="17"/>
        <v>53682731.650000006</v>
      </c>
      <c r="F117" s="77">
        <f ca="1" t="shared" si="17"/>
        <v>64549641.03000001</v>
      </c>
      <c r="G117" s="77">
        <f ca="1" t="shared" si="17"/>
        <v>61884350.95000001</v>
      </c>
      <c r="H117" s="77">
        <f ca="1" t="shared" si="17"/>
        <v>76052122.42</v>
      </c>
      <c r="I117" s="105">
        <f ca="1" t="shared" si="17"/>
        <v>82058074.77</v>
      </c>
      <c r="J117" s="96">
        <f>E117*(VLOOKUP($A117,Revaluation!$A$6:$F$331,6,0))</f>
        <v>63290160.62874608</v>
      </c>
      <c r="K117" s="78">
        <f>F117*(VLOOKUP($A117,Revaluation!$A$6:$F$331,6,0))</f>
        <v>76101886.46792899</v>
      </c>
      <c r="L117" s="78">
        <f>G117*(VLOOKUP($A117,Revaluation!$A$6:$F$331,6,0))</f>
        <v>72959597.83803579</v>
      </c>
      <c r="M117" s="78">
        <f t="shared" si="10"/>
        <v>76052122.42</v>
      </c>
      <c r="N117" s="97">
        <f t="shared" si="11"/>
        <v>82058074.77</v>
      </c>
      <c r="O117" s="118">
        <f t="shared" si="12"/>
        <v>0.0037707998206407177</v>
      </c>
    </row>
    <row r="118" spans="1:15" ht="12.75">
      <c r="A118" s="81" t="s">
        <v>250</v>
      </c>
      <c r="B118" s="76" t="s">
        <v>251</v>
      </c>
      <c r="C118" s="76" t="s">
        <v>18</v>
      </c>
      <c r="D118" s="102" t="s">
        <v>54</v>
      </c>
      <c r="E118" s="104">
        <f ca="1" t="shared" si="17"/>
        <v>39675127.349999994</v>
      </c>
      <c r="F118" s="77">
        <f ca="1" t="shared" si="17"/>
        <v>45725727.910000004</v>
      </c>
      <c r="G118" s="77">
        <f ca="1" t="shared" si="17"/>
        <v>44138218.34</v>
      </c>
      <c r="H118" s="77">
        <f ca="1" t="shared" si="17"/>
        <v>43564416.79000001</v>
      </c>
      <c r="I118" s="105">
        <f ca="1" t="shared" si="17"/>
        <v>49924095.080000006</v>
      </c>
      <c r="J118" s="96">
        <f>E118*(VLOOKUP($A118,Revaluation!$A$6:$F$331,6,0))</f>
        <v>39728332.271259</v>
      </c>
      <c r="K118" s="78">
        <f>F118*(VLOOKUP($A118,Revaluation!$A$6:$F$331,6,0))</f>
        <v>45787046.774373166</v>
      </c>
      <c r="L118" s="78">
        <f>G118*(VLOOKUP($A118,Revaluation!$A$6:$F$331,6,0))</f>
        <v>44197408.33101317</v>
      </c>
      <c r="M118" s="78">
        <f t="shared" si="10"/>
        <v>43564416.79000001</v>
      </c>
      <c r="N118" s="97">
        <f t="shared" si="11"/>
        <v>49924095.080000006</v>
      </c>
      <c r="O118" s="118">
        <f t="shared" si="12"/>
        <v>0.0022718869353424436</v>
      </c>
    </row>
    <row r="119" spans="1:15" ht="12.75">
      <c r="A119" s="81" t="s">
        <v>252</v>
      </c>
      <c r="B119" s="76" t="s">
        <v>253</v>
      </c>
      <c r="C119" s="76" t="s">
        <v>41</v>
      </c>
      <c r="D119" s="102" t="s">
        <v>15</v>
      </c>
      <c r="E119" s="104">
        <f ca="1" t="shared" si="17"/>
        <v>21102679.56</v>
      </c>
      <c r="F119" s="77">
        <f ca="1" t="shared" si="17"/>
        <v>23401393.7</v>
      </c>
      <c r="G119" s="77">
        <f ca="1" t="shared" si="17"/>
        <v>23424217.729999997</v>
      </c>
      <c r="H119" s="77">
        <f ca="1" t="shared" si="17"/>
        <v>23689179.1</v>
      </c>
      <c r="I119" s="105">
        <f ca="1" t="shared" si="17"/>
        <v>24955307</v>
      </c>
      <c r="J119" s="96">
        <f>E119*(VLOOKUP($A119,Revaluation!$A$6:$F$331,6,0))</f>
        <v>21241937.595213413</v>
      </c>
      <c r="K119" s="78">
        <f>F119*(VLOOKUP($A119,Revaluation!$A$6:$F$331,6,0))</f>
        <v>23555821.108076397</v>
      </c>
      <c r="L119" s="78">
        <f>G119*(VLOOKUP($A119,Revaluation!$A$6:$F$331,6,0))</f>
        <v>23578795.755421665</v>
      </c>
      <c r="M119" s="78">
        <f t="shared" si="10"/>
        <v>23689179.1</v>
      </c>
      <c r="N119" s="97">
        <f t="shared" si="11"/>
        <v>24955307</v>
      </c>
      <c r="O119" s="118">
        <f t="shared" si="12"/>
        <v>0.0011911157063280874</v>
      </c>
    </row>
    <row r="120" spans="1:15" ht="12.75">
      <c r="A120" s="81" t="s">
        <v>254</v>
      </c>
      <c r="B120" s="76" t="s">
        <v>255</v>
      </c>
      <c r="C120" s="76" t="s">
        <v>35</v>
      </c>
      <c r="D120" s="102" t="s">
        <v>36</v>
      </c>
      <c r="E120" s="104">
        <f ca="1" t="shared" si="17"/>
        <v>114975060.50999999</v>
      </c>
      <c r="F120" s="77">
        <f ca="1" t="shared" si="17"/>
        <v>118013895.53</v>
      </c>
      <c r="G120" s="77">
        <f ca="1" t="shared" si="17"/>
        <v>166758945.86</v>
      </c>
      <c r="H120" s="77">
        <f ca="1" t="shared" si="17"/>
        <v>172320764.3</v>
      </c>
      <c r="I120" s="105">
        <f ca="1" t="shared" si="17"/>
        <v>183916902.38</v>
      </c>
      <c r="J120" s="96">
        <f>E120*(VLOOKUP($A120,Revaluation!$A$6:$F$331,6,0))</f>
        <v>129068301.11590406</v>
      </c>
      <c r="K120" s="78">
        <f>F120*(VLOOKUP($A120,Revaluation!$A$6:$F$331,6,0))</f>
        <v>132479625.8994105</v>
      </c>
      <c r="L120" s="78">
        <f>G120*(VLOOKUP($A120,Revaluation!$A$6:$F$331,6,0))</f>
        <v>187199673.9341331</v>
      </c>
      <c r="M120" s="78">
        <f t="shared" si="10"/>
        <v>172320764.3</v>
      </c>
      <c r="N120" s="97">
        <f t="shared" si="11"/>
        <v>183916902.38</v>
      </c>
      <c r="O120" s="118">
        <f t="shared" si="12"/>
        <v>0.008193659798770054</v>
      </c>
    </row>
    <row r="121" spans="1:15" ht="12.75">
      <c r="A121" s="81" t="s">
        <v>256</v>
      </c>
      <c r="B121" s="76" t="s">
        <v>257</v>
      </c>
      <c r="C121" s="76" t="s">
        <v>21</v>
      </c>
      <c r="D121" s="102" t="s">
        <v>15</v>
      </c>
      <c r="E121" s="104">
        <f ca="1" t="shared" si="17"/>
        <v>33359189.439999994</v>
      </c>
      <c r="F121" s="77">
        <f ca="1" t="shared" si="17"/>
        <v>33585894.730000004</v>
      </c>
      <c r="G121" s="77">
        <f ca="1" t="shared" si="17"/>
        <v>36295545.23</v>
      </c>
      <c r="H121" s="77">
        <f ca="1" t="shared" si="17"/>
        <v>29597641.06</v>
      </c>
      <c r="I121" s="105">
        <f ca="1" t="shared" si="17"/>
        <v>31539847.959999997</v>
      </c>
      <c r="J121" s="96">
        <f>E121*(VLOOKUP($A121,Revaluation!$A$6:$F$331,6,0))</f>
        <v>29114056.989153147</v>
      </c>
      <c r="K121" s="78">
        <f>F121*(VLOOKUP($A121,Revaluation!$A$6:$F$331,6,0))</f>
        <v>29311912.83767951</v>
      </c>
      <c r="L121" s="78">
        <f>G121*(VLOOKUP($A121,Revaluation!$A$6:$F$331,6,0))</f>
        <v>31676746.048617594</v>
      </c>
      <c r="M121" s="78">
        <f t="shared" si="10"/>
        <v>29597641.06</v>
      </c>
      <c r="N121" s="97">
        <f t="shared" si="11"/>
        <v>31539847.959999997</v>
      </c>
      <c r="O121" s="118">
        <f t="shared" si="12"/>
        <v>0.0015394204548101525</v>
      </c>
    </row>
    <row r="122" spans="1:15" ht="12.75">
      <c r="A122" s="81" t="s">
        <v>258</v>
      </c>
      <c r="B122" s="76" t="s">
        <v>259</v>
      </c>
      <c r="C122" s="76" t="s">
        <v>35</v>
      </c>
      <c r="D122" s="102" t="s">
        <v>36</v>
      </c>
      <c r="E122" s="104">
        <f ca="1" t="shared" si="17"/>
        <v>48839627.52</v>
      </c>
      <c r="F122" s="77">
        <f ca="1" t="shared" si="17"/>
        <v>52056728.97999999</v>
      </c>
      <c r="G122" s="77">
        <f ca="1" t="shared" si="17"/>
        <v>53763286.489999995</v>
      </c>
      <c r="H122" s="77">
        <f ca="1" t="shared" si="17"/>
        <v>56359342.9</v>
      </c>
      <c r="I122" s="105">
        <f ca="1" t="shared" si="17"/>
        <v>62170397.85</v>
      </c>
      <c r="J122" s="96">
        <f>E122*(VLOOKUP($A122,Revaluation!$A$6:$F$331,6,0))</f>
        <v>53165877.89237986</v>
      </c>
      <c r="K122" s="78">
        <f>F122*(VLOOKUP($A122,Revaluation!$A$6:$F$331,6,0))</f>
        <v>56667952.58203048</v>
      </c>
      <c r="L122" s="78">
        <f>G122*(VLOOKUP($A122,Revaluation!$A$6:$F$331,6,0))</f>
        <v>58525678.22000406</v>
      </c>
      <c r="M122" s="78">
        <f t="shared" si="10"/>
        <v>56359342.9</v>
      </c>
      <c r="N122" s="97">
        <f t="shared" si="11"/>
        <v>62170397.85</v>
      </c>
      <c r="O122" s="118">
        <f t="shared" si="12"/>
        <v>0.002920144013062955</v>
      </c>
    </row>
    <row r="123" spans="1:15" ht="12.75">
      <c r="A123" s="81" t="s">
        <v>260</v>
      </c>
      <c r="B123" s="76" t="s">
        <v>261</v>
      </c>
      <c r="C123" s="76" t="s">
        <v>32</v>
      </c>
      <c r="D123" s="102" t="s">
        <v>15</v>
      </c>
      <c r="E123" s="104">
        <f ca="1" t="shared" si="17"/>
        <v>37284526.43</v>
      </c>
      <c r="F123" s="77">
        <f ca="1" t="shared" si="17"/>
        <v>43564326.88999999</v>
      </c>
      <c r="G123" s="77">
        <f ca="1" t="shared" si="17"/>
        <v>42374029.17</v>
      </c>
      <c r="H123" s="77">
        <f ca="1" t="shared" si="17"/>
        <v>41049200.91</v>
      </c>
      <c r="I123" s="105">
        <f ca="1" t="shared" si="17"/>
        <v>42924587.49999999</v>
      </c>
      <c r="J123" s="96">
        <f>E123*(VLOOKUP($A123,Revaluation!$A$6:$F$331,6,0))</f>
        <v>36865084.63115272</v>
      </c>
      <c r="K123" s="78">
        <f>F123*(VLOOKUP($A123,Revaluation!$A$6:$F$331,6,0))</f>
        <v>43074238.87263926</v>
      </c>
      <c r="L123" s="78">
        <f>G123*(VLOOKUP($A123,Revaluation!$A$6:$F$331,6,0))</f>
        <v>41897331.71072449</v>
      </c>
      <c r="M123" s="78">
        <f t="shared" si="10"/>
        <v>41049200.91</v>
      </c>
      <c r="N123" s="97">
        <f t="shared" si="11"/>
        <v>42924587.49999999</v>
      </c>
      <c r="O123" s="118">
        <f t="shared" si="12"/>
        <v>0.0020948715782827107</v>
      </c>
    </row>
    <row r="124" spans="1:15" ht="12.75">
      <c r="A124" s="81" t="s">
        <v>262</v>
      </c>
      <c r="B124" s="76" t="s">
        <v>263</v>
      </c>
      <c r="C124" s="76" t="s">
        <v>41</v>
      </c>
      <c r="D124" s="102" t="s">
        <v>15</v>
      </c>
      <c r="E124" s="104">
        <f aca="true" ca="1" t="shared" si="18" ref="E124:I133">VLOOKUP($A124,INDIRECT("'"&amp;E$1&amp;"'!"&amp;"$A$10:$O$337"),15,0)</f>
        <v>47258799.22</v>
      </c>
      <c r="F124" s="77">
        <f ca="1" t="shared" si="18"/>
        <v>51800007.48000001</v>
      </c>
      <c r="G124" s="77">
        <f ca="1" t="shared" si="18"/>
        <v>52300963.699999996</v>
      </c>
      <c r="H124" s="77">
        <f ca="1" t="shared" si="18"/>
        <v>53426644.31000001</v>
      </c>
      <c r="I124" s="105">
        <f ca="1" t="shared" si="18"/>
        <v>56618194.75</v>
      </c>
      <c r="J124" s="96">
        <f>E124*(VLOOKUP($A124,Revaluation!$A$6:$F$331,6,0))</f>
        <v>48631299.160081014</v>
      </c>
      <c r="K124" s="78">
        <f>F124*(VLOOKUP($A124,Revaluation!$A$6:$F$331,6,0))</f>
        <v>53304394.14102225</v>
      </c>
      <c r="L124" s="78">
        <f>G124*(VLOOKUP($A124,Revaluation!$A$6:$F$331,6,0))</f>
        <v>53819899.2364334</v>
      </c>
      <c r="M124" s="78">
        <f t="shared" si="10"/>
        <v>53426644.31000001</v>
      </c>
      <c r="N124" s="97">
        <f t="shared" si="11"/>
        <v>56618194.75</v>
      </c>
      <c r="O124" s="118">
        <f t="shared" si="12"/>
        <v>0.0027054884088623977</v>
      </c>
    </row>
    <row r="125" spans="1:15" ht="12.75">
      <c r="A125" s="81" t="s">
        <v>264</v>
      </c>
      <c r="B125" s="76" t="s">
        <v>265</v>
      </c>
      <c r="C125" s="76" t="s">
        <v>35</v>
      </c>
      <c r="D125" s="102" t="s">
        <v>36</v>
      </c>
      <c r="E125" s="104">
        <f ca="1" t="shared" si="18"/>
        <v>44744620.44</v>
      </c>
      <c r="F125" s="77">
        <f ca="1" t="shared" si="18"/>
        <v>46267965.9</v>
      </c>
      <c r="G125" s="77">
        <f ca="1" t="shared" si="18"/>
        <v>48637726.779999994</v>
      </c>
      <c r="H125" s="77">
        <f ca="1" t="shared" si="18"/>
        <v>43695131.739999995</v>
      </c>
      <c r="I125" s="105">
        <f ca="1" t="shared" si="18"/>
        <v>47249933.52</v>
      </c>
      <c r="J125" s="96">
        <f>E125*(VLOOKUP($A125,Revaluation!$A$6:$F$331,6,0))</f>
        <v>43685079.30050303</v>
      </c>
      <c r="K125" s="78">
        <f>F125*(VLOOKUP($A125,Revaluation!$A$6:$F$331,6,0))</f>
        <v>45172352.33059606</v>
      </c>
      <c r="L125" s="78">
        <f>G125*(VLOOKUP($A125,Revaluation!$A$6:$F$331,6,0))</f>
        <v>47485997.88056442</v>
      </c>
      <c r="M125" s="78">
        <f t="shared" si="10"/>
        <v>43695131.739999995</v>
      </c>
      <c r="N125" s="97">
        <f t="shared" si="11"/>
        <v>47249933.52</v>
      </c>
      <c r="O125" s="118">
        <f t="shared" si="12"/>
        <v>0.0023134890503248382</v>
      </c>
    </row>
    <row r="126" spans="1:15" ht="12.75">
      <c r="A126" s="81" t="s">
        <v>266</v>
      </c>
      <c r="B126" s="76" t="s">
        <v>267</v>
      </c>
      <c r="C126" s="76" t="s">
        <v>14</v>
      </c>
      <c r="D126" s="102" t="s">
        <v>15</v>
      </c>
      <c r="E126" s="104">
        <f ca="1" t="shared" si="18"/>
        <v>22964400.76</v>
      </c>
      <c r="F126" s="77">
        <f ca="1" t="shared" si="18"/>
        <v>25479833.990000002</v>
      </c>
      <c r="G126" s="77">
        <f ca="1" t="shared" si="18"/>
        <v>26973974.5</v>
      </c>
      <c r="H126" s="77">
        <f ca="1" t="shared" si="18"/>
        <v>26680874.25</v>
      </c>
      <c r="I126" s="105">
        <f ca="1" t="shared" si="18"/>
        <v>26758650.720000003</v>
      </c>
      <c r="J126" s="96">
        <f>E126*(VLOOKUP($A126,Revaluation!$A$6:$F$331,6,0))</f>
        <v>22684516.06270616</v>
      </c>
      <c r="K126" s="78">
        <f>F126*(VLOOKUP($A126,Revaluation!$A$6:$F$331,6,0))</f>
        <v>25169291.786094114</v>
      </c>
      <c r="L126" s="78">
        <f>G126*(VLOOKUP($A126,Revaluation!$A$6:$F$331,6,0))</f>
        <v>26645222.064147446</v>
      </c>
      <c r="M126" s="78">
        <f t="shared" si="10"/>
        <v>26680874.25</v>
      </c>
      <c r="N126" s="97">
        <f t="shared" si="11"/>
        <v>26758650.720000003</v>
      </c>
      <c r="O126" s="118">
        <f t="shared" si="12"/>
        <v>0.0013022412160960109</v>
      </c>
    </row>
    <row r="127" spans="1:15" ht="12.75">
      <c r="A127" s="81" t="s">
        <v>268</v>
      </c>
      <c r="B127" s="76" t="s">
        <v>269</v>
      </c>
      <c r="C127" s="76" t="s">
        <v>167</v>
      </c>
      <c r="D127" s="102" t="s">
        <v>54</v>
      </c>
      <c r="E127" s="104">
        <f ca="1" t="shared" si="18"/>
        <v>21810157.269999996</v>
      </c>
      <c r="F127" s="77">
        <f ca="1" t="shared" si="18"/>
        <v>21449281.5</v>
      </c>
      <c r="G127" s="77">
        <f ca="1" t="shared" si="18"/>
        <v>25158167.76</v>
      </c>
      <c r="H127" s="77">
        <f ca="1" t="shared" si="18"/>
        <v>31423886.979999997</v>
      </c>
      <c r="I127" s="105">
        <f ca="1" t="shared" si="18"/>
        <v>36654655.1</v>
      </c>
      <c r="J127" s="96">
        <f>E127*(VLOOKUP($A127,Revaluation!$A$6:$F$331,6,0))</f>
        <v>29880925.67663059</v>
      </c>
      <c r="K127" s="78">
        <f>F127*(VLOOKUP($A127,Revaluation!$A$6:$F$331,6,0))</f>
        <v>29386509.15645725</v>
      </c>
      <c r="L127" s="78">
        <f>G127*(VLOOKUP($A127,Revaluation!$A$6:$F$331,6,0))</f>
        <v>34467855.12320902</v>
      </c>
      <c r="M127" s="78">
        <f t="shared" si="10"/>
        <v>31423886.979999997</v>
      </c>
      <c r="N127" s="97">
        <f t="shared" si="11"/>
        <v>36654655.1</v>
      </c>
      <c r="O127" s="118">
        <f t="shared" si="12"/>
        <v>0.0016470456587921703</v>
      </c>
    </row>
    <row r="128" spans="1:15" ht="12.75">
      <c r="A128" s="81" t="s">
        <v>270</v>
      </c>
      <c r="B128" s="76" t="s">
        <v>271</v>
      </c>
      <c r="C128" s="76" t="s">
        <v>14</v>
      </c>
      <c r="D128" s="102" t="s">
        <v>15</v>
      </c>
      <c r="E128" s="104">
        <f ca="1" t="shared" si="18"/>
        <v>15961235.639999999</v>
      </c>
      <c r="F128" s="77">
        <f ca="1" t="shared" si="18"/>
        <v>16825339.77</v>
      </c>
      <c r="G128" s="77">
        <f ca="1" t="shared" si="18"/>
        <v>18050495.529999997</v>
      </c>
      <c r="H128" s="77">
        <f ca="1" t="shared" si="18"/>
        <v>19344905.55</v>
      </c>
      <c r="I128" s="105">
        <f ca="1" t="shared" si="18"/>
        <v>20490067.25</v>
      </c>
      <c r="J128" s="96">
        <f>E128*(VLOOKUP($A128,Revaluation!$A$6:$F$331,6,0))</f>
        <v>17079355.269080184</v>
      </c>
      <c r="K128" s="78">
        <f>F128*(VLOOKUP($A128,Revaluation!$A$6:$F$331,6,0))</f>
        <v>18003991.792130064</v>
      </c>
      <c r="L128" s="78">
        <f>G128*(VLOOKUP($A128,Revaluation!$A$6:$F$331,6,0))</f>
        <v>19314972.405219987</v>
      </c>
      <c r="M128" s="78">
        <f t="shared" si="10"/>
        <v>19344905.55</v>
      </c>
      <c r="N128" s="97">
        <f t="shared" si="11"/>
        <v>20490067.25</v>
      </c>
      <c r="O128" s="118">
        <f t="shared" si="12"/>
        <v>0.000959167291126898</v>
      </c>
    </row>
    <row r="129" spans="1:15" ht="12.75">
      <c r="A129" s="81" t="s">
        <v>272</v>
      </c>
      <c r="B129" s="76" t="s">
        <v>273</v>
      </c>
      <c r="C129" s="76" t="s">
        <v>14</v>
      </c>
      <c r="D129" s="102" t="s">
        <v>15</v>
      </c>
      <c r="E129" s="104">
        <f ca="1" t="shared" si="18"/>
        <v>23473723.749999996</v>
      </c>
      <c r="F129" s="77">
        <f ca="1" t="shared" si="18"/>
        <v>25803070.68</v>
      </c>
      <c r="G129" s="77">
        <f ca="1" t="shared" si="18"/>
        <v>25967144.21</v>
      </c>
      <c r="H129" s="77">
        <f ca="1" t="shared" si="18"/>
        <v>28134639.160000004</v>
      </c>
      <c r="I129" s="105">
        <f ca="1" t="shared" si="18"/>
        <v>29761183.710000005</v>
      </c>
      <c r="J129" s="96">
        <f>E129*(VLOOKUP($A129,Revaluation!$A$6:$F$331,6,0))</f>
        <v>25281174.571609616</v>
      </c>
      <c r="K129" s="78">
        <f>F129*(VLOOKUP($A129,Revaluation!$A$6:$F$331,6,0))</f>
        <v>27789878.644399643</v>
      </c>
      <c r="L129" s="78">
        <f>G129*(VLOOKUP($A129,Revaluation!$A$6:$F$331,6,0))</f>
        <v>27966585.65512734</v>
      </c>
      <c r="M129" s="78">
        <f t="shared" si="10"/>
        <v>28134639.160000004</v>
      </c>
      <c r="N129" s="97">
        <f t="shared" si="11"/>
        <v>29761183.710000005</v>
      </c>
      <c r="O129" s="118">
        <f t="shared" si="12"/>
        <v>0.0014141544770435806</v>
      </c>
    </row>
    <row r="130" spans="1:15" ht="12.75">
      <c r="A130" s="81" t="s">
        <v>274</v>
      </c>
      <c r="B130" s="76" t="s">
        <v>275</v>
      </c>
      <c r="C130" s="76" t="s">
        <v>35</v>
      </c>
      <c r="D130" s="102" t="s">
        <v>36</v>
      </c>
      <c r="E130" s="104">
        <f ca="1" t="shared" si="18"/>
        <v>60768964.92</v>
      </c>
      <c r="F130" s="77">
        <f ca="1" t="shared" si="18"/>
        <v>66623407.6</v>
      </c>
      <c r="G130" s="77">
        <f ca="1" t="shared" si="18"/>
        <v>64821032.330000006</v>
      </c>
      <c r="H130" s="77">
        <f ca="1" t="shared" si="18"/>
        <v>64902782.48</v>
      </c>
      <c r="I130" s="105">
        <f ca="1" t="shared" si="18"/>
        <v>67792191.71000001</v>
      </c>
      <c r="J130" s="96">
        <f>E130*(VLOOKUP($A130,Revaluation!$A$6:$F$331,6,0))</f>
        <v>62477574.39325081</v>
      </c>
      <c r="K130" s="78">
        <f>F130*(VLOOKUP($A130,Revaluation!$A$6:$F$331,6,0))</f>
        <v>68496623.40210338</v>
      </c>
      <c r="L130" s="78">
        <f>G130*(VLOOKUP($A130,Revaluation!$A$6:$F$331,6,0))</f>
        <v>66643571.681307666</v>
      </c>
      <c r="M130" s="78">
        <f t="shared" si="10"/>
        <v>64902782.48</v>
      </c>
      <c r="N130" s="97">
        <f t="shared" si="11"/>
        <v>67792191.71000001</v>
      </c>
      <c r="O130" s="118">
        <f t="shared" si="12"/>
        <v>0.0033621363739650603</v>
      </c>
    </row>
    <row r="131" spans="1:15" ht="12.75">
      <c r="A131" s="81" t="s">
        <v>276</v>
      </c>
      <c r="B131" s="76" t="s">
        <v>277</v>
      </c>
      <c r="C131" s="76" t="s">
        <v>61</v>
      </c>
      <c r="D131" s="102" t="s">
        <v>54</v>
      </c>
      <c r="E131" s="104">
        <f ca="1" t="shared" si="18"/>
        <v>38477694.43</v>
      </c>
      <c r="F131" s="77">
        <f ca="1" t="shared" si="18"/>
        <v>40646503.21</v>
      </c>
      <c r="G131" s="77">
        <f ca="1" t="shared" si="18"/>
        <v>41774905.71999999</v>
      </c>
      <c r="H131" s="77">
        <f ca="1" t="shared" si="18"/>
        <v>41605942.60999999</v>
      </c>
      <c r="I131" s="105">
        <f ca="1" t="shared" si="18"/>
        <v>42666557.47</v>
      </c>
      <c r="J131" s="96">
        <f>E131*(VLOOKUP($A131,Revaluation!$A$6:$F$331,6,0))</f>
        <v>38593745.95425109</v>
      </c>
      <c r="K131" s="78">
        <f>F131*(VLOOKUP($A131,Revaluation!$A$6:$F$331,6,0))</f>
        <v>40769096.01923338</v>
      </c>
      <c r="L131" s="78">
        <f>G131*(VLOOKUP($A131,Revaluation!$A$6:$F$331,6,0))</f>
        <v>41900901.873253696</v>
      </c>
      <c r="M131" s="78">
        <f t="shared" si="10"/>
        <v>41605942.60999999</v>
      </c>
      <c r="N131" s="97">
        <f t="shared" si="11"/>
        <v>42666557.47</v>
      </c>
      <c r="O131" s="118">
        <f t="shared" si="12"/>
        <v>0.00209208059671961</v>
      </c>
    </row>
    <row r="132" spans="1:15" ht="12.75">
      <c r="A132" s="81" t="s">
        <v>278</v>
      </c>
      <c r="B132" s="76" t="s">
        <v>279</v>
      </c>
      <c r="C132" s="76" t="s">
        <v>32</v>
      </c>
      <c r="D132" s="102" t="s">
        <v>15</v>
      </c>
      <c r="E132" s="104">
        <f ca="1" t="shared" si="18"/>
        <v>36192792.43</v>
      </c>
      <c r="F132" s="77">
        <f ca="1" t="shared" si="18"/>
        <v>41375773.79</v>
      </c>
      <c r="G132" s="77">
        <f ca="1" t="shared" si="18"/>
        <v>41603902.74000001</v>
      </c>
      <c r="H132" s="77">
        <f ca="1" t="shared" si="18"/>
        <v>36323292.19</v>
      </c>
      <c r="I132" s="105">
        <f ca="1" t="shared" si="18"/>
        <v>43147929.71999999</v>
      </c>
      <c r="J132" s="96">
        <f>E132*(VLOOKUP($A132,Revaluation!$A$6:$F$331,6,0))</f>
        <v>34917066.349266335</v>
      </c>
      <c r="K132" s="78">
        <f>F132*(VLOOKUP($A132,Revaluation!$A$6:$F$331,6,0))</f>
        <v>39917357.61952826</v>
      </c>
      <c r="L132" s="78">
        <f>G132*(VLOOKUP($A132,Revaluation!$A$6:$F$331,6,0))</f>
        <v>40137445.464331746</v>
      </c>
      <c r="M132" s="78">
        <f aca="true" t="shared" si="19" ref="M132:M195">H132</f>
        <v>36323292.19</v>
      </c>
      <c r="N132" s="97">
        <f aca="true" t="shared" si="20" ref="N132:N195">I132</f>
        <v>43147929.71999999</v>
      </c>
      <c r="O132" s="118">
        <f t="shared" si="12"/>
        <v>0.001979167327345589</v>
      </c>
    </row>
    <row r="133" spans="1:15" ht="12.75">
      <c r="A133" s="81" t="s">
        <v>280</v>
      </c>
      <c r="B133" s="76" t="s">
        <v>281</v>
      </c>
      <c r="C133" s="76" t="s">
        <v>21</v>
      </c>
      <c r="D133" s="102" t="s">
        <v>15</v>
      </c>
      <c r="E133" s="104">
        <f ca="1" t="shared" si="18"/>
        <v>20002993.209999997</v>
      </c>
      <c r="F133" s="77">
        <f ca="1" t="shared" si="18"/>
        <v>21744194.2</v>
      </c>
      <c r="G133" s="77">
        <f ca="1" t="shared" si="18"/>
        <v>22120083.79</v>
      </c>
      <c r="H133" s="77">
        <f ca="1" t="shared" si="18"/>
        <v>20610105.310000006</v>
      </c>
      <c r="I133" s="105">
        <f ca="1" t="shared" si="18"/>
        <v>21692574.419999994</v>
      </c>
      <c r="J133" s="96">
        <f>E133*(VLOOKUP($A133,Revaluation!$A$6:$F$331,6,0))</f>
        <v>19533801.58669895</v>
      </c>
      <c r="K133" s="78">
        <f>F133*(VLOOKUP($A133,Revaluation!$A$6:$F$331,6,0))</f>
        <v>21234160.843143642</v>
      </c>
      <c r="L133" s="78">
        <f>G133*(VLOOKUP($A133,Revaluation!$A$6:$F$331,6,0))</f>
        <v>21601233.540338524</v>
      </c>
      <c r="M133" s="78">
        <f t="shared" si="19"/>
        <v>20610105.310000006</v>
      </c>
      <c r="N133" s="97">
        <f t="shared" si="20"/>
        <v>21692574.419999994</v>
      </c>
      <c r="O133" s="118">
        <f t="shared" si="12"/>
        <v>0.0010654179330661033</v>
      </c>
    </row>
    <row r="134" spans="1:15" ht="12.75">
      <c r="A134" s="81" t="s">
        <v>282</v>
      </c>
      <c r="B134" s="76" t="s">
        <v>283</v>
      </c>
      <c r="C134" s="76" t="s">
        <v>35</v>
      </c>
      <c r="D134" s="102" t="s">
        <v>36</v>
      </c>
      <c r="E134" s="104">
        <f aca="true" ca="1" t="shared" si="21" ref="E134:I143">VLOOKUP($A134,INDIRECT("'"&amp;E$1&amp;"'!"&amp;"$A$10:$O$337"),15,0)</f>
        <v>231122392.78000003</v>
      </c>
      <c r="F134" s="77">
        <f ca="1" t="shared" si="21"/>
        <v>286516295.63000005</v>
      </c>
      <c r="G134" s="77">
        <f ca="1" t="shared" si="21"/>
        <v>301718266.38</v>
      </c>
      <c r="H134" s="77">
        <f ca="1" t="shared" si="21"/>
        <v>298718680.5799999</v>
      </c>
      <c r="I134" s="105">
        <f ca="1" t="shared" si="21"/>
        <v>323876477.06999993</v>
      </c>
      <c r="J134" s="96">
        <f>E134*(VLOOKUP($A134,Revaluation!$A$6:$F$331,6,0))</f>
        <v>229621162.957288</v>
      </c>
      <c r="K134" s="78">
        <f>F134*(VLOOKUP($A134,Revaluation!$A$6:$F$331,6,0))</f>
        <v>284655260.8660421</v>
      </c>
      <c r="L134" s="78">
        <f>G134*(VLOOKUP($A134,Revaluation!$A$6:$F$331,6,0))</f>
        <v>299758488.9040988</v>
      </c>
      <c r="M134" s="78">
        <f t="shared" si="19"/>
        <v>298718680.5799999</v>
      </c>
      <c r="N134" s="97">
        <f t="shared" si="20"/>
        <v>323876477.06999993</v>
      </c>
      <c r="O134" s="118">
        <f aca="true" t="shared" si="22" ref="O134:O197">SUM(J134:N134)/SUM(J$5:N$330)</f>
        <v>0.014622948427391962</v>
      </c>
    </row>
    <row r="135" spans="1:15" ht="12.75">
      <c r="A135" s="81" t="s">
        <v>284</v>
      </c>
      <c r="B135" s="76" t="s">
        <v>285</v>
      </c>
      <c r="C135" s="76" t="s">
        <v>21</v>
      </c>
      <c r="D135" s="102" t="s">
        <v>15</v>
      </c>
      <c r="E135" s="104">
        <f ca="1" t="shared" si="21"/>
        <v>26808368.84</v>
      </c>
      <c r="F135" s="77">
        <f ca="1" t="shared" si="21"/>
        <v>28444114.830000002</v>
      </c>
      <c r="G135" s="77">
        <f ca="1" t="shared" si="21"/>
        <v>28059058.779999997</v>
      </c>
      <c r="H135" s="77">
        <f ca="1" t="shared" si="21"/>
        <v>24612831.71</v>
      </c>
      <c r="I135" s="105">
        <f ca="1" t="shared" si="21"/>
        <v>26646704.209999997</v>
      </c>
      <c r="J135" s="96">
        <f>E135*(VLOOKUP($A135,Revaluation!$A$6:$F$331,6,0))</f>
        <v>24075693.0970679</v>
      </c>
      <c r="K135" s="78">
        <f>F135*(VLOOKUP($A135,Revaluation!$A$6:$F$331,6,0))</f>
        <v>25544701.475572422</v>
      </c>
      <c r="L135" s="78">
        <f>G135*(VLOOKUP($A135,Revaluation!$A$6:$F$331,6,0))</f>
        <v>25198895.606506</v>
      </c>
      <c r="M135" s="78">
        <f t="shared" si="19"/>
        <v>24612831.71</v>
      </c>
      <c r="N135" s="97">
        <f t="shared" si="20"/>
        <v>26646704.209999997</v>
      </c>
      <c r="O135" s="118">
        <f t="shared" si="22"/>
        <v>0.0012833116957864997</v>
      </c>
    </row>
    <row r="136" spans="1:15" ht="12.75">
      <c r="A136" s="81" t="s">
        <v>286</v>
      </c>
      <c r="B136" s="76" t="s">
        <v>287</v>
      </c>
      <c r="C136" s="76" t="s">
        <v>14</v>
      </c>
      <c r="D136" s="102" t="s">
        <v>15</v>
      </c>
      <c r="E136" s="104">
        <f ca="1" t="shared" si="21"/>
        <v>34916180.68000001</v>
      </c>
      <c r="F136" s="77">
        <f ca="1" t="shared" si="21"/>
        <v>38052389.25000001</v>
      </c>
      <c r="G136" s="77">
        <f ca="1" t="shared" si="21"/>
        <v>38234984.38</v>
      </c>
      <c r="H136" s="77">
        <f ca="1" t="shared" si="21"/>
        <v>34630213.37999999</v>
      </c>
      <c r="I136" s="105">
        <f ca="1" t="shared" si="21"/>
        <v>36938287.9</v>
      </c>
      <c r="J136" s="96">
        <f>E136*(VLOOKUP($A136,Revaluation!$A$6:$F$331,6,0))</f>
        <v>32622848.508742854</v>
      </c>
      <c r="K136" s="78">
        <f>F136*(VLOOKUP($A136,Revaluation!$A$6:$F$331,6,0))</f>
        <v>35553067.538384184</v>
      </c>
      <c r="L136" s="78">
        <f>G136*(VLOOKUP($A136,Revaluation!$A$6:$F$331,6,0))</f>
        <v>35723669.62453493</v>
      </c>
      <c r="M136" s="78">
        <f t="shared" si="19"/>
        <v>34630213.37999999</v>
      </c>
      <c r="N136" s="97">
        <f t="shared" si="20"/>
        <v>36938287.9</v>
      </c>
      <c r="O136" s="118">
        <f t="shared" si="22"/>
        <v>0.001786027481293903</v>
      </c>
    </row>
    <row r="137" spans="1:15" ht="12.75">
      <c r="A137" s="81" t="s">
        <v>288</v>
      </c>
      <c r="B137" s="76" t="s">
        <v>289</v>
      </c>
      <c r="C137" s="76" t="s">
        <v>35</v>
      </c>
      <c r="D137" s="102" t="s">
        <v>36</v>
      </c>
      <c r="E137" s="104">
        <f ca="1" t="shared" si="21"/>
        <v>104010187.77999999</v>
      </c>
      <c r="F137" s="77">
        <f ca="1" t="shared" si="21"/>
        <v>132945965</v>
      </c>
      <c r="G137" s="77">
        <f ca="1" t="shared" si="21"/>
        <v>138382313.26</v>
      </c>
      <c r="H137" s="77">
        <f ca="1" t="shared" si="21"/>
        <v>120293199.11999997</v>
      </c>
      <c r="I137" s="105">
        <f ca="1" t="shared" si="21"/>
        <v>146388540.57</v>
      </c>
      <c r="J137" s="96">
        <f>E137*(VLOOKUP($A137,Revaluation!$A$6:$F$331,6,0))</f>
        <v>99389134.16921806</v>
      </c>
      <c r="K137" s="78">
        <f>F137*(VLOOKUP($A137,Revaluation!$A$6:$F$331,6,0))</f>
        <v>127039327.92227837</v>
      </c>
      <c r="L137" s="78">
        <f>G137*(VLOOKUP($A137,Revaluation!$A$6:$F$331,6,0))</f>
        <v>132234145.4506016</v>
      </c>
      <c r="M137" s="78">
        <f t="shared" si="19"/>
        <v>120293199.11999997</v>
      </c>
      <c r="N137" s="97">
        <f t="shared" si="20"/>
        <v>146388540.57</v>
      </c>
      <c r="O137" s="118">
        <f t="shared" si="22"/>
        <v>0.00636515852444441</v>
      </c>
    </row>
    <row r="138" spans="1:15" ht="12.75">
      <c r="A138" s="81" t="s">
        <v>290</v>
      </c>
      <c r="B138" s="76" t="s">
        <v>291</v>
      </c>
      <c r="C138" s="76" t="s">
        <v>32</v>
      </c>
      <c r="D138" s="102" t="s">
        <v>15</v>
      </c>
      <c r="E138" s="104">
        <f ca="1" t="shared" si="21"/>
        <v>47446472.21</v>
      </c>
      <c r="F138" s="77">
        <f ca="1" t="shared" si="21"/>
        <v>51217412.739999995</v>
      </c>
      <c r="G138" s="77">
        <f ca="1" t="shared" si="21"/>
        <v>51547933.419999994</v>
      </c>
      <c r="H138" s="77">
        <f ca="1" t="shared" si="21"/>
        <v>50231951.019999996</v>
      </c>
      <c r="I138" s="105">
        <f ca="1" t="shared" si="21"/>
        <v>53702956.14</v>
      </c>
      <c r="J138" s="96">
        <f>E138*(VLOOKUP($A138,Revaluation!$A$6:$F$331,6,0))</f>
        <v>46526980.435646325</v>
      </c>
      <c r="K138" s="78">
        <f>F138*(VLOOKUP($A138,Revaluation!$A$6:$F$331,6,0))</f>
        <v>50224841.79584914</v>
      </c>
      <c r="L138" s="78">
        <f>G138*(VLOOKUP($A138,Revaluation!$A$6:$F$331,6,0))</f>
        <v>50548957.13036489</v>
      </c>
      <c r="M138" s="78">
        <f t="shared" si="19"/>
        <v>50231951.019999996</v>
      </c>
      <c r="N138" s="97">
        <f t="shared" si="20"/>
        <v>53702956.14</v>
      </c>
      <c r="O138" s="118">
        <f t="shared" si="22"/>
        <v>0.0025572390296441467</v>
      </c>
    </row>
    <row r="139" spans="1:15" ht="12.75">
      <c r="A139" s="81" t="s">
        <v>292</v>
      </c>
      <c r="B139" s="76" t="s">
        <v>293</v>
      </c>
      <c r="C139" s="76" t="s">
        <v>18</v>
      </c>
      <c r="D139" s="102" t="s">
        <v>15</v>
      </c>
      <c r="E139" s="104">
        <f ca="1" t="shared" si="21"/>
        <v>16497715.280000003</v>
      </c>
      <c r="F139" s="77">
        <f ca="1" t="shared" si="21"/>
        <v>19835017.97</v>
      </c>
      <c r="G139" s="77">
        <f ca="1" t="shared" si="21"/>
        <v>18601767.739999995</v>
      </c>
      <c r="H139" s="77">
        <f ca="1" t="shared" si="21"/>
        <v>17800192.509999998</v>
      </c>
      <c r="I139" s="105">
        <f ca="1" t="shared" si="21"/>
        <v>19697852.81</v>
      </c>
      <c r="J139" s="96">
        <f>E139*(VLOOKUP($A139,Revaluation!$A$6:$F$331,6,0))</f>
        <v>16307914.14693954</v>
      </c>
      <c r="K139" s="78">
        <f>F139*(VLOOKUP($A139,Revaluation!$A$6:$F$331,6,0))</f>
        <v>19606822.197368104</v>
      </c>
      <c r="L139" s="78">
        <f>G139*(VLOOKUP($A139,Revaluation!$A$6:$F$331,6,0))</f>
        <v>18387760.13142769</v>
      </c>
      <c r="M139" s="78">
        <f t="shared" si="19"/>
        <v>17800192.509999998</v>
      </c>
      <c r="N139" s="97">
        <f t="shared" si="20"/>
        <v>19697852.81</v>
      </c>
      <c r="O139" s="118">
        <f t="shared" si="22"/>
        <v>0.0009344051861123906</v>
      </c>
    </row>
    <row r="140" spans="1:15" ht="12.75">
      <c r="A140" s="81" t="s">
        <v>294</v>
      </c>
      <c r="B140" s="76" t="s">
        <v>295</v>
      </c>
      <c r="C140" s="76" t="s">
        <v>32</v>
      </c>
      <c r="D140" s="102" t="s">
        <v>15</v>
      </c>
      <c r="E140" s="104">
        <f ca="1" t="shared" si="21"/>
        <v>42854162.309999995</v>
      </c>
      <c r="F140" s="77">
        <f ca="1" t="shared" si="21"/>
        <v>47694361.43000001</v>
      </c>
      <c r="G140" s="77">
        <f ca="1" t="shared" si="21"/>
        <v>47940644.99999999</v>
      </c>
      <c r="H140" s="77">
        <f ca="1" t="shared" si="21"/>
        <v>47996478.730000004</v>
      </c>
      <c r="I140" s="105">
        <f ca="1" t="shared" si="21"/>
        <v>51036802.7</v>
      </c>
      <c r="J140" s="96">
        <f>E140*(VLOOKUP($A140,Revaluation!$A$6:$F$331,6,0))</f>
        <v>42588756.26046426</v>
      </c>
      <c r="K140" s="78">
        <f>F140*(VLOOKUP($A140,Revaluation!$A$6:$F$331,6,0))</f>
        <v>47398978.87274227</v>
      </c>
      <c r="L140" s="78">
        <f>G140*(VLOOKUP($A140,Revaluation!$A$6:$F$331,6,0))</f>
        <v>47643737.149845235</v>
      </c>
      <c r="M140" s="78">
        <f t="shared" si="19"/>
        <v>47996478.730000004</v>
      </c>
      <c r="N140" s="97">
        <f t="shared" si="20"/>
        <v>51036802.7</v>
      </c>
      <c r="O140" s="118">
        <f t="shared" si="22"/>
        <v>0.0024089266676829185</v>
      </c>
    </row>
    <row r="141" spans="1:15" ht="12.75">
      <c r="A141" s="81" t="s">
        <v>296</v>
      </c>
      <c r="B141" s="76" t="s">
        <v>297</v>
      </c>
      <c r="C141" s="76" t="s">
        <v>14</v>
      </c>
      <c r="D141" s="102" t="s">
        <v>54</v>
      </c>
      <c r="E141" s="104">
        <f ca="1" t="shared" si="21"/>
        <v>27071584.98</v>
      </c>
      <c r="F141" s="77">
        <f ca="1" t="shared" si="21"/>
        <v>28859533.73</v>
      </c>
      <c r="G141" s="77">
        <f ca="1" t="shared" si="21"/>
        <v>29381351.92</v>
      </c>
      <c r="H141" s="77">
        <f ca="1" t="shared" si="21"/>
        <v>30657018.59</v>
      </c>
      <c r="I141" s="105">
        <f ca="1" t="shared" si="21"/>
        <v>31959784.810000002</v>
      </c>
      <c r="J141" s="96">
        <f>E141*(VLOOKUP($A141,Revaluation!$A$6:$F$331,6,0))</f>
        <v>28951289.251703136</v>
      </c>
      <c r="K141" s="78">
        <f>F141*(VLOOKUP($A141,Revaluation!$A$6:$F$331,6,0))</f>
        <v>30863383.481380228</v>
      </c>
      <c r="L141" s="78">
        <f>G141*(VLOOKUP($A141,Revaluation!$A$6:$F$331,6,0))</f>
        <v>31421433.90091241</v>
      </c>
      <c r="M141" s="78">
        <f t="shared" si="19"/>
        <v>30657018.59</v>
      </c>
      <c r="N141" s="97">
        <f t="shared" si="20"/>
        <v>31959784.810000002</v>
      </c>
      <c r="O141" s="118">
        <f t="shared" si="22"/>
        <v>0.0015660142546231382</v>
      </c>
    </row>
    <row r="142" spans="1:15" ht="12.75">
      <c r="A142" s="81" t="s">
        <v>298</v>
      </c>
      <c r="B142" s="76" t="s">
        <v>299</v>
      </c>
      <c r="C142" s="76" t="s">
        <v>53</v>
      </c>
      <c r="D142" s="102" t="s">
        <v>54</v>
      </c>
      <c r="E142" s="104">
        <f ca="1" t="shared" si="21"/>
        <v>1187781.19</v>
      </c>
      <c r="F142" s="77">
        <f ca="1" t="shared" si="21"/>
        <v>1269464.98</v>
      </c>
      <c r="G142" s="77">
        <f ca="1" t="shared" si="21"/>
        <v>1311181.25</v>
      </c>
      <c r="H142" s="77">
        <f ca="1" t="shared" si="21"/>
        <v>1631305.14</v>
      </c>
      <c r="I142" s="105">
        <f ca="1" t="shared" si="21"/>
        <v>1566278.08</v>
      </c>
      <c r="J142" s="96">
        <f>E142*(VLOOKUP($A142,Revaluation!$A$6:$F$331,6,0))</f>
        <v>1467870.4345139181</v>
      </c>
      <c r="K142" s="78">
        <f>F142*(VLOOKUP($A142,Revaluation!$A$6:$F$331,6,0))</f>
        <v>1568815.9801493424</v>
      </c>
      <c r="L142" s="78">
        <f>G142*(VLOOKUP($A142,Revaluation!$A$6:$F$331,6,0))</f>
        <v>1620369.3132773067</v>
      </c>
      <c r="M142" s="78">
        <f t="shared" si="19"/>
        <v>1631305.14</v>
      </c>
      <c r="N142" s="97">
        <f t="shared" si="20"/>
        <v>1566278.08</v>
      </c>
      <c r="O142" s="118">
        <f t="shared" si="22"/>
        <v>7.994958661929157E-05</v>
      </c>
    </row>
    <row r="143" spans="1:15" ht="12.75">
      <c r="A143" s="81" t="s">
        <v>300</v>
      </c>
      <c r="B143" s="76" t="s">
        <v>301</v>
      </c>
      <c r="C143" s="76" t="s">
        <v>35</v>
      </c>
      <c r="D143" s="102" t="s">
        <v>36</v>
      </c>
      <c r="E143" s="104">
        <f ca="1" t="shared" si="21"/>
        <v>114313820.03</v>
      </c>
      <c r="F143" s="77">
        <f ca="1" t="shared" si="21"/>
        <v>138253501.92</v>
      </c>
      <c r="G143" s="77">
        <f ca="1" t="shared" si="21"/>
        <v>129855457.25000003</v>
      </c>
      <c r="H143" s="77">
        <f ca="1" t="shared" si="21"/>
        <v>165853243.57</v>
      </c>
      <c r="I143" s="105">
        <f ca="1" t="shared" si="21"/>
        <v>178489830.99999997</v>
      </c>
      <c r="J143" s="96">
        <f>E143*(VLOOKUP($A143,Revaluation!$A$6:$F$331,6,0))</f>
        <v>132580428.41434343</v>
      </c>
      <c r="K143" s="78">
        <f>F143*(VLOOKUP($A143,Revaluation!$A$6:$F$331,6,0))</f>
        <v>160345516.48721462</v>
      </c>
      <c r="L143" s="78">
        <f>G143*(VLOOKUP($A143,Revaluation!$A$6:$F$331,6,0))</f>
        <v>150605518.64706558</v>
      </c>
      <c r="M143" s="78">
        <f t="shared" si="19"/>
        <v>165853243.57</v>
      </c>
      <c r="N143" s="97">
        <f t="shared" si="20"/>
        <v>178489830.99999997</v>
      </c>
      <c r="O143" s="118">
        <f t="shared" si="22"/>
        <v>0.008019495746136727</v>
      </c>
    </row>
    <row r="144" spans="1:15" ht="12.75">
      <c r="A144" s="81" t="s">
        <v>302</v>
      </c>
      <c r="B144" s="76" t="s">
        <v>303</v>
      </c>
      <c r="C144" s="76" t="s">
        <v>35</v>
      </c>
      <c r="D144" s="102" t="s">
        <v>36</v>
      </c>
      <c r="E144" s="104">
        <f aca="true" ca="1" t="shared" si="23" ref="E144:I153">VLOOKUP($A144,INDIRECT("'"&amp;E$1&amp;"'!"&amp;"$A$10:$O$337"),15,0)</f>
        <v>185057191</v>
      </c>
      <c r="F144" s="77">
        <f ca="1" t="shared" si="23"/>
        <v>197129628.29000002</v>
      </c>
      <c r="G144" s="77">
        <f ca="1" t="shared" si="23"/>
        <v>209145657.32999998</v>
      </c>
      <c r="H144" s="77">
        <f ca="1" t="shared" si="23"/>
        <v>242488435.83999997</v>
      </c>
      <c r="I144" s="105">
        <f ca="1" t="shared" si="23"/>
        <v>261432508.58</v>
      </c>
      <c r="J144" s="96">
        <f>E144*(VLOOKUP($A144,Revaluation!$A$6:$F$331,6,0))</f>
        <v>217975689.3099167</v>
      </c>
      <c r="K144" s="78">
        <f>F144*(VLOOKUP($A144,Revaluation!$A$6:$F$331,6,0))</f>
        <v>232195606.00549918</v>
      </c>
      <c r="L144" s="78">
        <f>G144*(VLOOKUP($A144,Revaluation!$A$6:$F$331,6,0))</f>
        <v>246349080.39149034</v>
      </c>
      <c r="M144" s="78">
        <f t="shared" si="19"/>
        <v>242488435.83999997</v>
      </c>
      <c r="N144" s="97">
        <f t="shared" si="20"/>
        <v>261432508.58</v>
      </c>
      <c r="O144" s="118">
        <f t="shared" si="22"/>
        <v>0.012218866830285908</v>
      </c>
    </row>
    <row r="145" spans="1:15" ht="12.75">
      <c r="A145" s="81" t="s">
        <v>304</v>
      </c>
      <c r="B145" s="76" t="s">
        <v>305</v>
      </c>
      <c r="C145" s="76" t="s">
        <v>21</v>
      </c>
      <c r="D145" s="102" t="s">
        <v>15</v>
      </c>
      <c r="E145" s="104">
        <f ca="1" t="shared" si="23"/>
        <v>27723007.77</v>
      </c>
      <c r="F145" s="77">
        <f ca="1" t="shared" si="23"/>
        <v>31222369.849999998</v>
      </c>
      <c r="G145" s="77">
        <f ca="1" t="shared" si="23"/>
        <v>31368819.49</v>
      </c>
      <c r="H145" s="77">
        <f ca="1" t="shared" si="23"/>
        <v>23829157.69</v>
      </c>
      <c r="I145" s="105">
        <f ca="1" t="shared" si="23"/>
        <v>27258933</v>
      </c>
      <c r="J145" s="96">
        <f>E145*(VLOOKUP($A145,Revaluation!$A$6:$F$331,6,0))</f>
        <v>24263627.645399723</v>
      </c>
      <c r="K145" s="78">
        <f>F145*(VLOOKUP($A145,Revaluation!$A$6:$F$331,6,0))</f>
        <v>27326326.296641756</v>
      </c>
      <c r="L145" s="78">
        <f>G145*(VLOOKUP($A145,Revaluation!$A$6:$F$331,6,0))</f>
        <v>27454501.40531839</v>
      </c>
      <c r="M145" s="78">
        <f t="shared" si="19"/>
        <v>23829157.69</v>
      </c>
      <c r="N145" s="97">
        <f t="shared" si="20"/>
        <v>27258933</v>
      </c>
      <c r="O145" s="118">
        <f t="shared" si="22"/>
        <v>0.001324573074632631</v>
      </c>
    </row>
    <row r="146" spans="1:15" ht="12.75">
      <c r="A146" s="81" t="s">
        <v>306</v>
      </c>
      <c r="B146" s="76" t="s">
        <v>307</v>
      </c>
      <c r="C146" s="76" t="s">
        <v>32</v>
      </c>
      <c r="D146" s="102" t="s">
        <v>15</v>
      </c>
      <c r="E146" s="104">
        <f ca="1" t="shared" si="23"/>
        <v>31126243.24</v>
      </c>
      <c r="F146" s="77">
        <f ca="1" t="shared" si="23"/>
        <v>34179823.599999994</v>
      </c>
      <c r="G146" s="77">
        <f ca="1" t="shared" si="23"/>
        <v>34699746.31</v>
      </c>
      <c r="H146" s="77">
        <f ca="1" t="shared" si="23"/>
        <v>37213748.96000001</v>
      </c>
      <c r="I146" s="105">
        <f ca="1" t="shared" si="23"/>
        <v>38416345.34000001</v>
      </c>
      <c r="J146" s="96">
        <f>E146*(VLOOKUP($A146,Revaluation!$A$6:$F$331,6,0))</f>
        <v>32488034.952260192</v>
      </c>
      <c r="K146" s="78">
        <f>F146*(VLOOKUP($A146,Revaluation!$A$6:$F$331,6,0))</f>
        <v>35675211.274834454</v>
      </c>
      <c r="L146" s="78">
        <f>G146*(VLOOKUP($A146,Revaluation!$A$6:$F$331,6,0))</f>
        <v>36217880.91359276</v>
      </c>
      <c r="M146" s="78">
        <f t="shared" si="19"/>
        <v>37213748.96000001</v>
      </c>
      <c r="N146" s="97">
        <f t="shared" si="20"/>
        <v>38416345.34000001</v>
      </c>
      <c r="O146" s="118">
        <f t="shared" si="22"/>
        <v>0.0018322704374324108</v>
      </c>
    </row>
    <row r="147" spans="1:15" ht="12.75">
      <c r="A147" s="81" t="s">
        <v>308</v>
      </c>
      <c r="B147" s="76" t="s">
        <v>309</v>
      </c>
      <c r="C147" s="76" t="s">
        <v>41</v>
      </c>
      <c r="D147" s="102" t="s">
        <v>54</v>
      </c>
      <c r="E147" s="104">
        <f ca="1" t="shared" si="23"/>
        <v>72743309.79000002</v>
      </c>
      <c r="F147" s="77">
        <f ca="1" t="shared" si="23"/>
        <v>93054535.44</v>
      </c>
      <c r="G147" s="77">
        <f ca="1" t="shared" si="23"/>
        <v>83562676.7</v>
      </c>
      <c r="H147" s="77">
        <f ca="1" t="shared" si="23"/>
        <v>78473044.85</v>
      </c>
      <c r="I147" s="105">
        <f ca="1" t="shared" si="23"/>
        <v>80129699.38999999</v>
      </c>
      <c r="J147" s="96">
        <f>E147*(VLOOKUP($A147,Revaluation!$A$6:$F$331,6,0))</f>
        <v>71751661.2661609</v>
      </c>
      <c r="K147" s="78">
        <f>F147*(VLOOKUP($A147,Revaluation!$A$6:$F$331,6,0))</f>
        <v>91786001.01433249</v>
      </c>
      <c r="L147" s="78">
        <f>G147*(VLOOKUP($A147,Revaluation!$A$6:$F$331,6,0))</f>
        <v>82423536.82257596</v>
      </c>
      <c r="M147" s="78">
        <f t="shared" si="19"/>
        <v>78473044.85</v>
      </c>
      <c r="N147" s="97">
        <f t="shared" si="20"/>
        <v>80129699.38999999</v>
      </c>
      <c r="O147" s="118">
        <f t="shared" si="22"/>
        <v>0.004117913025121218</v>
      </c>
    </row>
    <row r="148" spans="1:15" ht="12.75">
      <c r="A148" s="81" t="s">
        <v>310</v>
      </c>
      <c r="B148" s="76" t="s">
        <v>311</v>
      </c>
      <c r="C148" s="76" t="s">
        <v>35</v>
      </c>
      <c r="D148" s="102" t="s">
        <v>36</v>
      </c>
      <c r="E148" s="104">
        <f ca="1" t="shared" si="23"/>
        <v>69891471.6</v>
      </c>
      <c r="F148" s="77">
        <f ca="1" t="shared" si="23"/>
        <v>74000052.86</v>
      </c>
      <c r="G148" s="77">
        <f ca="1" t="shared" si="23"/>
        <v>76707027.17</v>
      </c>
      <c r="H148" s="77">
        <f ca="1" t="shared" si="23"/>
        <v>73282036.59</v>
      </c>
      <c r="I148" s="105">
        <f ca="1" t="shared" si="23"/>
        <v>74533525.58</v>
      </c>
      <c r="J148" s="96">
        <f>E148*(VLOOKUP($A148,Revaluation!$A$6:$F$331,6,0))</f>
        <v>68441126.82720995</v>
      </c>
      <c r="K148" s="78">
        <f>F148*(VLOOKUP($A148,Revaluation!$A$6:$F$331,6,0))</f>
        <v>72464449.33935975</v>
      </c>
      <c r="L148" s="78">
        <f>G148*(VLOOKUP($A148,Revaluation!$A$6:$F$331,6,0))</f>
        <v>75115250.18569233</v>
      </c>
      <c r="M148" s="78">
        <f t="shared" si="19"/>
        <v>73282036.59</v>
      </c>
      <c r="N148" s="97">
        <f t="shared" si="20"/>
        <v>74533525.58</v>
      </c>
      <c r="O148" s="118">
        <f t="shared" si="22"/>
        <v>0.0037033616761006733</v>
      </c>
    </row>
    <row r="149" spans="1:15" ht="12.75">
      <c r="A149" s="81" t="s">
        <v>312</v>
      </c>
      <c r="B149" s="76" t="s">
        <v>313</v>
      </c>
      <c r="C149" s="76" t="s">
        <v>41</v>
      </c>
      <c r="D149" s="102" t="s">
        <v>42</v>
      </c>
      <c r="E149" s="104">
        <f ca="1" t="shared" si="23"/>
        <v>89287331.13999999</v>
      </c>
      <c r="F149" s="77">
        <f ca="1" t="shared" si="23"/>
        <v>96688764.97</v>
      </c>
      <c r="G149" s="77">
        <f ca="1" t="shared" si="23"/>
        <v>93867662.50999999</v>
      </c>
      <c r="H149" s="77">
        <f ca="1" t="shared" si="23"/>
        <v>96019865.59</v>
      </c>
      <c r="I149" s="105">
        <f ca="1" t="shared" si="23"/>
        <v>102602073.21</v>
      </c>
      <c r="J149" s="96">
        <f>E149*(VLOOKUP($A149,Revaluation!$A$6:$F$331,6,0))</f>
        <v>91836452.85670061</v>
      </c>
      <c r="K149" s="78">
        <f>F149*(VLOOKUP($A149,Revaluation!$A$6:$F$331,6,0))</f>
        <v>99449195.00412801</v>
      </c>
      <c r="L149" s="78">
        <f>G149*(VLOOKUP($A149,Revaluation!$A$6:$F$331,6,0))</f>
        <v>96547551.06692171</v>
      </c>
      <c r="M149" s="78">
        <f t="shared" si="19"/>
        <v>96019865.59</v>
      </c>
      <c r="N149" s="97">
        <f t="shared" si="20"/>
        <v>102602073.21</v>
      </c>
      <c r="O149" s="118">
        <f t="shared" si="22"/>
        <v>0.004951454475238658</v>
      </c>
    </row>
    <row r="150" spans="1:15" ht="12.75">
      <c r="A150" s="81" t="s">
        <v>314</v>
      </c>
      <c r="B150" s="76" t="s">
        <v>315</v>
      </c>
      <c r="C150" s="76" t="s">
        <v>18</v>
      </c>
      <c r="D150" s="102" t="s">
        <v>42</v>
      </c>
      <c r="E150" s="104">
        <f ca="1" t="shared" si="23"/>
        <v>29458900.16</v>
      </c>
      <c r="F150" s="77">
        <f ca="1" t="shared" si="23"/>
        <v>36100744.02</v>
      </c>
      <c r="G150" s="77">
        <f ca="1" t="shared" si="23"/>
        <v>35605407.49</v>
      </c>
      <c r="H150" s="77">
        <f ca="1" t="shared" si="23"/>
        <v>36257707.559999995</v>
      </c>
      <c r="I150" s="105">
        <f ca="1" t="shared" si="23"/>
        <v>37870439.72</v>
      </c>
      <c r="J150" s="96">
        <f>E150*(VLOOKUP($A150,Revaluation!$A$6:$F$331,6,0))</f>
        <v>29947376.207440656</v>
      </c>
      <c r="K150" s="78">
        <f>F150*(VLOOKUP($A150,Revaluation!$A$6:$F$331,6,0))</f>
        <v>36699352.54417365</v>
      </c>
      <c r="L150" s="78">
        <f>G150*(VLOOKUP($A150,Revaluation!$A$6:$F$331,6,0))</f>
        <v>36195802.53610715</v>
      </c>
      <c r="M150" s="78">
        <f t="shared" si="19"/>
        <v>36257707.559999995</v>
      </c>
      <c r="N150" s="97">
        <f t="shared" si="20"/>
        <v>37870439.72</v>
      </c>
      <c r="O150" s="118">
        <f t="shared" si="22"/>
        <v>0.0018013218289218186</v>
      </c>
    </row>
    <row r="151" spans="1:15" ht="12.75">
      <c r="A151" s="81" t="s">
        <v>316</v>
      </c>
      <c r="B151" s="76" t="s">
        <v>317</v>
      </c>
      <c r="C151" s="76" t="s">
        <v>35</v>
      </c>
      <c r="D151" s="102" t="s">
        <v>36</v>
      </c>
      <c r="E151" s="104">
        <f ca="1" t="shared" si="23"/>
        <v>82285273.49</v>
      </c>
      <c r="F151" s="77">
        <f ca="1" t="shared" si="23"/>
        <v>90532598.14999999</v>
      </c>
      <c r="G151" s="77">
        <f ca="1" t="shared" si="23"/>
        <v>88337183.28999999</v>
      </c>
      <c r="H151" s="77">
        <f ca="1" t="shared" si="23"/>
        <v>103889528.74</v>
      </c>
      <c r="I151" s="105">
        <f ca="1" t="shared" si="23"/>
        <v>112429143.99000001</v>
      </c>
      <c r="J151" s="96">
        <f>E151*(VLOOKUP($A151,Revaluation!$A$6:$F$331,6,0))</f>
        <v>94497885.61917768</v>
      </c>
      <c r="K151" s="78">
        <f>F151*(VLOOKUP($A151,Revaluation!$A$6:$F$331,6,0))</f>
        <v>103969261.35057896</v>
      </c>
      <c r="L151" s="78">
        <f>G151*(VLOOKUP($A151,Revaluation!$A$6:$F$331,6,0))</f>
        <v>101448007.5037149</v>
      </c>
      <c r="M151" s="78">
        <f t="shared" si="19"/>
        <v>103889528.74</v>
      </c>
      <c r="N151" s="97">
        <f t="shared" si="20"/>
        <v>112429143.99000001</v>
      </c>
      <c r="O151" s="118">
        <f t="shared" si="22"/>
        <v>0.005254561203559046</v>
      </c>
    </row>
    <row r="152" spans="1:15" ht="12.75">
      <c r="A152" s="81" t="s">
        <v>318</v>
      </c>
      <c r="B152" s="76" t="s">
        <v>319</v>
      </c>
      <c r="C152" s="76" t="s">
        <v>18</v>
      </c>
      <c r="D152" s="102" t="s">
        <v>15</v>
      </c>
      <c r="E152" s="104">
        <f ca="1" t="shared" si="23"/>
        <v>31472061.009999998</v>
      </c>
      <c r="F152" s="77">
        <f ca="1" t="shared" si="23"/>
        <v>30890587.07</v>
      </c>
      <c r="G152" s="77">
        <f ca="1" t="shared" si="23"/>
        <v>35812868.44</v>
      </c>
      <c r="H152" s="77">
        <f ca="1" t="shared" si="23"/>
        <v>50270576.62</v>
      </c>
      <c r="I152" s="105">
        <f ca="1" t="shared" si="23"/>
        <v>62843224.83</v>
      </c>
      <c r="J152" s="96">
        <f>E152*(VLOOKUP($A152,Revaluation!$A$6:$F$331,6,0))</f>
        <v>49559672.27105488</v>
      </c>
      <c r="K152" s="78">
        <f>F152*(VLOOKUP($A152,Revaluation!$A$6:$F$331,6,0))</f>
        <v>48644013.843365565</v>
      </c>
      <c r="L152" s="78">
        <f>G152*(VLOOKUP($A152,Revaluation!$A$6:$F$331,6,0))</f>
        <v>56395226.941408515</v>
      </c>
      <c r="M152" s="78">
        <f t="shared" si="19"/>
        <v>50270576.62</v>
      </c>
      <c r="N152" s="97">
        <f t="shared" si="20"/>
        <v>62843224.83</v>
      </c>
      <c r="O152" s="118">
        <f t="shared" si="22"/>
        <v>0.002724952858982946</v>
      </c>
    </row>
    <row r="153" spans="1:15" ht="12.75">
      <c r="A153" s="81" t="s">
        <v>320</v>
      </c>
      <c r="B153" s="76" t="s">
        <v>321</v>
      </c>
      <c r="C153" s="76" t="s">
        <v>41</v>
      </c>
      <c r="D153" s="102" t="s">
        <v>42</v>
      </c>
      <c r="E153" s="104">
        <f ca="1" t="shared" si="23"/>
        <v>281133272.61</v>
      </c>
      <c r="F153" s="77">
        <f ca="1" t="shared" si="23"/>
        <v>311706321.12</v>
      </c>
      <c r="G153" s="77">
        <f ca="1" t="shared" si="23"/>
        <v>315076028.18999994</v>
      </c>
      <c r="H153" s="77">
        <f ca="1" t="shared" si="23"/>
        <v>317508539.58</v>
      </c>
      <c r="I153" s="105">
        <f ca="1" t="shared" si="23"/>
        <v>335167892.74</v>
      </c>
      <c r="J153" s="96">
        <f>E153*(VLOOKUP($A153,Revaluation!$A$6:$F$331,6,0))</f>
        <v>294135378.1990348</v>
      </c>
      <c r="K153" s="78">
        <f>F153*(VLOOKUP($A153,Revaluation!$A$6:$F$331,6,0))</f>
        <v>326122396.67856294</v>
      </c>
      <c r="L153" s="78">
        <f>G153*(VLOOKUP($A153,Revaluation!$A$6:$F$331,6,0))</f>
        <v>329647949.0055881</v>
      </c>
      <c r="M153" s="78">
        <f t="shared" si="19"/>
        <v>317508539.58</v>
      </c>
      <c r="N153" s="97">
        <f t="shared" si="20"/>
        <v>335167892.74</v>
      </c>
      <c r="O153" s="118">
        <f t="shared" si="22"/>
        <v>0.016312115905148174</v>
      </c>
    </row>
    <row r="154" spans="1:15" ht="12.75">
      <c r="A154" s="81" t="s">
        <v>322</v>
      </c>
      <c r="B154" s="76" t="s">
        <v>323</v>
      </c>
      <c r="C154" s="76" t="s">
        <v>21</v>
      </c>
      <c r="D154" s="102" t="s">
        <v>54</v>
      </c>
      <c r="E154" s="104">
        <f aca="true" ca="1" t="shared" si="24" ref="E154:I163">VLOOKUP($A154,INDIRECT("'"&amp;E$1&amp;"'!"&amp;"$A$10:$O$337"),15,0)</f>
        <v>90472423.14</v>
      </c>
      <c r="F154" s="77">
        <f ca="1" t="shared" si="24"/>
        <v>100478217.3</v>
      </c>
      <c r="G154" s="77">
        <f ca="1" t="shared" si="24"/>
        <v>101434004.05000001</v>
      </c>
      <c r="H154" s="77">
        <f ca="1" t="shared" si="24"/>
        <v>84123118.94999999</v>
      </c>
      <c r="I154" s="105">
        <f ca="1" t="shared" si="24"/>
        <v>93708328.17999999</v>
      </c>
      <c r="J154" s="96">
        <f>E154*(VLOOKUP($A154,Revaluation!$A$6:$F$331,6,0))</f>
        <v>81343887.25228406</v>
      </c>
      <c r="K154" s="78">
        <f>F154*(VLOOKUP($A154,Revaluation!$A$6:$F$331,6,0))</f>
        <v>90340111.33662334</v>
      </c>
      <c r="L154" s="78">
        <f>G154*(VLOOKUP($A154,Revaluation!$A$6:$F$331,6,0))</f>
        <v>91199460.59389833</v>
      </c>
      <c r="M154" s="78">
        <f t="shared" si="19"/>
        <v>84123118.94999999</v>
      </c>
      <c r="N154" s="97">
        <f t="shared" si="20"/>
        <v>93708328.17999999</v>
      </c>
      <c r="O154" s="118">
        <f t="shared" si="22"/>
        <v>0.004485880867370358</v>
      </c>
    </row>
    <row r="155" spans="1:15" ht="12.75">
      <c r="A155" s="81" t="s">
        <v>324</v>
      </c>
      <c r="B155" s="76" t="s">
        <v>325</v>
      </c>
      <c r="C155" s="76" t="s">
        <v>14</v>
      </c>
      <c r="D155" s="102" t="s">
        <v>15</v>
      </c>
      <c r="E155" s="104">
        <f ca="1" t="shared" si="24"/>
        <v>18381775.430000003</v>
      </c>
      <c r="F155" s="77">
        <f ca="1" t="shared" si="24"/>
        <v>20020503.980000004</v>
      </c>
      <c r="G155" s="77">
        <f ca="1" t="shared" si="24"/>
        <v>20054624.38</v>
      </c>
      <c r="H155" s="77">
        <f ca="1" t="shared" si="24"/>
        <v>20849052.32</v>
      </c>
      <c r="I155" s="105">
        <f ca="1" t="shared" si="24"/>
        <v>21556449.22</v>
      </c>
      <c r="J155" s="96">
        <f>E155*(VLOOKUP($A155,Revaluation!$A$6:$F$331,6,0))</f>
        <v>19601384.60876122</v>
      </c>
      <c r="K155" s="78">
        <f>F155*(VLOOKUP($A155,Revaluation!$A$6:$F$331,6,0))</f>
        <v>21348840.870547768</v>
      </c>
      <c r="L155" s="78">
        <f>G155*(VLOOKUP($A155,Revaluation!$A$6:$F$331,6,0))</f>
        <v>21385225.11895465</v>
      </c>
      <c r="M155" s="78">
        <f t="shared" si="19"/>
        <v>20849052.32</v>
      </c>
      <c r="N155" s="97">
        <f t="shared" si="20"/>
        <v>21556449.22</v>
      </c>
      <c r="O155" s="118">
        <f t="shared" si="22"/>
        <v>0.0010661210376526327</v>
      </c>
    </row>
    <row r="156" spans="1:15" ht="12.75">
      <c r="A156" s="81" t="s">
        <v>326</v>
      </c>
      <c r="B156" s="76" t="s">
        <v>327</v>
      </c>
      <c r="C156" s="76" t="s">
        <v>35</v>
      </c>
      <c r="D156" s="102" t="s">
        <v>36</v>
      </c>
      <c r="E156" s="104">
        <f ca="1" t="shared" si="24"/>
        <v>40671376.07</v>
      </c>
      <c r="F156" s="77">
        <f ca="1" t="shared" si="24"/>
        <v>44119329.19</v>
      </c>
      <c r="G156" s="77">
        <f ca="1" t="shared" si="24"/>
        <v>44089524.63</v>
      </c>
      <c r="H156" s="77">
        <f ca="1" t="shared" si="24"/>
        <v>46624164.769999996</v>
      </c>
      <c r="I156" s="105">
        <f ca="1" t="shared" si="24"/>
        <v>46471953.269999996</v>
      </c>
      <c r="J156" s="96">
        <f>E156*(VLOOKUP($A156,Revaluation!$A$6:$F$331,6,0))</f>
        <v>40016981.422493376</v>
      </c>
      <c r="K156" s="78">
        <f>F156*(VLOOKUP($A156,Revaluation!$A$6:$F$331,6,0))</f>
        <v>43409457.63749024</v>
      </c>
      <c r="L156" s="78">
        <f>G156*(VLOOKUP($A156,Revaluation!$A$6:$F$331,6,0))</f>
        <v>43380132.62714949</v>
      </c>
      <c r="M156" s="78">
        <f t="shared" si="19"/>
        <v>46624164.769999996</v>
      </c>
      <c r="N156" s="97">
        <f t="shared" si="20"/>
        <v>46471953.269999996</v>
      </c>
      <c r="O156" s="118">
        <f t="shared" si="22"/>
        <v>0.0022383115578806173</v>
      </c>
    </row>
    <row r="157" spans="1:15" ht="12.75">
      <c r="A157" s="81" t="s">
        <v>328</v>
      </c>
      <c r="B157" s="76" t="s">
        <v>329</v>
      </c>
      <c r="C157" s="76" t="s">
        <v>61</v>
      </c>
      <c r="D157" s="102" t="s">
        <v>15</v>
      </c>
      <c r="E157" s="104">
        <f ca="1" t="shared" si="24"/>
        <v>27335639.459999997</v>
      </c>
      <c r="F157" s="77">
        <f ca="1" t="shared" si="24"/>
        <v>29988051.400000002</v>
      </c>
      <c r="G157" s="77">
        <f ca="1" t="shared" si="24"/>
        <v>29625283.639999997</v>
      </c>
      <c r="H157" s="77">
        <f ca="1" t="shared" si="24"/>
        <v>27968479.82</v>
      </c>
      <c r="I157" s="105">
        <f ca="1" t="shared" si="24"/>
        <v>31318628.26</v>
      </c>
      <c r="J157" s="96">
        <f>E157*(VLOOKUP($A157,Revaluation!$A$6:$F$331,6,0))</f>
        <v>26350137.211461756</v>
      </c>
      <c r="K157" s="78">
        <f>F157*(VLOOKUP($A157,Revaluation!$A$6:$F$331,6,0))</f>
        <v>28906924.61212202</v>
      </c>
      <c r="L157" s="78">
        <f>G157*(VLOOKUP($A157,Revaluation!$A$6:$F$331,6,0))</f>
        <v>28557235.325874217</v>
      </c>
      <c r="M157" s="78">
        <f t="shared" si="19"/>
        <v>27968479.82</v>
      </c>
      <c r="N157" s="97">
        <f t="shared" si="20"/>
        <v>31318628.26</v>
      </c>
      <c r="O157" s="118">
        <f t="shared" si="22"/>
        <v>0.0014565784969320097</v>
      </c>
    </row>
    <row r="158" spans="1:15" ht="12.75">
      <c r="A158" s="81" t="s">
        <v>330</v>
      </c>
      <c r="B158" s="76" t="s">
        <v>331</v>
      </c>
      <c r="C158" s="76" t="s">
        <v>21</v>
      </c>
      <c r="D158" s="102" t="s">
        <v>15</v>
      </c>
      <c r="E158" s="104">
        <f ca="1" t="shared" si="24"/>
        <v>33462213.270000003</v>
      </c>
      <c r="F158" s="77">
        <f ca="1" t="shared" si="24"/>
        <v>36118842.35</v>
      </c>
      <c r="G158" s="77">
        <f ca="1" t="shared" si="24"/>
        <v>36404246.16</v>
      </c>
      <c r="H158" s="77">
        <f ca="1" t="shared" si="24"/>
        <v>35033130.32000001</v>
      </c>
      <c r="I158" s="105">
        <f ca="1" t="shared" si="24"/>
        <v>38897187.97999999</v>
      </c>
      <c r="J158" s="96">
        <f>E158*(VLOOKUP($A158,Revaluation!$A$6:$F$331,6,0))</f>
        <v>32972389.58114065</v>
      </c>
      <c r="K158" s="78">
        <f>F158*(VLOOKUP($A158,Revaluation!$A$6:$F$331,6,0))</f>
        <v>35590130.622104</v>
      </c>
      <c r="L158" s="78">
        <f>G158*(VLOOKUP($A158,Revaluation!$A$6:$F$331,6,0))</f>
        <v>35871356.65862855</v>
      </c>
      <c r="M158" s="78">
        <f t="shared" si="19"/>
        <v>35033130.32000001</v>
      </c>
      <c r="N158" s="97">
        <f t="shared" si="20"/>
        <v>38897187.97999999</v>
      </c>
      <c r="O158" s="118">
        <f t="shared" si="22"/>
        <v>0.0018155059405516429</v>
      </c>
    </row>
    <row r="159" spans="1:15" ht="12.75">
      <c r="A159" s="81" t="s">
        <v>332</v>
      </c>
      <c r="B159" s="76" t="s">
        <v>333</v>
      </c>
      <c r="C159" s="76" t="s">
        <v>18</v>
      </c>
      <c r="D159" s="102" t="s">
        <v>42</v>
      </c>
      <c r="E159" s="104">
        <f ca="1" t="shared" si="24"/>
        <v>140859348.10000002</v>
      </c>
      <c r="F159" s="77">
        <f ca="1" t="shared" si="24"/>
        <v>133948970.3</v>
      </c>
      <c r="G159" s="77">
        <f ca="1" t="shared" si="24"/>
        <v>157426059.43</v>
      </c>
      <c r="H159" s="77">
        <f ca="1" t="shared" si="24"/>
        <v>168288332.7</v>
      </c>
      <c r="I159" s="105">
        <f ca="1" t="shared" si="24"/>
        <v>185468936.44000003</v>
      </c>
      <c r="J159" s="96">
        <f>E159*(VLOOKUP($A159,Revaluation!$A$6:$F$331,6,0))</f>
        <v>150786657.25621685</v>
      </c>
      <c r="K159" s="78">
        <f>F159*(VLOOKUP($A159,Revaluation!$A$6:$F$331,6,0))</f>
        <v>143389258.4829396</v>
      </c>
      <c r="L159" s="78">
        <f>G159*(VLOOKUP($A159,Revaluation!$A$6:$F$331,6,0))</f>
        <v>168520936.5701177</v>
      </c>
      <c r="M159" s="78">
        <f t="shared" si="19"/>
        <v>168288332.7</v>
      </c>
      <c r="N159" s="97">
        <f t="shared" si="20"/>
        <v>185468936.44000003</v>
      </c>
      <c r="O159" s="118">
        <f t="shared" si="22"/>
        <v>0.008310397197900618</v>
      </c>
    </row>
    <row r="160" spans="1:15" ht="12.75">
      <c r="A160" s="81" t="s">
        <v>334</v>
      </c>
      <c r="B160" s="76" t="s">
        <v>335</v>
      </c>
      <c r="C160" s="76" t="s">
        <v>32</v>
      </c>
      <c r="D160" s="102" t="s">
        <v>54</v>
      </c>
      <c r="E160" s="104">
        <f ca="1" t="shared" si="24"/>
        <v>62555564.16</v>
      </c>
      <c r="F160" s="77">
        <f ca="1" t="shared" si="24"/>
        <v>67652422.12999998</v>
      </c>
      <c r="G160" s="77">
        <f ca="1" t="shared" si="24"/>
        <v>66610509.92000001</v>
      </c>
      <c r="H160" s="77">
        <f ca="1" t="shared" si="24"/>
        <v>59120600.32999999</v>
      </c>
      <c r="I160" s="105">
        <f ca="1" t="shared" si="24"/>
        <v>64619349.96</v>
      </c>
      <c r="J160" s="96">
        <f>E160*(VLOOKUP($A160,Revaluation!$A$6:$F$331,6,0))</f>
        <v>59877005.05803927</v>
      </c>
      <c r="K160" s="78">
        <f>F160*(VLOOKUP($A160,Revaluation!$A$6:$F$331,6,0))</f>
        <v>64755621.28583346</v>
      </c>
      <c r="L160" s="78">
        <f>G160*(VLOOKUP($A160,Revaluation!$A$6:$F$331,6,0))</f>
        <v>63758322.58817272</v>
      </c>
      <c r="M160" s="78">
        <f t="shared" si="19"/>
        <v>59120600.32999999</v>
      </c>
      <c r="N160" s="97">
        <f t="shared" si="20"/>
        <v>64619349.96</v>
      </c>
      <c r="O160" s="118">
        <f t="shared" si="22"/>
        <v>0.003177069821962122</v>
      </c>
    </row>
    <row r="161" spans="1:15" ht="12.75">
      <c r="A161" s="81" t="s">
        <v>336</v>
      </c>
      <c r="B161" s="76" t="s">
        <v>337</v>
      </c>
      <c r="C161" s="76" t="s">
        <v>14</v>
      </c>
      <c r="D161" s="102" t="s">
        <v>15</v>
      </c>
      <c r="E161" s="104">
        <f ca="1" t="shared" si="24"/>
        <v>46822457.81</v>
      </c>
      <c r="F161" s="77">
        <f ca="1" t="shared" si="24"/>
        <v>51369485.8</v>
      </c>
      <c r="G161" s="77">
        <f ca="1" t="shared" si="24"/>
        <v>52501635.300000004</v>
      </c>
      <c r="H161" s="77">
        <f ca="1" t="shared" si="24"/>
        <v>49731254.129999995</v>
      </c>
      <c r="I161" s="105">
        <f ca="1" t="shared" si="24"/>
        <v>51888104.69</v>
      </c>
      <c r="J161" s="96">
        <f>E161*(VLOOKUP($A161,Revaluation!$A$6:$F$331,6,0))</f>
        <v>45594527.58606225</v>
      </c>
      <c r="K161" s="78">
        <f>F161*(VLOOKUP($A161,Revaluation!$A$6:$F$331,6,0))</f>
        <v>50022308.67277774</v>
      </c>
      <c r="L161" s="78">
        <f>G161*(VLOOKUP($A161,Revaluation!$A$6:$F$331,6,0))</f>
        <v>51124767.27968736</v>
      </c>
      <c r="M161" s="78">
        <f t="shared" si="19"/>
        <v>49731254.129999995</v>
      </c>
      <c r="N161" s="97">
        <f t="shared" si="20"/>
        <v>51888104.69</v>
      </c>
      <c r="O161" s="118">
        <f t="shared" si="22"/>
        <v>0.002527978231022305</v>
      </c>
    </row>
    <row r="162" spans="1:15" ht="12.75">
      <c r="A162" s="81" t="s">
        <v>338</v>
      </c>
      <c r="B162" s="76" t="s">
        <v>339</v>
      </c>
      <c r="C162" s="76" t="s">
        <v>32</v>
      </c>
      <c r="D162" s="102" t="s">
        <v>15</v>
      </c>
      <c r="E162" s="104">
        <f ca="1" t="shared" si="24"/>
        <v>10856508.659999998</v>
      </c>
      <c r="F162" s="77">
        <f ca="1" t="shared" si="24"/>
        <v>11759713.72</v>
      </c>
      <c r="G162" s="77">
        <f ca="1" t="shared" si="24"/>
        <v>11832176.27</v>
      </c>
      <c r="H162" s="77">
        <f ca="1" t="shared" si="24"/>
        <v>11361780.53</v>
      </c>
      <c r="I162" s="105">
        <f ca="1" t="shared" si="24"/>
        <v>12204940.339999998</v>
      </c>
      <c r="J162" s="96">
        <f>E162*(VLOOKUP($A162,Revaluation!$A$6:$F$331,6,0))</f>
        <v>10883951.009946495</v>
      </c>
      <c r="K162" s="78">
        <f>F162*(VLOOKUP($A162,Revaluation!$A$6:$F$331,6,0))</f>
        <v>11789439.130744975</v>
      </c>
      <c r="L162" s="78">
        <f>G162*(VLOOKUP($A162,Revaluation!$A$6:$F$331,6,0))</f>
        <v>11862084.846688777</v>
      </c>
      <c r="M162" s="78">
        <f t="shared" si="19"/>
        <v>11361780.53</v>
      </c>
      <c r="N162" s="97">
        <f t="shared" si="20"/>
        <v>12204940.339999998</v>
      </c>
      <c r="O162" s="118">
        <f t="shared" si="22"/>
        <v>0.0005914016635594203</v>
      </c>
    </row>
    <row r="163" spans="1:15" ht="12.75">
      <c r="A163" s="81" t="s">
        <v>340</v>
      </c>
      <c r="B163" s="76" t="s">
        <v>341</v>
      </c>
      <c r="C163" s="76" t="s">
        <v>61</v>
      </c>
      <c r="D163" s="102" t="s">
        <v>15</v>
      </c>
      <c r="E163" s="104">
        <f ca="1" t="shared" si="24"/>
        <v>11860786.73</v>
      </c>
      <c r="F163" s="77">
        <f ca="1" t="shared" si="24"/>
        <v>13857495.110000001</v>
      </c>
      <c r="G163" s="77">
        <f ca="1" t="shared" si="24"/>
        <v>13953863.42</v>
      </c>
      <c r="H163" s="77">
        <f ca="1" t="shared" si="24"/>
        <v>14161576.25</v>
      </c>
      <c r="I163" s="105">
        <f ca="1" t="shared" si="24"/>
        <v>15125939.860000001</v>
      </c>
      <c r="J163" s="96">
        <f>E163*(VLOOKUP($A163,Revaluation!$A$6:$F$331,6,0))</f>
        <v>12361038.137556631</v>
      </c>
      <c r="K163" s="78">
        <f>F163*(VLOOKUP($A163,Revaluation!$A$6:$F$331,6,0))</f>
        <v>14441961.519504914</v>
      </c>
      <c r="L163" s="78">
        <f>G163*(VLOOKUP($A163,Revaluation!$A$6:$F$331,6,0))</f>
        <v>14542394.347636702</v>
      </c>
      <c r="M163" s="78">
        <f t="shared" si="19"/>
        <v>14161576.25</v>
      </c>
      <c r="N163" s="97">
        <f t="shared" si="20"/>
        <v>15125939.860000001</v>
      </c>
      <c r="O163" s="118">
        <f t="shared" si="22"/>
        <v>0.00071894736382101</v>
      </c>
    </row>
    <row r="164" spans="1:15" ht="12.75">
      <c r="A164" s="81" t="s">
        <v>342</v>
      </c>
      <c r="B164" s="76" t="s">
        <v>343</v>
      </c>
      <c r="C164" s="76" t="s">
        <v>18</v>
      </c>
      <c r="D164" s="102" t="s">
        <v>42</v>
      </c>
      <c r="E164" s="104">
        <f aca="true" ca="1" t="shared" si="25" ref="E164:I173">VLOOKUP($A164,INDIRECT("'"&amp;E$1&amp;"'!"&amp;"$A$10:$O$337"),15,0)</f>
        <v>241566388.78000003</v>
      </c>
      <c r="F164" s="77">
        <f ca="1" t="shared" si="25"/>
        <v>257098650.4</v>
      </c>
      <c r="G164" s="77">
        <f ca="1" t="shared" si="25"/>
        <v>265650178.12000003</v>
      </c>
      <c r="H164" s="77">
        <f ca="1" t="shared" si="25"/>
        <v>270990833.78000003</v>
      </c>
      <c r="I164" s="105">
        <f ca="1" t="shared" si="25"/>
        <v>300704579.9799999</v>
      </c>
      <c r="J164" s="96">
        <f>E164*(VLOOKUP($A164,Revaluation!$A$6:$F$331,6,0))</f>
        <v>244685223.89349154</v>
      </c>
      <c r="K164" s="78">
        <f>F164*(VLOOKUP($A164,Revaluation!$A$6:$F$331,6,0))</f>
        <v>260418020.7087107</v>
      </c>
      <c r="L164" s="78">
        <f>G164*(VLOOKUP($A164,Revaluation!$A$6:$F$331,6,0))</f>
        <v>269079956.19306004</v>
      </c>
      <c r="M164" s="78">
        <f t="shared" si="19"/>
        <v>270990833.78000003</v>
      </c>
      <c r="N164" s="97">
        <f t="shared" si="20"/>
        <v>300704579.9799999</v>
      </c>
      <c r="O164" s="118">
        <f t="shared" si="22"/>
        <v>0.013699221515668863</v>
      </c>
    </row>
    <row r="165" spans="1:15" ht="12.75">
      <c r="A165" s="81" t="s">
        <v>344</v>
      </c>
      <c r="B165" s="76" t="s">
        <v>345</v>
      </c>
      <c r="C165" s="76" t="s">
        <v>21</v>
      </c>
      <c r="D165" s="102" t="s">
        <v>15</v>
      </c>
      <c r="E165" s="104">
        <f ca="1" t="shared" si="25"/>
        <v>24043476.710000005</v>
      </c>
      <c r="F165" s="77">
        <f ca="1" t="shared" si="25"/>
        <v>27614868.95</v>
      </c>
      <c r="G165" s="77">
        <f ca="1" t="shared" si="25"/>
        <v>27994178.52</v>
      </c>
      <c r="H165" s="77">
        <f ca="1" t="shared" si="25"/>
        <v>22103897.319999997</v>
      </c>
      <c r="I165" s="105">
        <f ca="1" t="shared" si="25"/>
        <v>26858332.72</v>
      </c>
      <c r="J165" s="96">
        <f>E165*(VLOOKUP($A165,Revaluation!$A$6:$F$331,6,0))</f>
        <v>21320648.564196326</v>
      </c>
      <c r="K165" s="78">
        <f>F165*(VLOOKUP($A165,Revaluation!$A$6:$F$331,6,0))</f>
        <v>24487594.832090616</v>
      </c>
      <c r="L165" s="78">
        <f>G165*(VLOOKUP($A165,Revaluation!$A$6:$F$331,6,0))</f>
        <v>24823949.101339992</v>
      </c>
      <c r="M165" s="78">
        <f t="shared" si="19"/>
        <v>22103897.319999997</v>
      </c>
      <c r="N165" s="97">
        <f t="shared" si="20"/>
        <v>26858332.72</v>
      </c>
      <c r="O165" s="118">
        <f t="shared" si="22"/>
        <v>0.0012173092496330625</v>
      </c>
    </row>
    <row r="166" spans="1:15" ht="12.75">
      <c r="A166" s="81" t="s">
        <v>346</v>
      </c>
      <c r="B166" s="76" t="s">
        <v>347</v>
      </c>
      <c r="C166" s="76" t="s">
        <v>14</v>
      </c>
      <c r="D166" s="102" t="s">
        <v>54</v>
      </c>
      <c r="E166" s="104">
        <f ca="1" t="shared" si="25"/>
        <v>61412814.90999999</v>
      </c>
      <c r="F166" s="77">
        <f ca="1" t="shared" si="25"/>
        <v>67631871.65</v>
      </c>
      <c r="G166" s="77">
        <f ca="1" t="shared" si="25"/>
        <v>63327196.27000001</v>
      </c>
      <c r="H166" s="77">
        <f ca="1" t="shared" si="25"/>
        <v>76401685.24</v>
      </c>
      <c r="I166" s="105">
        <f ca="1" t="shared" si="25"/>
        <v>83602202.60000001</v>
      </c>
      <c r="J166" s="96">
        <f>E166*(VLOOKUP($A166,Revaluation!$A$6:$F$331,6,0))</f>
        <v>66743960.77372622</v>
      </c>
      <c r="K166" s="78">
        <f>F166*(VLOOKUP($A166,Revaluation!$A$6:$F$331,6,0))</f>
        <v>73502883.6420631</v>
      </c>
      <c r="L166" s="78">
        <f>G166*(VLOOKUP($A166,Revaluation!$A$6:$F$331,6,0))</f>
        <v>68824526.4436934</v>
      </c>
      <c r="M166" s="78">
        <f t="shared" si="19"/>
        <v>76401685.24</v>
      </c>
      <c r="N166" s="97">
        <f t="shared" si="20"/>
        <v>83602202.60000001</v>
      </c>
      <c r="O166" s="118">
        <f t="shared" si="22"/>
        <v>0.003756686279280651</v>
      </c>
    </row>
    <row r="167" spans="1:15" ht="12.75">
      <c r="A167" s="81" t="s">
        <v>348</v>
      </c>
      <c r="B167" s="76" t="s">
        <v>349</v>
      </c>
      <c r="C167" s="76" t="s">
        <v>21</v>
      </c>
      <c r="D167" s="102" t="s">
        <v>15</v>
      </c>
      <c r="E167" s="104">
        <f ca="1" t="shared" si="25"/>
        <v>11009922.159999998</v>
      </c>
      <c r="F167" s="77">
        <f ca="1" t="shared" si="25"/>
        <v>12528427.209999999</v>
      </c>
      <c r="G167" s="77">
        <f ca="1" t="shared" si="25"/>
        <v>12977642.36</v>
      </c>
      <c r="H167" s="77">
        <f ca="1" t="shared" si="25"/>
        <v>11212359.709999999</v>
      </c>
      <c r="I167" s="105">
        <f ca="1" t="shared" si="25"/>
        <v>12126413.95</v>
      </c>
      <c r="J167" s="96">
        <f>E167*(VLOOKUP($A167,Revaluation!$A$6:$F$331,6,0))</f>
        <v>10179723.52835147</v>
      </c>
      <c r="K167" s="78">
        <f>F167*(VLOOKUP($A167,Revaluation!$A$6:$F$331,6,0))</f>
        <v>11583726.332437193</v>
      </c>
      <c r="L167" s="78">
        <f>G167*(VLOOKUP($A167,Revaluation!$A$6:$F$331,6,0))</f>
        <v>11999068.599647822</v>
      </c>
      <c r="M167" s="78">
        <f t="shared" si="19"/>
        <v>11212359.709999999</v>
      </c>
      <c r="N167" s="97">
        <f t="shared" si="20"/>
        <v>12126413.95</v>
      </c>
      <c r="O167" s="118">
        <f t="shared" si="22"/>
        <v>0.0005812138190837249</v>
      </c>
    </row>
    <row r="168" spans="1:15" ht="12.75">
      <c r="A168" s="81" t="s">
        <v>350</v>
      </c>
      <c r="B168" s="76" t="s">
        <v>351</v>
      </c>
      <c r="C168" s="76" t="s">
        <v>53</v>
      </c>
      <c r="D168" s="102" t="s">
        <v>15</v>
      </c>
      <c r="E168" s="104">
        <f ca="1" t="shared" si="25"/>
        <v>22767135.52</v>
      </c>
      <c r="F168" s="77">
        <f ca="1" t="shared" si="25"/>
        <v>25264527.81</v>
      </c>
      <c r="G168" s="77">
        <f ca="1" t="shared" si="25"/>
        <v>24752865.54</v>
      </c>
      <c r="H168" s="77">
        <f ca="1" t="shared" si="25"/>
        <v>28021229.349999998</v>
      </c>
      <c r="I168" s="105">
        <f ca="1" t="shared" si="25"/>
        <v>29004050.09</v>
      </c>
      <c r="J168" s="96">
        <f>E168*(VLOOKUP($A168,Revaluation!$A$6:$F$331,6,0))</f>
        <v>25490478.742681973</v>
      </c>
      <c r="K168" s="78">
        <f>F168*(VLOOKUP($A168,Revaluation!$A$6:$F$331,6,0))</f>
        <v>28286602.349205084</v>
      </c>
      <c r="L168" s="78">
        <f>G168*(VLOOKUP($A168,Revaluation!$A$6:$F$331,6,0))</f>
        <v>27713736.421235792</v>
      </c>
      <c r="M168" s="78">
        <f t="shared" si="19"/>
        <v>28021229.349999998</v>
      </c>
      <c r="N168" s="97">
        <f t="shared" si="20"/>
        <v>29004050.09</v>
      </c>
      <c r="O168" s="118">
        <f t="shared" si="22"/>
        <v>0.0014099062687564386</v>
      </c>
    </row>
    <row r="169" spans="1:15" ht="12.75">
      <c r="A169" s="81" t="s">
        <v>352</v>
      </c>
      <c r="B169" s="76" t="s">
        <v>353</v>
      </c>
      <c r="C169" s="76" t="s">
        <v>35</v>
      </c>
      <c r="D169" s="102" t="s">
        <v>36</v>
      </c>
      <c r="E169" s="104">
        <f ca="1" t="shared" si="25"/>
        <v>63239317.13999999</v>
      </c>
      <c r="F169" s="77">
        <f ca="1" t="shared" si="25"/>
        <v>69258295.2</v>
      </c>
      <c r="G169" s="77">
        <f ca="1" t="shared" si="25"/>
        <v>73203079.05</v>
      </c>
      <c r="H169" s="77">
        <f ca="1" t="shared" si="25"/>
        <v>73748354.54999998</v>
      </c>
      <c r="I169" s="105">
        <f ca="1" t="shared" si="25"/>
        <v>75941361.66000001</v>
      </c>
      <c r="J169" s="96">
        <f>E169*(VLOOKUP($A169,Revaluation!$A$6:$F$331,6,0))</f>
        <v>65822201.180233285</v>
      </c>
      <c r="K169" s="78">
        <f>F169*(VLOOKUP($A169,Revaluation!$A$6:$F$331,6,0))</f>
        <v>72087012.41922338</v>
      </c>
      <c r="L169" s="78">
        <f>G169*(VLOOKUP($A169,Revaluation!$A$6:$F$331,6,0))</f>
        <v>76192913.11407764</v>
      </c>
      <c r="M169" s="78">
        <f t="shared" si="19"/>
        <v>73748354.54999998</v>
      </c>
      <c r="N169" s="97">
        <f t="shared" si="20"/>
        <v>75941361.66000001</v>
      </c>
      <c r="O169" s="118">
        <f t="shared" si="22"/>
        <v>0.0037029082622356195</v>
      </c>
    </row>
    <row r="170" spans="1:15" ht="12.75">
      <c r="A170" s="81" t="s">
        <v>354</v>
      </c>
      <c r="B170" s="76" t="s">
        <v>355</v>
      </c>
      <c r="C170" s="76" t="s">
        <v>53</v>
      </c>
      <c r="D170" s="102" t="s">
        <v>15</v>
      </c>
      <c r="E170" s="104">
        <f ca="1" t="shared" si="25"/>
        <v>10596770.39</v>
      </c>
      <c r="F170" s="77">
        <f ca="1" t="shared" si="25"/>
        <v>11441528.64</v>
      </c>
      <c r="G170" s="77">
        <f ca="1" t="shared" si="25"/>
        <v>11398114.389999999</v>
      </c>
      <c r="H170" s="77">
        <f ca="1" t="shared" si="25"/>
        <v>13293002.71</v>
      </c>
      <c r="I170" s="105">
        <f ca="1" t="shared" si="25"/>
        <v>14176550.690000001</v>
      </c>
      <c r="J170" s="96">
        <f>E170*(VLOOKUP($A170,Revaluation!$A$6:$F$331,6,0))</f>
        <v>11993504.083084451</v>
      </c>
      <c r="K170" s="78">
        <f>F170*(VLOOKUP($A170,Revaluation!$A$6:$F$331,6,0))</f>
        <v>12949607.7965475</v>
      </c>
      <c r="L170" s="78">
        <f>G170*(VLOOKUP($A170,Revaluation!$A$6:$F$331,6,0))</f>
        <v>12900471.223282646</v>
      </c>
      <c r="M170" s="78">
        <f t="shared" si="19"/>
        <v>13293002.71</v>
      </c>
      <c r="N170" s="97">
        <f t="shared" si="20"/>
        <v>14176550.690000001</v>
      </c>
      <c r="O170" s="118">
        <f t="shared" si="22"/>
        <v>0.000664799273248135</v>
      </c>
    </row>
    <row r="171" spans="1:15" ht="12.75">
      <c r="A171" s="81" t="s">
        <v>356</v>
      </c>
      <c r="B171" s="76" t="s">
        <v>357</v>
      </c>
      <c r="C171" s="76" t="s">
        <v>32</v>
      </c>
      <c r="D171" s="102" t="s">
        <v>15</v>
      </c>
      <c r="E171" s="104">
        <f ca="1" t="shared" si="25"/>
        <v>16699490.509999998</v>
      </c>
      <c r="F171" s="77">
        <f ca="1" t="shared" si="25"/>
        <v>18243595.990000002</v>
      </c>
      <c r="G171" s="77">
        <f ca="1" t="shared" si="25"/>
        <v>19045557.680000003</v>
      </c>
      <c r="H171" s="77">
        <f ca="1" t="shared" si="25"/>
        <v>18815543.54</v>
      </c>
      <c r="I171" s="105">
        <f ca="1" t="shared" si="25"/>
        <v>20169627.43</v>
      </c>
      <c r="J171" s="96">
        <f>E171*(VLOOKUP($A171,Revaluation!$A$6:$F$331,6,0))</f>
        <v>16743160.884025438</v>
      </c>
      <c r="K171" s="78">
        <f>F171*(VLOOKUP($A171,Revaluation!$A$6:$F$331,6,0))</f>
        <v>18291304.311399102</v>
      </c>
      <c r="L171" s="78">
        <f>G171*(VLOOKUP($A171,Revaluation!$A$6:$F$331,6,0))</f>
        <v>19095363.189150754</v>
      </c>
      <c r="M171" s="78">
        <f t="shared" si="19"/>
        <v>18815543.54</v>
      </c>
      <c r="N171" s="97">
        <f t="shared" si="20"/>
        <v>20169627.43</v>
      </c>
      <c r="O171" s="118">
        <f t="shared" si="22"/>
        <v>0.0009477845838357466</v>
      </c>
    </row>
    <row r="172" spans="1:15" ht="12.75">
      <c r="A172" s="81" t="s">
        <v>358</v>
      </c>
      <c r="B172" s="76" t="s">
        <v>359</v>
      </c>
      <c r="C172" s="76" t="s">
        <v>14</v>
      </c>
      <c r="D172" s="102" t="s">
        <v>15</v>
      </c>
      <c r="E172" s="104">
        <f ca="1" t="shared" si="25"/>
        <v>35600312.870000005</v>
      </c>
      <c r="F172" s="77">
        <f ca="1" t="shared" si="25"/>
        <v>38502651.77000001</v>
      </c>
      <c r="G172" s="77">
        <f ca="1" t="shared" si="25"/>
        <v>38202828.419999994</v>
      </c>
      <c r="H172" s="77">
        <f ca="1" t="shared" si="25"/>
        <v>37518312.36</v>
      </c>
      <c r="I172" s="105">
        <f ca="1" t="shared" si="25"/>
        <v>38485880.33</v>
      </c>
      <c r="J172" s="96">
        <f>E172*(VLOOKUP($A172,Revaluation!$A$6:$F$331,6,0))</f>
        <v>33870168.94765489</v>
      </c>
      <c r="K172" s="78">
        <f>F172*(VLOOKUP($A172,Revaluation!$A$6:$F$331,6,0))</f>
        <v>36631456.72749318</v>
      </c>
      <c r="L172" s="78">
        <f>G172*(VLOOKUP($A172,Revaluation!$A$6:$F$331,6,0))</f>
        <v>36346204.528838776</v>
      </c>
      <c r="M172" s="78">
        <f t="shared" si="19"/>
        <v>37518312.36</v>
      </c>
      <c r="N172" s="97">
        <f t="shared" si="20"/>
        <v>38485880.33</v>
      </c>
      <c r="O172" s="118">
        <f t="shared" si="22"/>
        <v>0.0018611859488090756</v>
      </c>
    </row>
    <row r="173" spans="1:15" ht="12.75">
      <c r="A173" s="81" t="s">
        <v>360</v>
      </c>
      <c r="B173" s="76" t="s">
        <v>361</v>
      </c>
      <c r="C173" s="76" t="s">
        <v>167</v>
      </c>
      <c r="D173" s="102" t="s">
        <v>54</v>
      </c>
      <c r="E173" s="104">
        <f ca="1" t="shared" si="25"/>
        <v>35184384.2</v>
      </c>
      <c r="F173" s="77">
        <f ca="1" t="shared" si="25"/>
        <v>38862929.29000001</v>
      </c>
      <c r="G173" s="77">
        <f ca="1" t="shared" si="25"/>
        <v>39408066.89</v>
      </c>
      <c r="H173" s="77">
        <f ca="1" t="shared" si="25"/>
        <v>36021644.98</v>
      </c>
      <c r="I173" s="105">
        <f ca="1" t="shared" si="25"/>
        <v>38384976.91</v>
      </c>
      <c r="J173" s="96">
        <f>E173*(VLOOKUP($A173,Revaluation!$A$6:$F$331,6,0))</f>
        <v>34762615.5484616</v>
      </c>
      <c r="K173" s="78">
        <f>F173*(VLOOKUP($A173,Revaluation!$A$6:$F$331,6,0))</f>
        <v>38397064.5135042</v>
      </c>
      <c r="L173" s="78">
        <f>G173*(VLOOKUP($A173,Revaluation!$A$6:$F$331,6,0))</f>
        <v>38935667.34088609</v>
      </c>
      <c r="M173" s="78">
        <f t="shared" si="19"/>
        <v>36021644.98</v>
      </c>
      <c r="N173" s="97">
        <f t="shared" si="20"/>
        <v>38384976.91</v>
      </c>
      <c r="O173" s="118">
        <f t="shared" si="22"/>
        <v>0.0018983374598722726</v>
      </c>
    </row>
    <row r="174" spans="1:15" ht="12.75">
      <c r="A174" s="81" t="s">
        <v>362</v>
      </c>
      <c r="B174" s="76" t="s">
        <v>363</v>
      </c>
      <c r="C174" s="76" t="s">
        <v>14</v>
      </c>
      <c r="D174" s="102" t="s">
        <v>54</v>
      </c>
      <c r="E174" s="104">
        <f aca="true" ca="1" t="shared" si="26" ref="E174:I183">VLOOKUP($A174,INDIRECT("'"&amp;E$1&amp;"'!"&amp;"$A$10:$O$337"),15,0)</f>
        <v>121225541.82</v>
      </c>
      <c r="F174" s="77">
        <f ca="1" t="shared" si="26"/>
        <v>136395173.77</v>
      </c>
      <c r="G174" s="77">
        <f ca="1" t="shared" si="26"/>
        <v>144191971.72</v>
      </c>
      <c r="H174" s="77">
        <f ca="1" t="shared" si="26"/>
        <v>123290622.28</v>
      </c>
      <c r="I174" s="105">
        <f ca="1" t="shared" si="26"/>
        <v>134952631.76999998</v>
      </c>
      <c r="J174" s="96">
        <f>E174*(VLOOKUP($A174,Revaluation!$A$6:$F$331,6,0))</f>
        <v>107257460.66014254</v>
      </c>
      <c r="K174" s="78">
        <f>F174*(VLOOKUP($A174,Revaluation!$A$6:$F$331,6,0))</f>
        <v>120679188.27363409</v>
      </c>
      <c r="L174" s="78">
        <f>G174*(VLOOKUP($A174,Revaluation!$A$6:$F$331,6,0))</f>
        <v>127577608.66295204</v>
      </c>
      <c r="M174" s="78">
        <f t="shared" si="19"/>
        <v>123290622.28</v>
      </c>
      <c r="N174" s="97">
        <f t="shared" si="20"/>
        <v>134952631.76999998</v>
      </c>
      <c r="O174" s="118">
        <f t="shared" si="22"/>
        <v>0.006247220230728328</v>
      </c>
    </row>
    <row r="175" spans="1:15" ht="12.75">
      <c r="A175" s="81" t="s">
        <v>364</v>
      </c>
      <c r="B175" s="76" t="s">
        <v>365</v>
      </c>
      <c r="C175" s="76" t="s">
        <v>14</v>
      </c>
      <c r="D175" s="102" t="s">
        <v>15</v>
      </c>
      <c r="E175" s="104">
        <f ca="1" t="shared" si="26"/>
        <v>31760223.379999995</v>
      </c>
      <c r="F175" s="77">
        <f ca="1" t="shared" si="26"/>
        <v>35648302.27</v>
      </c>
      <c r="G175" s="77">
        <f ca="1" t="shared" si="26"/>
        <v>36820821.03</v>
      </c>
      <c r="H175" s="77">
        <f ca="1" t="shared" si="26"/>
        <v>31364523.67</v>
      </c>
      <c r="I175" s="105">
        <f ca="1" t="shared" si="26"/>
        <v>34190494.71</v>
      </c>
      <c r="J175" s="96">
        <f>E175*(VLOOKUP($A175,Revaluation!$A$6:$F$331,6,0))</f>
        <v>29415964.971952535</v>
      </c>
      <c r="K175" s="78">
        <f>F175*(VLOOKUP($A175,Revaluation!$A$6:$F$331,6,0))</f>
        <v>33017060.31275074</v>
      </c>
      <c r="L175" s="78">
        <f>G175*(VLOOKUP($A175,Revaluation!$A$6:$F$331,6,0))</f>
        <v>34103034.122205645</v>
      </c>
      <c r="M175" s="78">
        <f t="shared" si="19"/>
        <v>31364523.67</v>
      </c>
      <c r="N175" s="97">
        <f t="shared" si="20"/>
        <v>34190494.71</v>
      </c>
      <c r="O175" s="118">
        <f t="shared" si="22"/>
        <v>0.0016498676450477196</v>
      </c>
    </row>
    <row r="176" spans="1:15" ht="12.75">
      <c r="A176" s="81" t="s">
        <v>366</v>
      </c>
      <c r="B176" s="76" t="s">
        <v>367</v>
      </c>
      <c r="C176" s="76" t="s">
        <v>14</v>
      </c>
      <c r="D176" s="102" t="s">
        <v>15</v>
      </c>
      <c r="E176" s="104">
        <f ca="1" t="shared" si="26"/>
        <v>43526058.5</v>
      </c>
      <c r="F176" s="77">
        <f ca="1" t="shared" si="26"/>
        <v>46183423.970000006</v>
      </c>
      <c r="G176" s="77">
        <f ca="1" t="shared" si="26"/>
        <v>48951116.10999999</v>
      </c>
      <c r="H176" s="77">
        <f ca="1" t="shared" si="26"/>
        <v>57179452.11</v>
      </c>
      <c r="I176" s="105">
        <f ca="1" t="shared" si="26"/>
        <v>59550334.650000006</v>
      </c>
      <c r="J176" s="96">
        <f>E176*(VLOOKUP($A176,Revaluation!$A$6:$F$331,6,0))</f>
        <v>50467610.72447665</v>
      </c>
      <c r="K176" s="78">
        <f>F176*(VLOOKUP($A176,Revaluation!$A$6:$F$331,6,0))</f>
        <v>53548773.84179926</v>
      </c>
      <c r="L176" s="78">
        <f>G176*(VLOOKUP($A176,Revaluation!$A$6:$F$331,6,0))</f>
        <v>56757858.56806072</v>
      </c>
      <c r="M176" s="78">
        <f t="shared" si="19"/>
        <v>57179452.11</v>
      </c>
      <c r="N176" s="97">
        <f t="shared" si="20"/>
        <v>59550334.650000006</v>
      </c>
      <c r="O176" s="118">
        <f t="shared" si="22"/>
        <v>0.0028246151888441473</v>
      </c>
    </row>
    <row r="177" spans="1:15" ht="12.75">
      <c r="A177" s="81" t="s">
        <v>368</v>
      </c>
      <c r="B177" s="76" t="s">
        <v>369</v>
      </c>
      <c r="C177" s="76" t="s">
        <v>21</v>
      </c>
      <c r="D177" s="102" t="s">
        <v>15</v>
      </c>
      <c r="E177" s="104">
        <f ca="1" t="shared" si="26"/>
        <v>27883963.630000003</v>
      </c>
      <c r="F177" s="77">
        <f ca="1" t="shared" si="26"/>
        <v>28537741.17</v>
      </c>
      <c r="G177" s="77">
        <f ca="1" t="shared" si="26"/>
        <v>30403754.240000002</v>
      </c>
      <c r="H177" s="77">
        <f ca="1" t="shared" si="26"/>
        <v>26099327.26</v>
      </c>
      <c r="I177" s="105">
        <f ca="1" t="shared" si="26"/>
        <v>36330055.550000004</v>
      </c>
      <c r="J177" s="96">
        <f>E177*(VLOOKUP($A177,Revaluation!$A$6:$F$331,6,0))</f>
        <v>26517163.833304</v>
      </c>
      <c r="K177" s="78">
        <f>F177*(VLOOKUP($A177,Revaluation!$A$6:$F$331,6,0))</f>
        <v>27138894.88878646</v>
      </c>
      <c r="L177" s="78">
        <f>G177*(VLOOKUP($A177,Revaluation!$A$6:$F$331,6,0))</f>
        <v>28913440.82310407</v>
      </c>
      <c r="M177" s="78">
        <f t="shared" si="19"/>
        <v>26099327.26</v>
      </c>
      <c r="N177" s="97">
        <f t="shared" si="20"/>
        <v>36330055.550000004</v>
      </c>
      <c r="O177" s="118">
        <f t="shared" si="22"/>
        <v>0.0014758922442382402</v>
      </c>
    </row>
    <row r="178" spans="1:15" ht="12.75">
      <c r="A178" s="81" t="s">
        <v>370</v>
      </c>
      <c r="B178" s="76" t="s">
        <v>371</v>
      </c>
      <c r="C178" s="76" t="s">
        <v>167</v>
      </c>
      <c r="D178" s="102" t="s">
        <v>42</v>
      </c>
      <c r="E178" s="104">
        <f ca="1" t="shared" si="26"/>
        <v>112772456.37</v>
      </c>
      <c r="F178" s="77">
        <f ca="1" t="shared" si="26"/>
        <v>119758299.99999999</v>
      </c>
      <c r="G178" s="77">
        <f ca="1" t="shared" si="26"/>
        <v>126769132.55999999</v>
      </c>
      <c r="H178" s="77">
        <f ca="1" t="shared" si="26"/>
        <v>127007333.3</v>
      </c>
      <c r="I178" s="105">
        <f ca="1" t="shared" si="26"/>
        <v>146331989.11999997</v>
      </c>
      <c r="J178" s="96">
        <f>E178*(VLOOKUP($A178,Revaluation!$A$6:$F$331,6,0))</f>
        <v>115969216.24105886</v>
      </c>
      <c r="K178" s="78">
        <f>F178*(VLOOKUP($A178,Revaluation!$A$6:$F$331,6,0))</f>
        <v>123153087.52161036</v>
      </c>
      <c r="L178" s="78">
        <f>G178*(VLOOKUP($A178,Revaluation!$A$6:$F$331,6,0))</f>
        <v>130362656.09315018</v>
      </c>
      <c r="M178" s="78">
        <f t="shared" si="19"/>
        <v>127007333.3</v>
      </c>
      <c r="N178" s="97">
        <f t="shared" si="20"/>
        <v>146331989.11999997</v>
      </c>
      <c r="O178" s="118">
        <f t="shared" si="22"/>
        <v>0.006543080589371914</v>
      </c>
    </row>
    <row r="179" spans="1:15" ht="12.75">
      <c r="A179" s="81" t="s">
        <v>372</v>
      </c>
      <c r="B179" s="76" t="s">
        <v>373</v>
      </c>
      <c r="C179" s="76" t="s">
        <v>61</v>
      </c>
      <c r="D179" s="102" t="s">
        <v>15</v>
      </c>
      <c r="E179" s="104">
        <f ca="1" t="shared" si="26"/>
        <v>27265825.02</v>
      </c>
      <c r="F179" s="77">
        <f ca="1" t="shared" si="26"/>
        <v>30372614.939999998</v>
      </c>
      <c r="G179" s="77">
        <f ca="1" t="shared" si="26"/>
        <v>28886081.310000002</v>
      </c>
      <c r="H179" s="77">
        <f ca="1" t="shared" si="26"/>
        <v>26645707.299999997</v>
      </c>
      <c r="I179" s="105">
        <f ca="1" t="shared" si="26"/>
        <v>31739748.51</v>
      </c>
      <c r="J179" s="96">
        <f>E179*(VLOOKUP($A179,Revaluation!$A$6:$F$331,6,0))</f>
        <v>26242490.962610256</v>
      </c>
      <c r="K179" s="78">
        <f>F179*(VLOOKUP($A179,Revaluation!$A$6:$F$331,6,0))</f>
        <v>29232677.62809809</v>
      </c>
      <c r="L179" s="78">
        <f>G179*(VLOOKUP($A179,Revaluation!$A$6:$F$331,6,0))</f>
        <v>27801936.202805575</v>
      </c>
      <c r="M179" s="78">
        <f t="shared" si="19"/>
        <v>26645707.299999997</v>
      </c>
      <c r="N179" s="97">
        <f t="shared" si="20"/>
        <v>31739748.51</v>
      </c>
      <c r="O179" s="118">
        <f t="shared" si="22"/>
        <v>0.0014419330073282162</v>
      </c>
    </row>
    <row r="180" spans="1:15" ht="12.75">
      <c r="A180" s="81" t="s">
        <v>374</v>
      </c>
      <c r="B180" s="76" t="s">
        <v>375</v>
      </c>
      <c r="C180" s="76" t="s">
        <v>35</v>
      </c>
      <c r="D180" s="102" t="s">
        <v>36</v>
      </c>
      <c r="E180" s="104">
        <f ca="1" t="shared" si="26"/>
        <v>66901171.98</v>
      </c>
      <c r="F180" s="77">
        <f ca="1" t="shared" si="26"/>
        <v>74189354.36000001</v>
      </c>
      <c r="G180" s="77">
        <f ca="1" t="shared" si="26"/>
        <v>78407320.71</v>
      </c>
      <c r="H180" s="77">
        <f ca="1" t="shared" si="26"/>
        <v>81009418.24000001</v>
      </c>
      <c r="I180" s="105">
        <f ca="1" t="shared" si="26"/>
        <v>103357775.06</v>
      </c>
      <c r="J180" s="96">
        <f>E180*(VLOOKUP($A180,Revaluation!$A$6:$F$331,6,0))</f>
        <v>72863848.6687563</v>
      </c>
      <c r="K180" s="78">
        <f>F180*(VLOOKUP($A180,Revaluation!$A$6:$F$331,6,0))</f>
        <v>80801602.25796656</v>
      </c>
      <c r="L180" s="78">
        <f>G180*(VLOOKUP($A180,Revaluation!$A$6:$F$331,6,0))</f>
        <v>85395501.77751732</v>
      </c>
      <c r="M180" s="78">
        <f t="shared" si="19"/>
        <v>81009418.24000001</v>
      </c>
      <c r="N180" s="97">
        <f t="shared" si="20"/>
        <v>103357775.06</v>
      </c>
      <c r="O180" s="118">
        <f t="shared" si="22"/>
        <v>0.004309925059622001</v>
      </c>
    </row>
    <row r="181" spans="1:15" ht="12.75">
      <c r="A181" s="81" t="s">
        <v>376</v>
      </c>
      <c r="B181" s="76" t="s">
        <v>377</v>
      </c>
      <c r="C181" s="76" t="s">
        <v>53</v>
      </c>
      <c r="D181" s="102" t="s">
        <v>15</v>
      </c>
      <c r="E181" s="104">
        <f ca="1" t="shared" si="26"/>
        <v>23835444.619999997</v>
      </c>
      <c r="F181" s="77">
        <f ca="1" t="shared" si="26"/>
        <v>25147171.94</v>
      </c>
      <c r="G181" s="77">
        <f ca="1" t="shared" si="26"/>
        <v>25956499.919999998</v>
      </c>
      <c r="H181" s="77">
        <f ca="1" t="shared" si="26"/>
        <v>28519743.86</v>
      </c>
      <c r="I181" s="105">
        <f ca="1" t="shared" si="26"/>
        <v>30234670.200000003</v>
      </c>
      <c r="J181" s="96">
        <f>E181*(VLOOKUP($A181,Revaluation!$A$6:$F$331,6,0))</f>
        <v>26166457.228230726</v>
      </c>
      <c r="K181" s="78">
        <f>F181*(VLOOKUP($A181,Revaluation!$A$6:$F$331,6,0))</f>
        <v>27606466.313904826</v>
      </c>
      <c r="L181" s="78">
        <f>G181*(VLOOKUP($A181,Revaluation!$A$6:$F$331,6,0))</f>
        <v>28494943.38282053</v>
      </c>
      <c r="M181" s="78">
        <f t="shared" si="19"/>
        <v>28519743.86</v>
      </c>
      <c r="N181" s="97">
        <f t="shared" si="20"/>
        <v>30234670.200000003</v>
      </c>
      <c r="O181" s="118">
        <f t="shared" si="22"/>
        <v>0.0014354158279691472</v>
      </c>
    </row>
    <row r="182" spans="1:15" ht="12.75">
      <c r="A182" s="81" t="s">
        <v>378</v>
      </c>
      <c r="B182" s="76" t="s">
        <v>379</v>
      </c>
      <c r="C182" s="76" t="s">
        <v>53</v>
      </c>
      <c r="D182" s="102" t="s">
        <v>15</v>
      </c>
      <c r="E182" s="104">
        <f ca="1" t="shared" si="26"/>
        <v>11431036.16</v>
      </c>
      <c r="F182" s="77">
        <f ca="1" t="shared" si="26"/>
        <v>12353625.24</v>
      </c>
      <c r="G182" s="77">
        <f ca="1" t="shared" si="26"/>
        <v>13091445.68</v>
      </c>
      <c r="H182" s="77">
        <f ca="1" t="shared" si="26"/>
        <v>12911295.56</v>
      </c>
      <c r="I182" s="105">
        <f ca="1" t="shared" si="26"/>
        <v>13508522.989999998</v>
      </c>
      <c r="J182" s="96">
        <f>E182*(VLOOKUP($A182,Revaluation!$A$6:$F$331,6,0))</f>
        <v>11848328.983139288</v>
      </c>
      <c r="K182" s="78">
        <f>F182*(VLOOKUP($A182,Revaluation!$A$6:$F$331,6,0))</f>
        <v>12804597.407373877</v>
      </c>
      <c r="L182" s="78">
        <f>G182*(VLOOKUP($A182,Revaluation!$A$6:$F$331,6,0))</f>
        <v>13569352.166368933</v>
      </c>
      <c r="M182" s="78">
        <f t="shared" si="19"/>
        <v>12911295.56</v>
      </c>
      <c r="N182" s="97">
        <f t="shared" si="20"/>
        <v>13508522.989999998</v>
      </c>
      <c r="O182" s="118">
        <f t="shared" si="22"/>
        <v>0.0006579690010136455</v>
      </c>
    </row>
    <row r="183" spans="1:15" ht="12.75">
      <c r="A183" s="81" t="s">
        <v>380</v>
      </c>
      <c r="B183" s="76" t="s">
        <v>381</v>
      </c>
      <c r="C183" s="76" t="s">
        <v>21</v>
      </c>
      <c r="D183" s="102" t="s">
        <v>15</v>
      </c>
      <c r="E183" s="104">
        <f ca="1" t="shared" si="26"/>
        <v>13028999.15</v>
      </c>
      <c r="F183" s="77">
        <f ca="1" t="shared" si="26"/>
        <v>14365995.780000001</v>
      </c>
      <c r="G183" s="77">
        <f ca="1" t="shared" si="26"/>
        <v>13886479.200000001</v>
      </c>
      <c r="H183" s="77">
        <f ca="1" t="shared" si="26"/>
        <v>11467787.41</v>
      </c>
      <c r="I183" s="105">
        <f ca="1" t="shared" si="26"/>
        <v>13503118.260000002</v>
      </c>
      <c r="J183" s="96">
        <f>E183*(VLOOKUP($A183,Revaluation!$A$6:$F$331,6,0))</f>
        <v>12158833.16439875</v>
      </c>
      <c r="K183" s="78">
        <f>F183*(VLOOKUP($A183,Revaluation!$A$6:$F$331,6,0))</f>
        <v>13406535.983193804</v>
      </c>
      <c r="L183" s="78">
        <f>G183*(VLOOKUP($A183,Revaluation!$A$6:$F$331,6,0))</f>
        <v>12959044.811488334</v>
      </c>
      <c r="M183" s="78">
        <f t="shared" si="19"/>
        <v>11467787.41</v>
      </c>
      <c r="N183" s="97">
        <f t="shared" si="20"/>
        <v>13503118.260000002</v>
      </c>
      <c r="O183" s="118">
        <f t="shared" si="22"/>
        <v>0.0006462963594190171</v>
      </c>
    </row>
    <row r="184" spans="1:15" ht="12.75">
      <c r="A184" s="81" t="s">
        <v>382</v>
      </c>
      <c r="B184" s="76" t="s">
        <v>383</v>
      </c>
      <c r="C184" s="76" t="s">
        <v>41</v>
      </c>
      <c r="D184" s="102" t="s">
        <v>54</v>
      </c>
      <c r="E184" s="104">
        <f aca="true" ca="1" t="shared" si="27" ref="E184:I193">VLOOKUP($A184,INDIRECT("'"&amp;E$1&amp;"'!"&amp;"$A$10:$O$337"),15,0)</f>
        <v>55319750.12</v>
      </c>
      <c r="F184" s="77">
        <f ca="1" t="shared" si="27"/>
        <v>64285606.58999999</v>
      </c>
      <c r="G184" s="77">
        <f ca="1" t="shared" si="27"/>
        <v>58610457.040000014</v>
      </c>
      <c r="H184" s="77">
        <f ca="1" t="shared" si="27"/>
        <v>40507041.21</v>
      </c>
      <c r="I184" s="105">
        <f ca="1" t="shared" si="27"/>
        <v>79597253.07000001</v>
      </c>
      <c r="J184" s="96">
        <f>E184*(VLOOKUP($A184,Revaluation!$A$6:$F$331,6,0))</f>
        <v>55454650.956095405</v>
      </c>
      <c r="K184" s="78">
        <f>F184*(VLOOKUP($A184,Revaluation!$A$6:$F$331,6,0))</f>
        <v>64442371.25468267</v>
      </c>
      <c r="L184" s="78">
        <f>G184*(VLOOKUP($A184,Revaluation!$A$6:$F$331,6,0))</f>
        <v>58753382.48057917</v>
      </c>
      <c r="M184" s="78">
        <f t="shared" si="19"/>
        <v>40507041.21</v>
      </c>
      <c r="N184" s="97">
        <f t="shared" si="20"/>
        <v>79597253.07000001</v>
      </c>
      <c r="O184" s="118">
        <f t="shared" si="22"/>
        <v>0.0030409182193655727</v>
      </c>
    </row>
    <row r="185" spans="1:15" ht="12.75">
      <c r="A185" s="81" t="s">
        <v>384</v>
      </c>
      <c r="B185" s="76" t="s">
        <v>385</v>
      </c>
      <c r="C185" s="76" t="s">
        <v>32</v>
      </c>
      <c r="D185" s="102" t="s">
        <v>15</v>
      </c>
      <c r="E185" s="104">
        <f ca="1" t="shared" si="27"/>
        <v>30735564.529999997</v>
      </c>
      <c r="F185" s="77">
        <f ca="1" t="shared" si="27"/>
        <v>33593658.21</v>
      </c>
      <c r="G185" s="77">
        <f ca="1" t="shared" si="27"/>
        <v>33872472.18</v>
      </c>
      <c r="H185" s="77">
        <f ca="1" t="shared" si="27"/>
        <v>32933395.540000003</v>
      </c>
      <c r="I185" s="105">
        <f ca="1" t="shared" si="27"/>
        <v>35925118.36000001</v>
      </c>
      <c r="J185" s="96">
        <f>E185*(VLOOKUP($A185,Revaluation!$A$6:$F$331,6,0))</f>
        <v>31742430.447418492</v>
      </c>
      <c r="K185" s="78">
        <f>F185*(VLOOKUP($A185,Revaluation!$A$6:$F$331,6,0))</f>
        <v>34694152.37727128</v>
      </c>
      <c r="L185" s="78">
        <f>G185*(VLOOKUP($A185,Revaluation!$A$6:$F$331,6,0))</f>
        <v>34982100.01011385</v>
      </c>
      <c r="M185" s="78">
        <f t="shared" si="19"/>
        <v>32933395.540000003</v>
      </c>
      <c r="N185" s="97">
        <f t="shared" si="20"/>
        <v>35925118.36000001</v>
      </c>
      <c r="O185" s="118">
        <f t="shared" si="22"/>
        <v>0.0017331912491291184</v>
      </c>
    </row>
    <row r="186" spans="1:15" ht="12.75">
      <c r="A186" s="81" t="s">
        <v>386</v>
      </c>
      <c r="B186" s="76" t="s">
        <v>387</v>
      </c>
      <c r="C186" s="76" t="s">
        <v>21</v>
      </c>
      <c r="D186" s="102" t="s">
        <v>15</v>
      </c>
      <c r="E186" s="104">
        <f ca="1" t="shared" si="27"/>
        <v>17842547.080000006</v>
      </c>
      <c r="F186" s="77">
        <f ca="1" t="shared" si="27"/>
        <v>19953786.979999997</v>
      </c>
      <c r="G186" s="77">
        <f ca="1" t="shared" si="27"/>
        <v>19505805.099999998</v>
      </c>
      <c r="H186" s="77">
        <f ca="1" t="shared" si="27"/>
        <v>19876486.750000004</v>
      </c>
      <c r="I186" s="105">
        <f ca="1" t="shared" si="27"/>
        <v>20758218.299999997</v>
      </c>
      <c r="J186" s="96">
        <f>E186*(VLOOKUP($A186,Revaluation!$A$6:$F$331,6,0))</f>
        <v>17704739.419403035</v>
      </c>
      <c r="K186" s="78">
        <f>F186*(VLOOKUP($A186,Revaluation!$A$6:$F$331,6,0))</f>
        <v>19799673.06950084</v>
      </c>
      <c r="L186" s="78">
        <f>G186*(VLOOKUP($A186,Revaluation!$A$6:$F$331,6,0))</f>
        <v>19355151.196337078</v>
      </c>
      <c r="M186" s="78">
        <f t="shared" si="19"/>
        <v>19876486.750000004</v>
      </c>
      <c r="N186" s="97">
        <f t="shared" si="20"/>
        <v>20758218.299999997</v>
      </c>
      <c r="O186" s="118">
        <f t="shared" si="22"/>
        <v>0.0009923596151006195</v>
      </c>
    </row>
    <row r="187" spans="1:15" ht="12.75">
      <c r="A187" s="81" t="s">
        <v>388</v>
      </c>
      <c r="B187" s="76" t="s">
        <v>389</v>
      </c>
      <c r="C187" s="76" t="s">
        <v>41</v>
      </c>
      <c r="D187" s="102" t="s">
        <v>54</v>
      </c>
      <c r="E187" s="104">
        <f ca="1" t="shared" si="27"/>
        <v>62026690.61999999</v>
      </c>
      <c r="F187" s="77">
        <f ca="1" t="shared" si="27"/>
        <v>69067368.86999999</v>
      </c>
      <c r="G187" s="77">
        <f ca="1" t="shared" si="27"/>
        <v>73997223.55</v>
      </c>
      <c r="H187" s="77">
        <f ca="1" t="shared" si="27"/>
        <v>67193120.13</v>
      </c>
      <c r="I187" s="105">
        <f ca="1" t="shared" si="27"/>
        <v>80216484.11999999</v>
      </c>
      <c r="J187" s="96">
        <f>E187*(VLOOKUP($A187,Revaluation!$A$6:$F$331,6,0))</f>
        <v>69410922.07785544</v>
      </c>
      <c r="K187" s="78">
        <f>F187*(VLOOKUP($A187,Revaluation!$A$6:$F$331,6,0))</f>
        <v>77289787.84517439</v>
      </c>
      <c r="L187" s="78">
        <f>G187*(VLOOKUP($A187,Revaluation!$A$6:$F$331,6,0))</f>
        <v>82806538.0639632</v>
      </c>
      <c r="M187" s="78">
        <f t="shared" si="19"/>
        <v>67193120.13</v>
      </c>
      <c r="N187" s="97">
        <f t="shared" si="20"/>
        <v>80216484.11999999</v>
      </c>
      <c r="O187" s="118">
        <f t="shared" si="22"/>
        <v>0.0038365030812897156</v>
      </c>
    </row>
    <row r="188" spans="1:15" ht="12.75">
      <c r="A188" s="81" t="s">
        <v>390</v>
      </c>
      <c r="B188" s="76" t="s">
        <v>391</v>
      </c>
      <c r="C188" s="76" t="s">
        <v>32</v>
      </c>
      <c r="D188" s="102" t="s">
        <v>15</v>
      </c>
      <c r="E188" s="104">
        <f ca="1" t="shared" si="27"/>
        <v>17731294.160000004</v>
      </c>
      <c r="F188" s="77">
        <f ca="1" t="shared" si="27"/>
        <v>19569382.780000005</v>
      </c>
      <c r="G188" s="77">
        <f ca="1" t="shared" si="27"/>
        <v>20203937.83</v>
      </c>
      <c r="H188" s="77">
        <f ca="1" t="shared" si="27"/>
        <v>21803699.259999998</v>
      </c>
      <c r="I188" s="105">
        <f ca="1" t="shared" si="27"/>
        <v>21967668.020000007</v>
      </c>
      <c r="J188" s="96">
        <f>E188*(VLOOKUP($A188,Revaluation!$A$6:$F$331,6,0))</f>
        <v>19434755.92791343</v>
      </c>
      <c r="K188" s="78">
        <f>F188*(VLOOKUP($A188,Revaluation!$A$6:$F$331,6,0))</f>
        <v>21449431.415287737</v>
      </c>
      <c r="L188" s="78">
        <f>G188*(VLOOKUP($A188,Revaluation!$A$6:$F$331,6,0))</f>
        <v>22144948.7536327</v>
      </c>
      <c r="M188" s="78">
        <f t="shared" si="19"/>
        <v>21803699.259999998</v>
      </c>
      <c r="N188" s="97">
        <f t="shared" si="20"/>
        <v>21967668.020000007</v>
      </c>
      <c r="O188" s="118">
        <f t="shared" si="22"/>
        <v>0.0010870844799236634</v>
      </c>
    </row>
    <row r="189" spans="1:15" ht="12.75">
      <c r="A189" s="81" t="s">
        <v>392</v>
      </c>
      <c r="B189" s="76" t="s">
        <v>393</v>
      </c>
      <c r="C189" s="76" t="s">
        <v>53</v>
      </c>
      <c r="D189" s="102" t="s">
        <v>54</v>
      </c>
      <c r="E189" s="104">
        <f ca="1" t="shared" si="27"/>
        <v>45820627.92</v>
      </c>
      <c r="F189" s="77">
        <f ca="1" t="shared" si="27"/>
        <v>49509306.75000001</v>
      </c>
      <c r="G189" s="77">
        <f ca="1" t="shared" si="27"/>
        <v>49264491.050000004</v>
      </c>
      <c r="H189" s="77">
        <f ca="1" t="shared" si="27"/>
        <v>51836547.96</v>
      </c>
      <c r="I189" s="105">
        <f ca="1" t="shared" si="27"/>
        <v>53636810.15</v>
      </c>
      <c r="J189" s="96">
        <f>E189*(VLOOKUP($A189,Revaluation!$A$6:$F$331,6,0))</f>
        <v>48086016.6410251</v>
      </c>
      <c r="K189" s="78">
        <f>F189*(VLOOKUP($A189,Revaluation!$A$6:$F$331,6,0))</f>
        <v>51957065.110995024</v>
      </c>
      <c r="L189" s="78">
        <f>G189*(VLOOKUP($A189,Revaluation!$A$6:$F$331,6,0))</f>
        <v>51700145.63261647</v>
      </c>
      <c r="M189" s="78">
        <f t="shared" si="19"/>
        <v>51836547.96</v>
      </c>
      <c r="N189" s="97">
        <f t="shared" si="20"/>
        <v>53636810.15</v>
      </c>
      <c r="O189" s="118">
        <f t="shared" si="22"/>
        <v>0.0026181164810018033</v>
      </c>
    </row>
    <row r="190" spans="1:15" ht="12.75">
      <c r="A190" s="81" t="s">
        <v>394</v>
      </c>
      <c r="B190" s="76" t="s">
        <v>395</v>
      </c>
      <c r="C190" s="76" t="s">
        <v>167</v>
      </c>
      <c r="D190" s="102" t="s">
        <v>42</v>
      </c>
      <c r="E190" s="104">
        <f ca="1" t="shared" si="27"/>
        <v>46012992.05</v>
      </c>
      <c r="F190" s="77">
        <f ca="1" t="shared" si="27"/>
        <v>52827643.50000001</v>
      </c>
      <c r="G190" s="77">
        <f ca="1" t="shared" si="27"/>
        <v>52189607.04000001</v>
      </c>
      <c r="H190" s="77">
        <f ca="1" t="shared" si="27"/>
        <v>49603291.54</v>
      </c>
      <c r="I190" s="105">
        <f ca="1" t="shared" si="27"/>
        <v>54995709.34</v>
      </c>
      <c r="J190" s="96">
        <f>E190*(VLOOKUP($A190,Revaluation!$A$6:$F$331,6,0))</f>
        <v>45712960.612393446</v>
      </c>
      <c r="K190" s="78">
        <f>F190*(VLOOKUP($A190,Revaluation!$A$6:$F$331,6,0))</f>
        <v>52483176.57623534</v>
      </c>
      <c r="L190" s="78">
        <f>G190*(VLOOKUP($A190,Revaluation!$A$6:$F$331,6,0))</f>
        <v>51849300.48459677</v>
      </c>
      <c r="M190" s="78">
        <f t="shared" si="19"/>
        <v>49603291.54</v>
      </c>
      <c r="N190" s="97">
        <f t="shared" si="20"/>
        <v>54995709.34</v>
      </c>
      <c r="O190" s="118">
        <f t="shared" si="22"/>
        <v>0.0025919355087059594</v>
      </c>
    </row>
    <row r="191" spans="1:15" ht="12.75">
      <c r="A191" s="81" t="s">
        <v>396</v>
      </c>
      <c r="B191" s="76" t="s">
        <v>397</v>
      </c>
      <c r="C191" s="76" t="s">
        <v>61</v>
      </c>
      <c r="D191" s="102" t="s">
        <v>15</v>
      </c>
      <c r="E191" s="104">
        <f ca="1" t="shared" si="27"/>
        <v>36789896.55999999</v>
      </c>
      <c r="F191" s="77">
        <f ca="1" t="shared" si="27"/>
        <v>39941462.29000001</v>
      </c>
      <c r="G191" s="77">
        <f ca="1" t="shared" si="27"/>
        <v>38571181.53</v>
      </c>
      <c r="H191" s="77">
        <f ca="1" t="shared" si="27"/>
        <v>33503647.729999993</v>
      </c>
      <c r="I191" s="105">
        <f ca="1" t="shared" si="27"/>
        <v>40127459.93</v>
      </c>
      <c r="J191" s="96">
        <f>E191*(VLOOKUP($A191,Revaluation!$A$6:$F$331,6,0))</f>
        <v>34104220.84974203</v>
      </c>
      <c r="K191" s="78">
        <f>F191*(VLOOKUP($A191,Revaluation!$A$6:$F$331,6,0))</f>
        <v>37025721.1454308</v>
      </c>
      <c r="L191" s="78">
        <f>G191*(VLOOKUP($A191,Revaluation!$A$6:$F$331,6,0))</f>
        <v>35755471.37484562</v>
      </c>
      <c r="M191" s="78">
        <f t="shared" si="19"/>
        <v>33503647.729999993</v>
      </c>
      <c r="N191" s="97">
        <f t="shared" si="20"/>
        <v>40127459.93</v>
      </c>
      <c r="O191" s="118">
        <f t="shared" si="22"/>
        <v>0.0018374137029031306</v>
      </c>
    </row>
    <row r="192" spans="1:15" ht="12.75">
      <c r="A192" s="81" t="s">
        <v>398</v>
      </c>
      <c r="B192" s="76" t="s">
        <v>399</v>
      </c>
      <c r="C192" s="76" t="s">
        <v>21</v>
      </c>
      <c r="D192" s="102" t="s">
        <v>15</v>
      </c>
      <c r="E192" s="104">
        <f ca="1" t="shared" si="27"/>
        <v>40428695.830000006</v>
      </c>
      <c r="F192" s="77">
        <f ca="1" t="shared" si="27"/>
        <v>45213968.050000004</v>
      </c>
      <c r="G192" s="77">
        <f ca="1" t="shared" si="27"/>
        <v>44258642.03</v>
      </c>
      <c r="H192" s="77">
        <f ca="1" t="shared" si="27"/>
        <v>42648066.68</v>
      </c>
      <c r="I192" s="105">
        <f ca="1" t="shared" si="27"/>
        <v>43469296.32</v>
      </c>
      <c r="J192" s="96">
        <f>E192*(VLOOKUP($A192,Revaluation!$A$6:$F$331,6,0))</f>
        <v>37043046.71367654</v>
      </c>
      <c r="K192" s="78">
        <f>F192*(VLOOKUP($A192,Revaluation!$A$6:$F$331,6,0))</f>
        <v>41427582.46839121</v>
      </c>
      <c r="L192" s="78">
        <f>G192*(VLOOKUP($A192,Revaluation!$A$6:$F$331,6,0))</f>
        <v>40552258.9968042</v>
      </c>
      <c r="M192" s="78">
        <f t="shared" si="19"/>
        <v>42648066.68</v>
      </c>
      <c r="N192" s="97">
        <f t="shared" si="20"/>
        <v>43469296.32</v>
      </c>
      <c r="O192" s="118">
        <f t="shared" si="22"/>
        <v>0.00208804992685611</v>
      </c>
    </row>
    <row r="193" spans="1:15" ht="12.75">
      <c r="A193" s="81" t="s">
        <v>400</v>
      </c>
      <c r="B193" s="76" t="s">
        <v>401</v>
      </c>
      <c r="C193" s="76" t="s">
        <v>21</v>
      </c>
      <c r="D193" s="102" t="s">
        <v>15</v>
      </c>
      <c r="E193" s="104">
        <f ca="1" t="shared" si="27"/>
        <v>91565188.59000002</v>
      </c>
      <c r="F193" s="77">
        <f ca="1" t="shared" si="27"/>
        <v>99650411.02000001</v>
      </c>
      <c r="G193" s="77">
        <f ca="1" t="shared" si="27"/>
        <v>100884613.93</v>
      </c>
      <c r="H193" s="77">
        <f ca="1" t="shared" si="27"/>
        <v>85783051.73</v>
      </c>
      <c r="I193" s="105">
        <f ca="1" t="shared" si="27"/>
        <v>90607620.73</v>
      </c>
      <c r="J193" s="96">
        <f>E193*(VLOOKUP($A193,Revaluation!$A$6:$F$331,6,0))</f>
        <v>79132243.73019512</v>
      </c>
      <c r="K193" s="78">
        <f>F193*(VLOOKUP($A193,Revaluation!$A$6:$F$331,6,0))</f>
        <v>86119634.91887525</v>
      </c>
      <c r="L193" s="78">
        <f>G193*(VLOOKUP($A193,Revaluation!$A$6:$F$331,6,0))</f>
        <v>87186254.74449423</v>
      </c>
      <c r="M193" s="78">
        <f t="shared" si="19"/>
        <v>85783051.73</v>
      </c>
      <c r="N193" s="97">
        <f t="shared" si="20"/>
        <v>90607620.73</v>
      </c>
      <c r="O193" s="118">
        <f t="shared" si="22"/>
        <v>0.004364896462545378</v>
      </c>
    </row>
    <row r="194" spans="1:15" ht="12.75">
      <c r="A194" s="81" t="s">
        <v>402</v>
      </c>
      <c r="B194" s="76" t="s">
        <v>403</v>
      </c>
      <c r="C194" s="76" t="s">
        <v>167</v>
      </c>
      <c r="D194" s="102" t="s">
        <v>54</v>
      </c>
      <c r="E194" s="104">
        <f aca="true" ca="1" t="shared" si="28" ref="E194:I203">VLOOKUP($A194,INDIRECT("'"&amp;E$1&amp;"'!"&amp;"$A$10:$O$337"),15,0)</f>
        <v>56226697.400000006</v>
      </c>
      <c r="F194" s="77">
        <f ca="1" t="shared" si="28"/>
        <v>61681387.04</v>
      </c>
      <c r="G194" s="77">
        <f ca="1" t="shared" si="28"/>
        <v>64293910.339999996</v>
      </c>
      <c r="H194" s="77">
        <f ca="1" t="shared" si="28"/>
        <v>67757586.37999998</v>
      </c>
      <c r="I194" s="105">
        <f ca="1" t="shared" si="28"/>
        <v>72246614.56</v>
      </c>
      <c r="J194" s="96">
        <f>E194*(VLOOKUP($A194,Revaluation!$A$6:$F$331,6,0))</f>
        <v>61248366.60360435</v>
      </c>
      <c r="K194" s="78">
        <f>F194*(VLOOKUP($A194,Revaluation!$A$6:$F$331,6,0))</f>
        <v>67190220.6734399</v>
      </c>
      <c r="L194" s="78">
        <f>G194*(VLOOKUP($A194,Revaluation!$A$6:$F$331,6,0))</f>
        <v>70036071.3500414</v>
      </c>
      <c r="M194" s="78">
        <f t="shared" si="19"/>
        <v>67757586.37999998</v>
      </c>
      <c r="N194" s="97">
        <f t="shared" si="20"/>
        <v>72246614.56</v>
      </c>
      <c r="O194" s="118">
        <f t="shared" si="22"/>
        <v>0.0034452563741141804</v>
      </c>
    </row>
    <row r="195" spans="1:15" ht="12.75">
      <c r="A195" s="81" t="s">
        <v>404</v>
      </c>
      <c r="B195" s="76" t="s">
        <v>405</v>
      </c>
      <c r="C195" s="76" t="s">
        <v>32</v>
      </c>
      <c r="D195" s="102" t="s">
        <v>15</v>
      </c>
      <c r="E195" s="104">
        <f ca="1" t="shared" si="28"/>
        <v>64120525.74</v>
      </c>
      <c r="F195" s="77">
        <f ca="1" t="shared" si="28"/>
        <v>68239093.21000001</v>
      </c>
      <c r="G195" s="77">
        <f ca="1" t="shared" si="28"/>
        <v>70786350.71</v>
      </c>
      <c r="H195" s="77">
        <f ca="1" t="shared" si="28"/>
        <v>69345529.07000001</v>
      </c>
      <c r="I195" s="105">
        <f ca="1" t="shared" si="28"/>
        <v>72456827</v>
      </c>
      <c r="J195" s="96">
        <f>E195*(VLOOKUP($A195,Revaluation!$A$6:$F$331,6,0))</f>
        <v>63093581.02766463</v>
      </c>
      <c r="K195" s="78">
        <f>F195*(VLOOKUP($A195,Revaluation!$A$6:$F$331,6,0))</f>
        <v>67146186.13948213</v>
      </c>
      <c r="L195" s="78">
        <f>G195*(VLOOKUP($A195,Revaluation!$A$6:$F$331,6,0))</f>
        <v>69652647.14584154</v>
      </c>
      <c r="M195" s="78">
        <f t="shared" si="19"/>
        <v>69345529.07000001</v>
      </c>
      <c r="N195" s="97">
        <f t="shared" si="20"/>
        <v>72456827</v>
      </c>
      <c r="O195" s="118">
        <f t="shared" si="22"/>
        <v>0.0034779899907756233</v>
      </c>
    </row>
    <row r="196" spans="1:15" ht="12.75">
      <c r="A196" s="81" t="s">
        <v>406</v>
      </c>
      <c r="B196" s="76" t="s">
        <v>407</v>
      </c>
      <c r="C196" s="76" t="s">
        <v>21</v>
      </c>
      <c r="D196" s="102" t="s">
        <v>54</v>
      </c>
      <c r="E196" s="104">
        <f ca="1" t="shared" si="28"/>
        <v>112889779.49000001</v>
      </c>
      <c r="F196" s="77">
        <f ca="1" t="shared" si="28"/>
        <v>123689764.39999999</v>
      </c>
      <c r="G196" s="77">
        <f ca="1" t="shared" si="28"/>
        <v>127675890.79</v>
      </c>
      <c r="H196" s="77">
        <f ca="1" t="shared" si="28"/>
        <v>105619557.91</v>
      </c>
      <c r="I196" s="105">
        <f ca="1" t="shared" si="28"/>
        <v>117536692.15999998</v>
      </c>
      <c r="J196" s="96">
        <f>E196*(VLOOKUP($A196,Revaluation!$A$6:$F$331,6,0))</f>
        <v>99693689.36514756</v>
      </c>
      <c r="K196" s="78">
        <f>F196*(VLOOKUP($A196,Revaluation!$A$6:$F$331,6,0))</f>
        <v>109231225.40809107</v>
      </c>
      <c r="L196" s="78">
        <f>G196*(VLOOKUP($A196,Revaluation!$A$6:$F$331,6,0))</f>
        <v>112751399.2262185</v>
      </c>
      <c r="M196" s="78">
        <f aca="true" t="shared" si="29" ref="M196:M259">H196</f>
        <v>105619557.91</v>
      </c>
      <c r="N196" s="97">
        <f aca="true" t="shared" si="30" ref="N196:N259">I196</f>
        <v>117536692.15999998</v>
      </c>
      <c r="O196" s="118">
        <f t="shared" si="22"/>
        <v>0.0055456576123722005</v>
      </c>
    </row>
    <row r="197" spans="1:15" ht="12.75">
      <c r="A197" s="81" t="s">
        <v>408</v>
      </c>
      <c r="B197" s="76" t="s">
        <v>409</v>
      </c>
      <c r="C197" s="76" t="s">
        <v>61</v>
      </c>
      <c r="D197" s="102" t="s">
        <v>15</v>
      </c>
      <c r="E197" s="104">
        <f ca="1" t="shared" si="28"/>
        <v>29397608.61</v>
      </c>
      <c r="F197" s="77">
        <f ca="1" t="shared" si="28"/>
        <v>31868499.25</v>
      </c>
      <c r="G197" s="77">
        <f ca="1" t="shared" si="28"/>
        <v>32649036.849999998</v>
      </c>
      <c r="H197" s="77">
        <f ca="1" t="shared" si="28"/>
        <v>28273812.480000004</v>
      </c>
      <c r="I197" s="105">
        <f ca="1" t="shared" si="28"/>
        <v>31224194.46</v>
      </c>
      <c r="J197" s="96">
        <f>E197*(VLOOKUP($A197,Revaluation!$A$6:$F$331,6,0))</f>
        <v>27253071.339489244</v>
      </c>
      <c r="K197" s="78">
        <f>F197*(VLOOKUP($A197,Revaluation!$A$6:$F$331,6,0))</f>
        <v>29543712.04354603</v>
      </c>
      <c r="L197" s="78">
        <f>G197*(VLOOKUP($A197,Revaluation!$A$6:$F$331,6,0))</f>
        <v>30267309.910915338</v>
      </c>
      <c r="M197" s="78">
        <f t="shared" si="29"/>
        <v>28273812.480000004</v>
      </c>
      <c r="N197" s="97">
        <f t="shared" si="30"/>
        <v>31224194.46</v>
      </c>
      <c r="O197" s="118">
        <f t="shared" si="22"/>
        <v>0.0014918036851116877</v>
      </c>
    </row>
    <row r="198" spans="1:15" ht="12.75">
      <c r="A198" s="81" t="s">
        <v>410</v>
      </c>
      <c r="B198" s="76" t="s">
        <v>411</v>
      </c>
      <c r="C198" s="76" t="s">
        <v>21</v>
      </c>
      <c r="D198" s="102" t="s">
        <v>15</v>
      </c>
      <c r="E198" s="104">
        <f ca="1" t="shared" si="28"/>
        <v>10855502.84</v>
      </c>
      <c r="F198" s="77">
        <f ca="1" t="shared" si="28"/>
        <v>11712811.09</v>
      </c>
      <c r="G198" s="77">
        <f ca="1" t="shared" si="28"/>
        <v>11679045.510000002</v>
      </c>
      <c r="H198" s="77">
        <f ca="1" t="shared" si="28"/>
        <v>10428504.8</v>
      </c>
      <c r="I198" s="105">
        <f ca="1" t="shared" si="28"/>
        <v>11801487.590000002</v>
      </c>
      <c r="J198" s="96">
        <f>E198*(VLOOKUP($A198,Revaluation!$A$6:$F$331,6,0))</f>
        <v>10028894.807275355</v>
      </c>
      <c r="K198" s="78">
        <f>F198*(VLOOKUP($A198,Revaluation!$A$6:$F$331,6,0))</f>
        <v>10820922.075231863</v>
      </c>
      <c r="L198" s="78">
        <f>G198*(VLOOKUP($A198,Revaluation!$A$6:$F$331,6,0))</f>
        <v>10789727.624369685</v>
      </c>
      <c r="M198" s="78">
        <f t="shared" si="29"/>
        <v>10428504.8</v>
      </c>
      <c r="N198" s="97">
        <f t="shared" si="30"/>
        <v>11801487.590000002</v>
      </c>
      <c r="O198" s="118">
        <f aca="true" t="shared" si="31" ref="O198:O261">SUM(J198:N198)/SUM(J$5:N$330)</f>
        <v>0.0005483189278110879</v>
      </c>
    </row>
    <row r="199" spans="1:15" ht="12.75">
      <c r="A199" s="81" t="s">
        <v>412</v>
      </c>
      <c r="B199" s="76" t="s">
        <v>413</v>
      </c>
      <c r="C199" s="76" t="s">
        <v>18</v>
      </c>
      <c r="D199" s="102" t="s">
        <v>42</v>
      </c>
      <c r="E199" s="104">
        <f ca="1" t="shared" si="28"/>
        <v>48911109.379999995</v>
      </c>
      <c r="F199" s="77">
        <f ca="1" t="shared" si="28"/>
        <v>52920314.96</v>
      </c>
      <c r="G199" s="77">
        <f ca="1" t="shared" si="28"/>
        <v>54733003.25</v>
      </c>
      <c r="H199" s="77">
        <f ca="1" t="shared" si="28"/>
        <v>51361926.69</v>
      </c>
      <c r="I199" s="105">
        <f ca="1" t="shared" si="28"/>
        <v>55057362.13</v>
      </c>
      <c r="J199" s="96">
        <f>E199*(VLOOKUP($A199,Revaluation!$A$6:$F$331,6,0))</f>
        <v>47399407.7262837</v>
      </c>
      <c r="K199" s="78">
        <f>F199*(VLOOKUP($A199,Revaluation!$A$6:$F$331,6,0))</f>
        <v>51284700.297926284</v>
      </c>
      <c r="L199" s="78">
        <f>G199*(VLOOKUP($A199,Revaluation!$A$6:$F$331,6,0))</f>
        <v>53041363.60872625</v>
      </c>
      <c r="M199" s="78">
        <f t="shared" si="29"/>
        <v>51361926.69</v>
      </c>
      <c r="N199" s="97">
        <f t="shared" si="30"/>
        <v>55057362.13</v>
      </c>
      <c r="O199" s="118">
        <f t="shared" si="31"/>
        <v>0.0026275640450105714</v>
      </c>
    </row>
    <row r="200" spans="1:15" ht="12.75">
      <c r="A200" s="81" t="s">
        <v>414</v>
      </c>
      <c r="B200" s="76" t="s">
        <v>415</v>
      </c>
      <c r="C200" s="76" t="s">
        <v>14</v>
      </c>
      <c r="D200" s="102" t="s">
        <v>15</v>
      </c>
      <c r="E200" s="104">
        <f ca="1" t="shared" si="28"/>
        <v>70478322.39000002</v>
      </c>
      <c r="F200" s="77">
        <f ca="1" t="shared" si="28"/>
        <v>75686834.31</v>
      </c>
      <c r="G200" s="77">
        <f ca="1" t="shared" si="28"/>
        <v>76579776.78999998</v>
      </c>
      <c r="H200" s="77">
        <f ca="1" t="shared" si="28"/>
        <v>72697723.18999998</v>
      </c>
      <c r="I200" s="105">
        <f ca="1" t="shared" si="28"/>
        <v>77413924.21000001</v>
      </c>
      <c r="J200" s="96">
        <f>E200*(VLOOKUP($A200,Revaluation!$A$6:$F$331,6,0))</f>
        <v>67897710.57888038</v>
      </c>
      <c r="K200" s="78">
        <f>F200*(VLOOKUP($A200,Revaluation!$A$6:$F$331,6,0))</f>
        <v>72915509.28489763</v>
      </c>
      <c r="L200" s="78">
        <f>G200*(VLOOKUP($A200,Revaluation!$A$6:$F$331,6,0))</f>
        <v>73775756.0673782</v>
      </c>
      <c r="M200" s="78">
        <f t="shared" si="29"/>
        <v>72697723.18999998</v>
      </c>
      <c r="N200" s="97">
        <f t="shared" si="30"/>
        <v>77413924.21000001</v>
      </c>
      <c r="O200" s="118">
        <f t="shared" si="31"/>
        <v>0.0037121584159853505</v>
      </c>
    </row>
    <row r="201" spans="1:15" ht="12.75">
      <c r="A201" s="81" t="s">
        <v>416</v>
      </c>
      <c r="B201" s="76" t="s">
        <v>417</v>
      </c>
      <c r="C201" s="76" t="s">
        <v>18</v>
      </c>
      <c r="D201" s="102" t="s">
        <v>15</v>
      </c>
      <c r="E201" s="104">
        <f ca="1" t="shared" si="28"/>
        <v>14647105.079999998</v>
      </c>
      <c r="F201" s="77">
        <f ca="1" t="shared" si="28"/>
        <v>16713292.78</v>
      </c>
      <c r="G201" s="77">
        <f ca="1" t="shared" si="28"/>
        <v>16569582.829999998</v>
      </c>
      <c r="H201" s="77">
        <f ca="1" t="shared" si="28"/>
        <v>17204687.41</v>
      </c>
      <c r="I201" s="105">
        <f ca="1" t="shared" si="28"/>
        <v>17858010.440000005</v>
      </c>
      <c r="J201" s="96">
        <f>E201*(VLOOKUP($A201,Revaluation!$A$6:$F$331,6,0))</f>
        <v>15235283.92145119</v>
      </c>
      <c r="K201" s="78">
        <f>F201*(VLOOKUP($A201,Revaluation!$A$6:$F$331,6,0))</f>
        <v>17384442.821628224</v>
      </c>
      <c r="L201" s="78">
        <f>G201*(VLOOKUP($A201,Revaluation!$A$6:$F$331,6,0))</f>
        <v>17234961.959804054</v>
      </c>
      <c r="M201" s="78">
        <f t="shared" si="29"/>
        <v>17204687.41</v>
      </c>
      <c r="N201" s="97">
        <f t="shared" si="30"/>
        <v>17858010.440000005</v>
      </c>
      <c r="O201" s="118">
        <f t="shared" si="31"/>
        <v>0.0008643439878893072</v>
      </c>
    </row>
    <row r="202" spans="1:15" ht="12.75">
      <c r="A202" s="81" t="s">
        <v>418</v>
      </c>
      <c r="B202" s="76" t="s">
        <v>419</v>
      </c>
      <c r="C202" s="76" t="s">
        <v>32</v>
      </c>
      <c r="D202" s="102" t="s">
        <v>54</v>
      </c>
      <c r="E202" s="104">
        <f ca="1" t="shared" si="28"/>
        <v>74284681.44</v>
      </c>
      <c r="F202" s="77">
        <f ca="1" t="shared" si="28"/>
        <v>81880485.63</v>
      </c>
      <c r="G202" s="77">
        <f ca="1" t="shared" si="28"/>
        <v>83476374.19</v>
      </c>
      <c r="H202" s="77">
        <f ca="1" t="shared" si="28"/>
        <v>79051875.88999999</v>
      </c>
      <c r="I202" s="105">
        <f ca="1" t="shared" si="28"/>
        <v>86573576.49999999</v>
      </c>
      <c r="J202" s="96">
        <f>E202*(VLOOKUP($A202,Revaluation!$A$6:$F$331,6,0))</f>
        <v>73355410.87917669</v>
      </c>
      <c r="K202" s="78">
        <f>F202*(VLOOKUP($A202,Revaluation!$A$6:$F$331,6,0))</f>
        <v>80856194.70854895</v>
      </c>
      <c r="L202" s="78">
        <f>G202*(VLOOKUP($A202,Revaluation!$A$6:$F$331,6,0))</f>
        <v>82432119.36443825</v>
      </c>
      <c r="M202" s="78">
        <f t="shared" si="29"/>
        <v>79051875.88999999</v>
      </c>
      <c r="N202" s="97">
        <f t="shared" si="30"/>
        <v>86573576.49999999</v>
      </c>
      <c r="O202" s="118">
        <f t="shared" si="31"/>
        <v>0.004094555415130947</v>
      </c>
    </row>
    <row r="203" spans="1:15" ht="12.75">
      <c r="A203" s="81" t="s">
        <v>420</v>
      </c>
      <c r="B203" s="76" t="s">
        <v>421</v>
      </c>
      <c r="C203" s="76" t="s">
        <v>53</v>
      </c>
      <c r="D203" s="102" t="s">
        <v>54</v>
      </c>
      <c r="E203" s="104">
        <f ca="1" t="shared" si="28"/>
        <v>69676530.82000001</v>
      </c>
      <c r="F203" s="77">
        <f ca="1" t="shared" si="28"/>
        <v>74648341.67</v>
      </c>
      <c r="G203" s="77">
        <f ca="1" t="shared" si="28"/>
        <v>74340106.34</v>
      </c>
      <c r="H203" s="77">
        <f ca="1" t="shared" si="28"/>
        <v>80244030.21</v>
      </c>
      <c r="I203" s="105">
        <f ca="1" t="shared" si="28"/>
        <v>81749017.64999999</v>
      </c>
      <c r="J203" s="96">
        <f>E203*(VLOOKUP($A203,Revaluation!$A$6:$F$331,6,0))</f>
        <v>74648363.16130167</v>
      </c>
      <c r="K203" s="78">
        <f>F203*(VLOOKUP($A203,Revaluation!$A$6:$F$331,6,0))</f>
        <v>79974942.10448821</v>
      </c>
      <c r="L203" s="78">
        <f>G203*(VLOOKUP($A203,Revaluation!$A$6:$F$331,6,0))</f>
        <v>79644712.36167243</v>
      </c>
      <c r="M203" s="78">
        <f t="shared" si="29"/>
        <v>80244030.21</v>
      </c>
      <c r="N203" s="97">
        <f t="shared" si="30"/>
        <v>81749017.64999999</v>
      </c>
      <c r="O203" s="118">
        <f t="shared" si="31"/>
        <v>0.004033400973490851</v>
      </c>
    </row>
    <row r="204" spans="1:15" ht="12.75">
      <c r="A204" s="81" t="s">
        <v>422</v>
      </c>
      <c r="B204" s="76" t="s">
        <v>423</v>
      </c>
      <c r="C204" s="76" t="s">
        <v>53</v>
      </c>
      <c r="D204" s="102" t="s">
        <v>54</v>
      </c>
      <c r="E204" s="104">
        <f aca="true" ca="1" t="shared" si="32" ref="E204:I213">VLOOKUP($A204,INDIRECT("'"&amp;E$1&amp;"'!"&amp;"$A$10:$O$337"),15,0)</f>
        <v>48292066.13999999</v>
      </c>
      <c r="F204" s="77">
        <f ca="1" t="shared" si="32"/>
        <v>53872223.49999999</v>
      </c>
      <c r="G204" s="77">
        <f ca="1" t="shared" si="32"/>
        <v>54339676.87999999</v>
      </c>
      <c r="H204" s="77">
        <f ca="1" t="shared" si="32"/>
        <v>53168442.19</v>
      </c>
      <c r="I204" s="105">
        <f ca="1" t="shared" si="32"/>
        <v>58726380.970000006</v>
      </c>
      <c r="J204" s="96">
        <f>E204*(VLOOKUP($A204,Revaluation!$A$6:$F$331,6,0))</f>
        <v>48152649.6000312</v>
      </c>
      <c r="K204" s="78">
        <f>F204*(VLOOKUP($A204,Revaluation!$A$6:$F$331,6,0))</f>
        <v>53716697.35251602</v>
      </c>
      <c r="L204" s="78">
        <f>G204*(VLOOKUP($A204,Revaluation!$A$6:$F$331,6,0))</f>
        <v>54182801.22030737</v>
      </c>
      <c r="M204" s="78">
        <f t="shared" si="29"/>
        <v>53168442.19</v>
      </c>
      <c r="N204" s="97">
        <f t="shared" si="30"/>
        <v>58726380.970000006</v>
      </c>
      <c r="O204" s="118">
        <f t="shared" si="31"/>
        <v>0.002727337276218108</v>
      </c>
    </row>
    <row r="205" spans="1:15" ht="12.75">
      <c r="A205" s="81" t="s">
        <v>424</v>
      </c>
      <c r="B205" s="76" t="s">
        <v>425</v>
      </c>
      <c r="C205" s="76" t="s">
        <v>14</v>
      </c>
      <c r="D205" s="102" t="s">
        <v>54</v>
      </c>
      <c r="E205" s="104">
        <f ca="1" t="shared" si="32"/>
        <v>63238213.94</v>
      </c>
      <c r="F205" s="77">
        <f ca="1" t="shared" si="32"/>
        <v>68217592.78</v>
      </c>
      <c r="G205" s="77">
        <f ca="1" t="shared" si="32"/>
        <v>70458166.66</v>
      </c>
      <c r="H205" s="77">
        <f ca="1" t="shared" si="32"/>
        <v>69674786.69000001</v>
      </c>
      <c r="I205" s="105">
        <f ca="1" t="shared" si="32"/>
        <v>76571246.61</v>
      </c>
      <c r="J205" s="96">
        <f>E205*(VLOOKUP($A205,Revaluation!$A$6:$F$331,6,0))</f>
        <v>66491972.8867819</v>
      </c>
      <c r="K205" s="78">
        <f>F205*(VLOOKUP($A205,Revaluation!$A$6:$F$331,6,0))</f>
        <v>71727552.80269209</v>
      </c>
      <c r="L205" s="78">
        <f>G205*(VLOOKUP($A205,Revaluation!$A$6:$F$331,6,0))</f>
        <v>74083409.62403026</v>
      </c>
      <c r="M205" s="78">
        <f t="shared" si="29"/>
        <v>69674786.69000001</v>
      </c>
      <c r="N205" s="97">
        <f t="shared" si="30"/>
        <v>76571246.61</v>
      </c>
      <c r="O205" s="118">
        <f t="shared" si="31"/>
        <v>0.0036495429024066095</v>
      </c>
    </row>
    <row r="206" spans="1:15" ht="12.75">
      <c r="A206" s="81" t="s">
        <v>426</v>
      </c>
      <c r="B206" s="76" t="s">
        <v>427</v>
      </c>
      <c r="C206" s="76" t="s">
        <v>18</v>
      </c>
      <c r="D206" s="102" t="s">
        <v>15</v>
      </c>
      <c r="E206" s="104">
        <f ca="1" t="shared" si="32"/>
        <v>51335414.529999994</v>
      </c>
      <c r="F206" s="77">
        <f ca="1" t="shared" si="32"/>
        <v>55211734.279999994</v>
      </c>
      <c r="G206" s="77">
        <f ca="1" t="shared" si="32"/>
        <v>55925490.98</v>
      </c>
      <c r="H206" s="77">
        <f ca="1" t="shared" si="32"/>
        <v>57883072.62</v>
      </c>
      <c r="I206" s="105">
        <f ca="1" t="shared" si="32"/>
        <v>63371444.67</v>
      </c>
      <c r="J206" s="96">
        <f>E206*(VLOOKUP($A206,Revaluation!$A$6:$F$331,6,0))</f>
        <v>53920716.88757787</v>
      </c>
      <c r="K206" s="78">
        <f>F206*(VLOOKUP($A206,Revaluation!$A$6:$F$331,6,0))</f>
        <v>57992251.942258894</v>
      </c>
      <c r="L206" s="78">
        <f>G206*(VLOOKUP($A206,Revaluation!$A$6:$F$331,6,0))</f>
        <v>58741954.13712129</v>
      </c>
      <c r="M206" s="78">
        <f t="shared" si="29"/>
        <v>57883072.62</v>
      </c>
      <c r="N206" s="97">
        <f t="shared" si="30"/>
        <v>63371444.67</v>
      </c>
      <c r="O206" s="118">
        <f t="shared" si="31"/>
        <v>0.0029712427564772613</v>
      </c>
    </row>
    <row r="207" spans="1:15" ht="12.75">
      <c r="A207" s="81" t="s">
        <v>428</v>
      </c>
      <c r="B207" s="76" t="s">
        <v>429</v>
      </c>
      <c r="C207" s="76" t="s">
        <v>53</v>
      </c>
      <c r="D207" s="102" t="s">
        <v>15</v>
      </c>
      <c r="E207" s="104">
        <f ca="1" t="shared" si="32"/>
        <v>11643969.860000001</v>
      </c>
      <c r="F207" s="77">
        <f ca="1" t="shared" si="32"/>
        <v>13327890.899999999</v>
      </c>
      <c r="G207" s="77">
        <f ca="1" t="shared" si="32"/>
        <v>14237449.790000001</v>
      </c>
      <c r="H207" s="77">
        <f ca="1" t="shared" si="32"/>
        <v>16613637.06</v>
      </c>
      <c r="I207" s="105">
        <f ca="1" t="shared" si="32"/>
        <v>15346783.36</v>
      </c>
      <c r="J207" s="96">
        <f>E207*(VLOOKUP($A207,Revaluation!$A$6:$F$331,6,0))</f>
        <v>13876652.433925606</v>
      </c>
      <c r="K207" s="78">
        <f>F207*(VLOOKUP($A207,Revaluation!$A$6:$F$331,6,0))</f>
        <v>15883458.298180437</v>
      </c>
      <c r="L207" s="78">
        <f>G207*(VLOOKUP($A207,Revaluation!$A$6:$F$331,6,0))</f>
        <v>16967421.30533968</v>
      </c>
      <c r="M207" s="78">
        <f t="shared" si="29"/>
        <v>16613637.06</v>
      </c>
      <c r="N207" s="97">
        <f t="shared" si="30"/>
        <v>15346783.36</v>
      </c>
      <c r="O207" s="118">
        <f t="shared" si="31"/>
        <v>0.0008009367855846167</v>
      </c>
    </row>
    <row r="208" spans="1:15" ht="12.75">
      <c r="A208" s="81" t="s">
        <v>430</v>
      </c>
      <c r="B208" s="76" t="s">
        <v>431</v>
      </c>
      <c r="C208" s="76" t="s">
        <v>14</v>
      </c>
      <c r="D208" s="102" t="s">
        <v>54</v>
      </c>
      <c r="E208" s="104">
        <f ca="1" t="shared" si="32"/>
        <v>67095854.429999985</v>
      </c>
      <c r="F208" s="77">
        <f ca="1" t="shared" si="32"/>
        <v>89122998.17</v>
      </c>
      <c r="G208" s="77">
        <f ca="1" t="shared" si="32"/>
        <v>90491884.97999997</v>
      </c>
      <c r="H208" s="77">
        <f ca="1" t="shared" si="32"/>
        <v>87245918.61</v>
      </c>
      <c r="I208" s="105">
        <f ca="1" t="shared" si="32"/>
        <v>97772547.72</v>
      </c>
      <c r="J208" s="96">
        <f>E208*(VLOOKUP($A208,Revaluation!$A$6:$F$331,6,0))</f>
        <v>68465534.52562073</v>
      </c>
      <c r="K208" s="78">
        <f>F208*(VLOOKUP($A208,Revaluation!$A$6:$F$331,6,0))</f>
        <v>90942335.55965716</v>
      </c>
      <c r="L208" s="78">
        <f>G208*(VLOOKUP($A208,Revaluation!$A$6:$F$331,6,0))</f>
        <v>92339166.52556278</v>
      </c>
      <c r="M208" s="78">
        <f t="shared" si="29"/>
        <v>87245918.61</v>
      </c>
      <c r="N208" s="97">
        <f t="shared" si="30"/>
        <v>97772547.72</v>
      </c>
      <c r="O208" s="118">
        <f t="shared" si="31"/>
        <v>0.004445681289888286</v>
      </c>
    </row>
    <row r="209" spans="1:15" ht="12.75">
      <c r="A209" s="81" t="s">
        <v>432</v>
      </c>
      <c r="B209" s="76" t="s">
        <v>433</v>
      </c>
      <c r="C209" s="76" t="s">
        <v>35</v>
      </c>
      <c r="D209" s="102" t="s">
        <v>36</v>
      </c>
      <c r="E209" s="104">
        <f ca="1" t="shared" si="32"/>
        <v>42807541.26</v>
      </c>
      <c r="F209" s="77">
        <f ca="1" t="shared" si="32"/>
        <v>45762087.04000001</v>
      </c>
      <c r="G209" s="77">
        <f ca="1" t="shared" si="32"/>
        <v>47296421.42999999</v>
      </c>
      <c r="H209" s="77">
        <f ca="1" t="shared" si="32"/>
        <v>50459401.839999996</v>
      </c>
      <c r="I209" s="105">
        <f ca="1" t="shared" si="32"/>
        <v>52553242.910000004</v>
      </c>
      <c r="J209" s="96">
        <f>E209*(VLOOKUP($A209,Revaluation!$A$6:$F$331,6,0))</f>
        <v>46187676.17525062</v>
      </c>
      <c r="K209" s="78">
        <f>F209*(VLOOKUP($A209,Revaluation!$A$6:$F$331,6,0))</f>
        <v>49375516.441589564</v>
      </c>
      <c r="L209" s="78">
        <f>G209*(VLOOKUP($A209,Revaluation!$A$6:$F$331,6,0))</f>
        <v>51031003.71939053</v>
      </c>
      <c r="M209" s="78">
        <f t="shared" si="29"/>
        <v>50459401.839999996</v>
      </c>
      <c r="N209" s="97">
        <f t="shared" si="30"/>
        <v>52553242.910000004</v>
      </c>
      <c r="O209" s="118">
        <f t="shared" si="31"/>
        <v>0.0025406595891239105</v>
      </c>
    </row>
    <row r="210" spans="1:15" ht="12.75">
      <c r="A210" s="81" t="s">
        <v>434</v>
      </c>
      <c r="B210" s="76" t="s">
        <v>435</v>
      </c>
      <c r="C210" s="76" t="s">
        <v>167</v>
      </c>
      <c r="D210" s="102" t="s">
        <v>54</v>
      </c>
      <c r="E210" s="104">
        <f ca="1" t="shared" si="32"/>
        <v>39645531.410000004</v>
      </c>
      <c r="F210" s="77">
        <f ca="1" t="shared" si="32"/>
        <v>34087028.58</v>
      </c>
      <c r="G210" s="77">
        <f ca="1" t="shared" si="32"/>
        <v>31832012.94</v>
      </c>
      <c r="H210" s="77">
        <f ca="1" t="shared" si="32"/>
        <v>45328348.4</v>
      </c>
      <c r="I210" s="105">
        <f ca="1" t="shared" si="32"/>
        <v>44185779.46</v>
      </c>
      <c r="J210" s="96">
        <f>E210*(VLOOKUP($A210,Revaluation!$A$6:$F$331,6,0))</f>
        <v>45346110.33507048</v>
      </c>
      <c r="K210" s="78">
        <f>F210*(VLOOKUP($A210,Revaluation!$A$6:$F$331,6,0))</f>
        <v>38988357.67890596</v>
      </c>
      <c r="L210" s="78">
        <f>G210*(VLOOKUP($A210,Revaluation!$A$6:$F$331,6,0))</f>
        <v>36409096.29983016</v>
      </c>
      <c r="M210" s="78">
        <f t="shared" si="29"/>
        <v>45328348.4</v>
      </c>
      <c r="N210" s="97">
        <f t="shared" si="30"/>
        <v>44185779.46</v>
      </c>
      <c r="O210" s="118">
        <f t="shared" si="31"/>
        <v>0.002140138545417109</v>
      </c>
    </row>
    <row r="211" spans="1:15" ht="12.75">
      <c r="A211" s="81" t="s">
        <v>436</v>
      </c>
      <c r="B211" s="76" t="s">
        <v>437</v>
      </c>
      <c r="C211" s="76" t="s">
        <v>61</v>
      </c>
      <c r="D211" s="102" t="s">
        <v>15</v>
      </c>
      <c r="E211" s="104">
        <f ca="1" t="shared" si="32"/>
        <v>30472338.7</v>
      </c>
      <c r="F211" s="77">
        <f ca="1" t="shared" si="32"/>
        <v>33935319.66</v>
      </c>
      <c r="G211" s="77">
        <f ca="1" t="shared" si="32"/>
        <v>33656872.5</v>
      </c>
      <c r="H211" s="77">
        <f ca="1" t="shared" si="32"/>
        <v>32056235.85</v>
      </c>
      <c r="I211" s="105">
        <f ca="1" t="shared" si="32"/>
        <v>33156395.96</v>
      </c>
      <c r="J211" s="96">
        <f>E211*(VLOOKUP($A211,Revaluation!$A$6:$F$331,6,0))</f>
        <v>28815705.245356902</v>
      </c>
      <c r="K211" s="78">
        <f>F211*(VLOOKUP($A211,Revaluation!$A$6:$F$331,6,0))</f>
        <v>32090420.70438542</v>
      </c>
      <c r="L211" s="78">
        <f>G211*(VLOOKUP($A211,Revaluation!$A$6:$F$331,6,0))</f>
        <v>31827111.367745414</v>
      </c>
      <c r="M211" s="78">
        <f t="shared" si="29"/>
        <v>32056235.85</v>
      </c>
      <c r="N211" s="97">
        <f t="shared" si="30"/>
        <v>33156395.96</v>
      </c>
      <c r="O211" s="118">
        <f t="shared" si="31"/>
        <v>0.0016076750349267512</v>
      </c>
    </row>
    <row r="212" spans="1:15" ht="12.75">
      <c r="A212" s="81" t="s">
        <v>438</v>
      </c>
      <c r="B212" s="76" t="s">
        <v>439</v>
      </c>
      <c r="C212" s="76" t="s">
        <v>14</v>
      </c>
      <c r="D212" s="102" t="s">
        <v>15</v>
      </c>
      <c r="E212" s="104">
        <f ca="1" t="shared" si="32"/>
        <v>43258195.050000004</v>
      </c>
      <c r="F212" s="77">
        <f ca="1" t="shared" si="32"/>
        <v>49912565.72</v>
      </c>
      <c r="G212" s="77">
        <f ca="1" t="shared" si="32"/>
        <v>47429992.940000005</v>
      </c>
      <c r="H212" s="77">
        <f ca="1" t="shared" si="32"/>
        <v>42637656.55</v>
      </c>
      <c r="I212" s="105">
        <f ca="1" t="shared" si="32"/>
        <v>46284581.95</v>
      </c>
      <c r="J212" s="96">
        <f>E212*(VLOOKUP($A212,Revaluation!$A$6:$F$331,6,0))</f>
        <v>39281570.98683434</v>
      </c>
      <c r="K212" s="78">
        <f>F212*(VLOOKUP($A212,Revaluation!$A$6:$F$331,6,0))</f>
        <v>45324221.02214396</v>
      </c>
      <c r="L212" s="78">
        <f>G212*(VLOOKUP($A212,Revaluation!$A$6:$F$331,6,0))</f>
        <v>43069865.31509621</v>
      </c>
      <c r="M212" s="78">
        <f t="shared" si="29"/>
        <v>42637656.55</v>
      </c>
      <c r="N212" s="97">
        <f t="shared" si="30"/>
        <v>46284581.95</v>
      </c>
      <c r="O212" s="118">
        <f t="shared" si="31"/>
        <v>0.0022046732317700627</v>
      </c>
    </row>
    <row r="213" spans="1:15" ht="12.75">
      <c r="A213" s="81" t="s">
        <v>440</v>
      </c>
      <c r="B213" s="76" t="s">
        <v>441</v>
      </c>
      <c r="C213" s="76" t="s">
        <v>18</v>
      </c>
      <c r="D213" s="102" t="s">
        <v>15</v>
      </c>
      <c r="E213" s="104">
        <f ca="1" t="shared" si="32"/>
        <v>9692017.83</v>
      </c>
      <c r="F213" s="77">
        <f ca="1" t="shared" si="32"/>
        <v>10908346.46</v>
      </c>
      <c r="G213" s="77">
        <f ca="1" t="shared" si="32"/>
        <v>11497183.44</v>
      </c>
      <c r="H213" s="77">
        <f ca="1" t="shared" si="32"/>
        <v>12049712.03</v>
      </c>
      <c r="I213" s="105">
        <f ca="1" t="shared" si="32"/>
        <v>13048224.03</v>
      </c>
      <c r="J213" s="96">
        <f>E213*(VLOOKUP($A213,Revaluation!$A$6:$F$331,6,0))</f>
        <v>10480792.259195162</v>
      </c>
      <c r="K213" s="78">
        <f>F213*(VLOOKUP($A213,Revaluation!$A$6:$F$331,6,0))</f>
        <v>11796110.484310463</v>
      </c>
      <c r="L213" s="78">
        <f>G213*(VLOOKUP($A213,Revaluation!$A$6:$F$331,6,0))</f>
        <v>12432869.32753185</v>
      </c>
      <c r="M213" s="78">
        <f t="shared" si="29"/>
        <v>12049712.03</v>
      </c>
      <c r="N213" s="97">
        <f t="shared" si="30"/>
        <v>13048224.03</v>
      </c>
      <c r="O213" s="118">
        <f t="shared" si="31"/>
        <v>0.0006087614686576259</v>
      </c>
    </row>
    <row r="214" spans="1:15" ht="12.75">
      <c r="A214" s="81" t="s">
        <v>442</v>
      </c>
      <c r="B214" s="76" t="s">
        <v>443</v>
      </c>
      <c r="C214" s="76" t="s">
        <v>35</v>
      </c>
      <c r="D214" s="102" t="s">
        <v>36</v>
      </c>
      <c r="E214" s="104">
        <f aca="true" ca="1" t="shared" si="33" ref="E214:I223">VLOOKUP($A214,INDIRECT("'"&amp;E$1&amp;"'!"&amp;"$A$10:$O$337"),15,0)</f>
        <v>67287733.2</v>
      </c>
      <c r="F214" s="77">
        <f ca="1" t="shared" si="33"/>
        <v>71624881.7</v>
      </c>
      <c r="G214" s="77">
        <f ca="1" t="shared" si="33"/>
        <v>71826799.41</v>
      </c>
      <c r="H214" s="77">
        <f ca="1" t="shared" si="33"/>
        <v>76451223.13</v>
      </c>
      <c r="I214" s="105">
        <f ca="1" t="shared" si="33"/>
        <v>70473394.89000002</v>
      </c>
      <c r="J214" s="96">
        <f>E214*(VLOOKUP($A214,Revaluation!$A$6:$F$331,6,0))</f>
        <v>70043357.90630183</v>
      </c>
      <c r="K214" s="78">
        <f>F214*(VLOOKUP($A214,Revaluation!$A$6:$F$331,6,0))</f>
        <v>74558125.01511982</v>
      </c>
      <c r="L214" s="78">
        <f>G214*(VLOOKUP($A214,Revaluation!$A$6:$F$331,6,0))</f>
        <v>74768311.83159515</v>
      </c>
      <c r="M214" s="78">
        <f t="shared" si="29"/>
        <v>76451223.13</v>
      </c>
      <c r="N214" s="97">
        <f t="shared" si="30"/>
        <v>70473394.89000002</v>
      </c>
      <c r="O214" s="118">
        <f t="shared" si="31"/>
        <v>0.003728381033966838</v>
      </c>
    </row>
    <row r="215" spans="1:15" ht="12.75">
      <c r="A215" s="81" t="s">
        <v>444</v>
      </c>
      <c r="B215" s="76" t="s">
        <v>445</v>
      </c>
      <c r="C215" s="76" t="s">
        <v>41</v>
      </c>
      <c r="D215" s="102" t="s">
        <v>15</v>
      </c>
      <c r="E215" s="104">
        <f ca="1" t="shared" si="33"/>
        <v>9578009.47</v>
      </c>
      <c r="F215" s="77">
        <f ca="1" t="shared" si="33"/>
        <v>10767570.250000002</v>
      </c>
      <c r="G215" s="77">
        <f ca="1" t="shared" si="33"/>
        <v>11611336.409999998</v>
      </c>
      <c r="H215" s="77">
        <f ca="1" t="shared" si="33"/>
        <v>11136623.62</v>
      </c>
      <c r="I215" s="105">
        <f ca="1" t="shared" si="33"/>
        <v>11905230.22</v>
      </c>
      <c r="J215" s="96">
        <f>E215*(VLOOKUP($A215,Revaluation!$A$6:$F$331,6,0))</f>
        <v>9938447.147970937</v>
      </c>
      <c r="K215" s="78">
        <f>F215*(VLOOKUP($A215,Revaluation!$A$6:$F$331,6,0))</f>
        <v>11172773.23402868</v>
      </c>
      <c r="L215" s="78">
        <f>G215*(VLOOKUP($A215,Revaluation!$A$6:$F$331,6,0))</f>
        <v>12048291.828228436</v>
      </c>
      <c r="M215" s="78">
        <f t="shared" si="29"/>
        <v>11136623.62</v>
      </c>
      <c r="N215" s="97">
        <f t="shared" si="30"/>
        <v>11905230.22</v>
      </c>
      <c r="O215" s="118">
        <f t="shared" si="31"/>
        <v>0.0005720537904970573</v>
      </c>
    </row>
    <row r="216" spans="1:15" ht="12.75">
      <c r="A216" s="81" t="s">
        <v>446</v>
      </c>
      <c r="B216" s="76" t="s">
        <v>447</v>
      </c>
      <c r="C216" s="76" t="s">
        <v>18</v>
      </c>
      <c r="D216" s="102" t="s">
        <v>42</v>
      </c>
      <c r="E216" s="104">
        <f ca="1" t="shared" si="33"/>
        <v>52306296.95</v>
      </c>
      <c r="F216" s="77">
        <f ca="1" t="shared" si="33"/>
        <v>60883420.92</v>
      </c>
      <c r="G216" s="77">
        <f ca="1" t="shared" si="33"/>
        <v>58359669.19</v>
      </c>
      <c r="H216" s="77">
        <f ca="1" t="shared" si="33"/>
        <v>52427954.07999999</v>
      </c>
      <c r="I216" s="105">
        <f ca="1" t="shared" si="33"/>
        <v>58743431.589999996</v>
      </c>
      <c r="J216" s="96">
        <f>E216*(VLOOKUP($A216,Revaluation!$A$6:$F$331,6,0))</f>
        <v>50456932.52686699</v>
      </c>
      <c r="K216" s="78">
        <f>F216*(VLOOKUP($A216,Revaluation!$A$6:$F$331,6,0))</f>
        <v>58730799.93221125</v>
      </c>
      <c r="L216" s="78">
        <f>G216*(VLOOKUP($A216,Revaluation!$A$6:$F$331,6,0))</f>
        <v>56296279.07754437</v>
      </c>
      <c r="M216" s="78">
        <f t="shared" si="29"/>
        <v>52427954.07999999</v>
      </c>
      <c r="N216" s="97">
        <f t="shared" si="30"/>
        <v>58743431.589999996</v>
      </c>
      <c r="O216" s="118">
        <f t="shared" si="31"/>
        <v>0.002815977257422469</v>
      </c>
    </row>
    <row r="217" spans="1:15" ht="12.75">
      <c r="A217" s="81" t="s">
        <v>448</v>
      </c>
      <c r="B217" s="76" t="s">
        <v>449</v>
      </c>
      <c r="C217" s="76" t="s">
        <v>32</v>
      </c>
      <c r="D217" s="102" t="s">
        <v>15</v>
      </c>
      <c r="E217" s="104">
        <f ca="1" t="shared" si="33"/>
        <v>12923017.02</v>
      </c>
      <c r="F217" s="77">
        <f ca="1" t="shared" si="33"/>
        <v>14086228.11</v>
      </c>
      <c r="G217" s="77">
        <f ca="1" t="shared" si="33"/>
        <v>13793869.219999999</v>
      </c>
      <c r="H217" s="77">
        <f ca="1" t="shared" si="33"/>
        <v>14053918.63</v>
      </c>
      <c r="I217" s="105">
        <f ca="1" t="shared" si="33"/>
        <v>14961148.730000002</v>
      </c>
      <c r="J217" s="96">
        <f>E217*(VLOOKUP($A217,Revaluation!$A$6:$F$331,6,0))</f>
        <v>13162808.284200225</v>
      </c>
      <c r="K217" s="78">
        <f>F217*(VLOOKUP($A217,Revaluation!$A$6:$F$331,6,0))</f>
        <v>14347603.177531224</v>
      </c>
      <c r="L217" s="78">
        <f>G217*(VLOOKUP($A217,Revaluation!$A$6:$F$331,6,0))</f>
        <v>14049819.462374313</v>
      </c>
      <c r="M217" s="78">
        <f t="shared" si="29"/>
        <v>14053918.63</v>
      </c>
      <c r="N217" s="97">
        <f t="shared" si="30"/>
        <v>14961148.730000002</v>
      </c>
      <c r="O217" s="118">
        <f t="shared" si="31"/>
        <v>0.0007183609534117248</v>
      </c>
    </row>
    <row r="218" spans="1:15" ht="12.75">
      <c r="A218" s="81" t="s">
        <v>450</v>
      </c>
      <c r="B218" s="76" t="s">
        <v>451</v>
      </c>
      <c r="C218" s="76" t="s">
        <v>18</v>
      </c>
      <c r="D218" s="102" t="s">
        <v>15</v>
      </c>
      <c r="E218" s="104">
        <f ca="1" t="shared" si="33"/>
        <v>11119531.489999998</v>
      </c>
      <c r="F218" s="77">
        <f ca="1" t="shared" si="33"/>
        <v>12126153.469999999</v>
      </c>
      <c r="G218" s="77">
        <f ca="1" t="shared" si="33"/>
        <v>11562473.51</v>
      </c>
      <c r="H218" s="77">
        <f ca="1" t="shared" si="33"/>
        <v>12112785.67</v>
      </c>
      <c r="I218" s="105">
        <f ca="1" t="shared" si="33"/>
        <v>11691338.709999999</v>
      </c>
      <c r="J218" s="96">
        <f>E218*(VLOOKUP($A218,Revaluation!$A$6:$F$331,6,0))</f>
        <v>11643618.153065732</v>
      </c>
      <c r="K218" s="78">
        <f>F218*(VLOOKUP($A218,Revaluation!$A$6:$F$331,6,0))</f>
        <v>12697684.322143417</v>
      </c>
      <c r="L218" s="78">
        <f>G218*(VLOOKUP($A218,Revaluation!$A$6:$F$331,6,0))</f>
        <v>12107436.952397864</v>
      </c>
      <c r="M218" s="78">
        <f t="shared" si="29"/>
        <v>12112785.67</v>
      </c>
      <c r="N218" s="97">
        <f t="shared" si="30"/>
        <v>11691338.709999999</v>
      </c>
      <c r="O218" s="118">
        <f t="shared" si="31"/>
        <v>0.0006132925505518863</v>
      </c>
    </row>
    <row r="219" spans="1:15" ht="12.75">
      <c r="A219" s="81" t="s">
        <v>452</v>
      </c>
      <c r="B219" s="76" t="s">
        <v>453</v>
      </c>
      <c r="C219" s="76" t="s">
        <v>14</v>
      </c>
      <c r="D219" s="102" t="s">
        <v>15</v>
      </c>
      <c r="E219" s="104">
        <f ca="1" t="shared" si="33"/>
        <v>13281419.530000001</v>
      </c>
      <c r="F219" s="77">
        <f ca="1" t="shared" si="33"/>
        <v>14065829.66</v>
      </c>
      <c r="G219" s="77">
        <f ca="1" t="shared" si="33"/>
        <v>14062582.409999998</v>
      </c>
      <c r="H219" s="77">
        <f ca="1" t="shared" si="33"/>
        <v>14373533.45</v>
      </c>
      <c r="I219" s="105">
        <f ca="1" t="shared" si="33"/>
        <v>16009461.1</v>
      </c>
      <c r="J219" s="96">
        <f>E219*(VLOOKUP($A219,Revaluation!$A$6:$F$331,6,0))</f>
        <v>14746224.015507929</v>
      </c>
      <c r="K219" s="78">
        <f>F219*(VLOOKUP($A219,Revaluation!$A$6:$F$331,6,0))</f>
        <v>15617146.545353929</v>
      </c>
      <c r="L219" s="78">
        <f>G219*(VLOOKUP($A219,Revaluation!$A$6:$F$331,6,0))</f>
        <v>15613541.156952018</v>
      </c>
      <c r="M219" s="78">
        <f t="shared" si="29"/>
        <v>14373533.45</v>
      </c>
      <c r="N219" s="97">
        <f t="shared" si="30"/>
        <v>16009461.1</v>
      </c>
      <c r="O219" s="118">
        <f t="shared" si="31"/>
        <v>0.0007772404283458813</v>
      </c>
    </row>
    <row r="220" spans="1:15" ht="12.75">
      <c r="A220" s="81" t="s">
        <v>454</v>
      </c>
      <c r="B220" s="76" t="s">
        <v>455</v>
      </c>
      <c r="C220" s="76" t="s">
        <v>41</v>
      </c>
      <c r="D220" s="102" t="s">
        <v>42</v>
      </c>
      <c r="E220" s="104">
        <f ca="1" t="shared" si="33"/>
        <v>54043571.52</v>
      </c>
      <c r="F220" s="77">
        <f ca="1" t="shared" si="33"/>
        <v>63458361.65</v>
      </c>
      <c r="G220" s="77">
        <f ca="1" t="shared" si="33"/>
        <v>65209144.51</v>
      </c>
      <c r="H220" s="77">
        <f ca="1" t="shared" si="33"/>
        <v>62927719.03000001</v>
      </c>
      <c r="I220" s="105">
        <f ca="1" t="shared" si="33"/>
        <v>68858472.56000002</v>
      </c>
      <c r="J220" s="96">
        <f>E220*(VLOOKUP($A220,Revaluation!$A$6:$F$331,6,0))</f>
        <v>55135216.603098094</v>
      </c>
      <c r="K220" s="78">
        <f>F220*(VLOOKUP($A220,Revaluation!$A$6:$F$331,6,0))</f>
        <v>64740179.38573285</v>
      </c>
      <c r="L220" s="78">
        <f>G220*(VLOOKUP($A220,Revaluation!$A$6:$F$331,6,0))</f>
        <v>66526326.92365729</v>
      </c>
      <c r="M220" s="78">
        <f t="shared" si="29"/>
        <v>62927719.03000001</v>
      </c>
      <c r="N220" s="97">
        <f t="shared" si="30"/>
        <v>68858472.56000002</v>
      </c>
      <c r="O220" s="118">
        <f t="shared" si="31"/>
        <v>0.00323872203424428</v>
      </c>
    </row>
    <row r="221" spans="1:15" ht="12.75">
      <c r="A221" s="81" t="s">
        <v>456</v>
      </c>
      <c r="B221" s="76" t="s">
        <v>457</v>
      </c>
      <c r="C221" s="76" t="s">
        <v>61</v>
      </c>
      <c r="D221" s="102" t="s">
        <v>15</v>
      </c>
      <c r="E221" s="104">
        <f ca="1" t="shared" si="33"/>
        <v>34562031.56</v>
      </c>
      <c r="F221" s="77">
        <f ca="1" t="shared" si="33"/>
        <v>35185122.29</v>
      </c>
      <c r="G221" s="77">
        <f ca="1" t="shared" si="33"/>
        <v>36208399.85</v>
      </c>
      <c r="H221" s="77">
        <f ca="1" t="shared" si="33"/>
        <v>35296565.79</v>
      </c>
      <c r="I221" s="105">
        <f ca="1" t="shared" si="33"/>
        <v>36446071.10999999</v>
      </c>
      <c r="J221" s="96">
        <f>E221*(VLOOKUP($A221,Revaluation!$A$6:$F$331,6,0))</f>
        <v>33054565.83695041</v>
      </c>
      <c r="K221" s="78">
        <f>F221*(VLOOKUP($A221,Revaluation!$A$6:$F$331,6,0))</f>
        <v>33650479.69465937</v>
      </c>
      <c r="L221" s="78">
        <f>G221*(VLOOKUP($A221,Revaluation!$A$6:$F$331,6,0))</f>
        <v>34629125.7391714</v>
      </c>
      <c r="M221" s="78">
        <f t="shared" si="29"/>
        <v>35296565.79</v>
      </c>
      <c r="N221" s="97">
        <f t="shared" si="30"/>
        <v>36446071.10999999</v>
      </c>
      <c r="O221" s="118">
        <f t="shared" si="31"/>
        <v>0.0017616875019148342</v>
      </c>
    </row>
    <row r="222" spans="1:15" ht="12.75">
      <c r="A222" s="81" t="s">
        <v>458</v>
      </c>
      <c r="B222" s="76" t="s">
        <v>459</v>
      </c>
      <c r="C222" s="76" t="s">
        <v>14</v>
      </c>
      <c r="D222" s="102" t="s">
        <v>15</v>
      </c>
      <c r="E222" s="104">
        <f ca="1" t="shared" si="33"/>
        <v>36278071.910000004</v>
      </c>
      <c r="F222" s="77">
        <f ca="1" t="shared" si="33"/>
        <v>40500017.169999994</v>
      </c>
      <c r="G222" s="77">
        <f ca="1" t="shared" si="33"/>
        <v>40890190.279999994</v>
      </c>
      <c r="H222" s="77">
        <f ca="1" t="shared" si="33"/>
        <v>37833419.38999999</v>
      </c>
      <c r="I222" s="105">
        <f ca="1" t="shared" si="33"/>
        <v>41307454.49</v>
      </c>
      <c r="J222" s="96">
        <f>E222*(VLOOKUP($A222,Revaluation!$A$6:$F$331,6,0))</f>
        <v>33740825.83009749</v>
      </c>
      <c r="K222" s="78">
        <f>F222*(VLOOKUP($A222,Revaluation!$A$6:$F$331,6,0))</f>
        <v>37667493.15782277</v>
      </c>
      <c r="L222" s="78">
        <f>G222*(VLOOKUP($A222,Revaluation!$A$6:$F$331,6,0))</f>
        <v>38030378.01512051</v>
      </c>
      <c r="M222" s="78">
        <f t="shared" si="29"/>
        <v>37833419.38999999</v>
      </c>
      <c r="N222" s="97">
        <f t="shared" si="30"/>
        <v>41307454.49</v>
      </c>
      <c r="O222" s="118">
        <f t="shared" si="31"/>
        <v>0.001919484630276424</v>
      </c>
    </row>
    <row r="223" spans="1:15" ht="12.75">
      <c r="A223" s="81" t="s">
        <v>460</v>
      </c>
      <c r="B223" s="76" t="s">
        <v>461</v>
      </c>
      <c r="C223" s="76" t="s">
        <v>21</v>
      </c>
      <c r="D223" s="102" t="s">
        <v>15</v>
      </c>
      <c r="E223" s="104">
        <f ca="1" t="shared" si="33"/>
        <v>21583799.869999997</v>
      </c>
      <c r="F223" s="77">
        <f ca="1" t="shared" si="33"/>
        <v>23855042.29</v>
      </c>
      <c r="G223" s="77">
        <f ca="1" t="shared" si="33"/>
        <v>14976890.95</v>
      </c>
      <c r="H223" s="77">
        <f ca="1" t="shared" si="33"/>
        <v>24293150.669999998</v>
      </c>
      <c r="I223" s="105">
        <f ca="1" t="shared" si="33"/>
        <v>25513363.360000003</v>
      </c>
      <c r="J223" s="96">
        <f>E223*(VLOOKUP($A223,Revaluation!$A$6:$F$331,6,0))</f>
        <v>24055843.96569584</v>
      </c>
      <c r="K223" s="78">
        <f>F223*(VLOOKUP($A223,Revaluation!$A$6:$F$331,6,0))</f>
        <v>26587217.19899433</v>
      </c>
      <c r="L223" s="78">
        <f>G223*(VLOOKUP($A223,Revaluation!$A$6:$F$331,6,0))</f>
        <v>16692230.003726501</v>
      </c>
      <c r="M223" s="78">
        <f t="shared" si="29"/>
        <v>24293150.669999998</v>
      </c>
      <c r="N223" s="97">
        <f t="shared" si="30"/>
        <v>25513363.360000003</v>
      </c>
      <c r="O223" s="118">
        <f t="shared" si="31"/>
        <v>0.0011923449268036116</v>
      </c>
    </row>
    <row r="224" spans="1:15" ht="12.75">
      <c r="A224" s="81" t="s">
        <v>462</v>
      </c>
      <c r="B224" s="76" t="s">
        <v>463</v>
      </c>
      <c r="C224" s="76" t="s">
        <v>14</v>
      </c>
      <c r="D224" s="102" t="s">
        <v>15</v>
      </c>
      <c r="E224" s="104">
        <f aca="true" ca="1" t="shared" si="34" ref="E224:I233">VLOOKUP($A224,INDIRECT("'"&amp;E$1&amp;"'!"&amp;"$A$10:$O$337"),15,0)</f>
        <v>32924071.66</v>
      </c>
      <c r="F224" s="77">
        <f ca="1" t="shared" si="34"/>
        <v>40426854.81</v>
      </c>
      <c r="G224" s="77">
        <f ca="1" t="shared" si="34"/>
        <v>40013907.76</v>
      </c>
      <c r="H224" s="77">
        <f ca="1" t="shared" si="34"/>
        <v>37892004.21999999</v>
      </c>
      <c r="I224" s="105">
        <f ca="1" t="shared" si="34"/>
        <v>40555590.11000001</v>
      </c>
      <c r="J224" s="96">
        <f>E224*(VLOOKUP($A224,Revaluation!$A$6:$F$331,6,0))</f>
        <v>32207345.861521445</v>
      </c>
      <c r="K224" s="78">
        <f>F224*(VLOOKUP($A224,Revaluation!$A$6:$F$331,6,0))</f>
        <v>39546800.54171592</v>
      </c>
      <c r="L224" s="78">
        <f>G224*(VLOOKUP($A224,Revaluation!$A$6:$F$331,6,0))</f>
        <v>39142842.95715012</v>
      </c>
      <c r="M224" s="78">
        <f t="shared" si="29"/>
        <v>37892004.21999999</v>
      </c>
      <c r="N224" s="97">
        <f t="shared" si="30"/>
        <v>40555590.11000001</v>
      </c>
      <c r="O224" s="118">
        <f t="shared" si="31"/>
        <v>0.001927271424565915</v>
      </c>
    </row>
    <row r="225" spans="1:15" ht="12.75">
      <c r="A225" s="81" t="s">
        <v>464</v>
      </c>
      <c r="B225" s="76" t="s">
        <v>465</v>
      </c>
      <c r="C225" s="76" t="s">
        <v>21</v>
      </c>
      <c r="D225" s="102" t="s">
        <v>54</v>
      </c>
      <c r="E225" s="104">
        <f ca="1" t="shared" si="34"/>
        <v>8206286.249999999</v>
      </c>
      <c r="F225" s="77">
        <f ca="1" t="shared" si="34"/>
        <v>8606475.450000001</v>
      </c>
      <c r="G225" s="77">
        <f ca="1" t="shared" si="34"/>
        <v>9268660.83</v>
      </c>
      <c r="H225" s="77">
        <f ca="1" t="shared" si="34"/>
        <v>8657437.3</v>
      </c>
      <c r="I225" s="105">
        <f ca="1" t="shared" si="34"/>
        <v>9167289.320000002</v>
      </c>
      <c r="J225" s="96">
        <f>E225*(VLOOKUP($A225,Revaluation!$A$6:$F$331,6,0))</f>
        <v>7903659.841756183</v>
      </c>
      <c r="K225" s="78">
        <f>F225*(VLOOKUP($A225,Revaluation!$A$6:$F$331,6,0))</f>
        <v>8289091.109053805</v>
      </c>
      <c r="L225" s="78">
        <f>G225*(VLOOKUP($A225,Revaluation!$A$6:$F$331,6,0))</f>
        <v>8926856.821370268</v>
      </c>
      <c r="M225" s="78">
        <f t="shared" si="29"/>
        <v>8657437.3</v>
      </c>
      <c r="N225" s="97">
        <f t="shared" si="30"/>
        <v>9167289.320000002</v>
      </c>
      <c r="O225" s="118">
        <f t="shared" si="31"/>
        <v>0.0004371151627785064</v>
      </c>
    </row>
    <row r="226" spans="1:15" ht="12.75">
      <c r="A226" s="81" t="s">
        <v>466</v>
      </c>
      <c r="B226" s="76" t="s">
        <v>467</v>
      </c>
      <c r="C226" s="76" t="s">
        <v>41</v>
      </c>
      <c r="D226" s="102" t="s">
        <v>15</v>
      </c>
      <c r="E226" s="104">
        <f ca="1" t="shared" si="34"/>
        <v>13034937.85</v>
      </c>
      <c r="F226" s="77">
        <f ca="1" t="shared" si="34"/>
        <v>13765803.66</v>
      </c>
      <c r="G226" s="77">
        <f ca="1" t="shared" si="34"/>
        <v>13489188.199999997</v>
      </c>
      <c r="H226" s="77">
        <f ca="1" t="shared" si="34"/>
        <v>14869367.659999998</v>
      </c>
      <c r="I226" s="105">
        <f ca="1" t="shared" si="34"/>
        <v>15038691.02</v>
      </c>
      <c r="J226" s="96">
        <f>E226*(VLOOKUP($A226,Revaluation!$A$6:$F$331,6,0))</f>
        <v>14237776.549072037</v>
      </c>
      <c r="K226" s="78">
        <f>F226*(VLOOKUP($A226,Revaluation!$A$6:$F$331,6,0))</f>
        <v>15036085.233768724</v>
      </c>
      <c r="L226" s="78">
        <f>G226*(VLOOKUP($A226,Revaluation!$A$6:$F$331,6,0))</f>
        <v>14733944.237408021</v>
      </c>
      <c r="M226" s="78">
        <f t="shared" si="29"/>
        <v>14869367.659999998</v>
      </c>
      <c r="N226" s="97">
        <f t="shared" si="30"/>
        <v>15038691.02</v>
      </c>
      <c r="O226" s="118">
        <f t="shared" si="31"/>
        <v>0.000752363395257247</v>
      </c>
    </row>
    <row r="227" spans="1:15" ht="12.75">
      <c r="A227" s="81" t="s">
        <v>468</v>
      </c>
      <c r="B227" s="76" t="s">
        <v>469</v>
      </c>
      <c r="C227" s="76" t="s">
        <v>18</v>
      </c>
      <c r="D227" s="102" t="s">
        <v>42</v>
      </c>
      <c r="E227" s="104">
        <f ca="1" t="shared" si="34"/>
        <v>71178634.48</v>
      </c>
      <c r="F227" s="77">
        <f ca="1" t="shared" si="34"/>
        <v>75894080.28000002</v>
      </c>
      <c r="G227" s="77">
        <f ca="1" t="shared" si="34"/>
        <v>79525722.32</v>
      </c>
      <c r="H227" s="77">
        <f ca="1" t="shared" si="34"/>
        <v>68392027.4</v>
      </c>
      <c r="I227" s="105">
        <f ca="1" t="shared" si="34"/>
        <v>81023427.77999999</v>
      </c>
      <c r="J227" s="96">
        <f>E227*(VLOOKUP($A227,Revaluation!$A$6:$F$331,6,0))</f>
        <v>69392281.65527308</v>
      </c>
      <c r="K227" s="78">
        <f>F227*(VLOOKUP($A227,Revaluation!$A$6:$F$331,6,0))</f>
        <v>73989385.06241581</v>
      </c>
      <c r="L227" s="78">
        <f>G227*(VLOOKUP($A227,Revaluation!$A$6:$F$331,6,0))</f>
        <v>77529884.66811728</v>
      </c>
      <c r="M227" s="78">
        <f t="shared" si="29"/>
        <v>68392027.4</v>
      </c>
      <c r="N227" s="97">
        <f t="shared" si="30"/>
        <v>81023427.77999999</v>
      </c>
      <c r="O227" s="118">
        <f t="shared" si="31"/>
        <v>0.0037694273772645856</v>
      </c>
    </row>
    <row r="228" spans="1:15" ht="12.75">
      <c r="A228" s="81" t="s">
        <v>470</v>
      </c>
      <c r="B228" s="76" t="s">
        <v>471</v>
      </c>
      <c r="C228" s="76" t="s">
        <v>61</v>
      </c>
      <c r="D228" s="102" t="s">
        <v>42</v>
      </c>
      <c r="E228" s="104">
        <f ca="1" t="shared" si="34"/>
        <v>81623745.82000001</v>
      </c>
      <c r="F228" s="77">
        <f ca="1" t="shared" si="34"/>
        <v>92613890.53999999</v>
      </c>
      <c r="G228" s="77">
        <f ca="1" t="shared" si="34"/>
        <v>91667763.99</v>
      </c>
      <c r="H228" s="77">
        <f ca="1" t="shared" si="34"/>
        <v>84489452.94</v>
      </c>
      <c r="I228" s="105">
        <f ca="1" t="shared" si="34"/>
        <v>91747807.04</v>
      </c>
      <c r="J228" s="96">
        <f>E228*(VLOOKUP($A228,Revaluation!$A$6:$F$331,6,0))</f>
        <v>78291422.70597595</v>
      </c>
      <c r="K228" s="78">
        <f>F228*(VLOOKUP($A228,Revaluation!$A$6:$F$331,6,0))</f>
        <v>88832890.23150256</v>
      </c>
      <c r="L228" s="78">
        <f>G228*(VLOOKUP($A228,Revaluation!$A$6:$F$331,6,0))</f>
        <v>87925389.6884284</v>
      </c>
      <c r="M228" s="78">
        <f t="shared" si="29"/>
        <v>84489452.94</v>
      </c>
      <c r="N228" s="97">
        <f t="shared" si="30"/>
        <v>91747807.04</v>
      </c>
      <c r="O228" s="118">
        <f t="shared" si="31"/>
        <v>0.00438991716909825</v>
      </c>
    </row>
    <row r="229" spans="1:15" ht="12.75">
      <c r="A229" s="81" t="s">
        <v>472</v>
      </c>
      <c r="B229" s="76" t="s">
        <v>473</v>
      </c>
      <c r="C229" s="76" t="s">
        <v>41</v>
      </c>
      <c r="D229" s="102" t="s">
        <v>15</v>
      </c>
      <c r="E229" s="104">
        <f ca="1" t="shared" si="34"/>
        <v>25802183.280000005</v>
      </c>
      <c r="F229" s="77">
        <f ca="1" t="shared" si="34"/>
        <v>27337532.900000002</v>
      </c>
      <c r="G229" s="77">
        <f ca="1" t="shared" si="34"/>
        <v>26946236.900000002</v>
      </c>
      <c r="H229" s="77">
        <f ca="1" t="shared" si="34"/>
        <v>28893292.48</v>
      </c>
      <c r="I229" s="105">
        <f ca="1" t="shared" si="34"/>
        <v>29939846.080000002</v>
      </c>
      <c r="J229" s="96">
        <f>E229*(VLOOKUP($A229,Revaluation!$A$6:$F$331,6,0))</f>
        <v>27345626.041841004</v>
      </c>
      <c r="K229" s="78">
        <f>F229*(VLOOKUP($A229,Revaluation!$A$6:$F$331,6,0))</f>
        <v>28972817.667308852</v>
      </c>
      <c r="L229" s="78">
        <f>G229*(VLOOKUP($A229,Revaluation!$A$6:$F$331,6,0))</f>
        <v>28558115.005462315</v>
      </c>
      <c r="M229" s="78">
        <f t="shared" si="29"/>
        <v>28893292.48</v>
      </c>
      <c r="N229" s="97">
        <f t="shared" si="30"/>
        <v>29939846.080000002</v>
      </c>
      <c r="O229" s="118">
        <f t="shared" si="31"/>
        <v>0.0014627700861159574</v>
      </c>
    </row>
    <row r="230" spans="1:15" ht="12.75">
      <c r="A230" s="81" t="s">
        <v>474</v>
      </c>
      <c r="B230" s="76" t="s">
        <v>475</v>
      </c>
      <c r="C230" s="76" t="s">
        <v>53</v>
      </c>
      <c r="D230" s="102" t="s">
        <v>15</v>
      </c>
      <c r="E230" s="104">
        <f ca="1" t="shared" si="34"/>
        <v>25705358.849999998</v>
      </c>
      <c r="F230" s="77">
        <f ca="1" t="shared" si="34"/>
        <v>28485612.680000003</v>
      </c>
      <c r="G230" s="77">
        <f ca="1" t="shared" si="34"/>
        <v>28892558.86</v>
      </c>
      <c r="H230" s="77">
        <f ca="1" t="shared" si="34"/>
        <v>30669776.910000004</v>
      </c>
      <c r="I230" s="105">
        <f ca="1" t="shared" si="34"/>
        <v>31679839.16</v>
      </c>
      <c r="J230" s="96">
        <f>E230*(VLOOKUP($A230,Revaluation!$A$6:$F$331,6,0))</f>
        <v>27556949.709899127</v>
      </c>
      <c r="K230" s="78">
        <f>F230*(VLOOKUP($A230,Revaluation!$A$6:$F$331,6,0))</f>
        <v>30537468.885731004</v>
      </c>
      <c r="L230" s="78">
        <f>G230*(VLOOKUP($A230,Revaluation!$A$6:$F$331,6,0))</f>
        <v>30973727.935150787</v>
      </c>
      <c r="M230" s="78">
        <f t="shared" si="29"/>
        <v>30669776.910000004</v>
      </c>
      <c r="N230" s="97">
        <f t="shared" si="30"/>
        <v>31679839.16</v>
      </c>
      <c r="O230" s="118">
        <f t="shared" si="31"/>
        <v>0.0015412277517764855</v>
      </c>
    </row>
    <row r="231" spans="1:15" ht="12.75">
      <c r="A231" s="81" t="s">
        <v>476</v>
      </c>
      <c r="B231" s="76" t="s">
        <v>477</v>
      </c>
      <c r="C231" s="76" t="s">
        <v>18</v>
      </c>
      <c r="D231" s="102" t="s">
        <v>42</v>
      </c>
      <c r="E231" s="104">
        <f ca="1" t="shared" si="34"/>
        <v>55804246.23</v>
      </c>
      <c r="F231" s="77">
        <f ca="1" t="shared" si="34"/>
        <v>84255876.33</v>
      </c>
      <c r="G231" s="77">
        <f ca="1" t="shared" si="34"/>
        <v>62020382.05</v>
      </c>
      <c r="H231" s="77">
        <f ca="1" t="shared" si="34"/>
        <v>61828972.849999994</v>
      </c>
      <c r="I231" s="105">
        <f ca="1" t="shared" si="34"/>
        <v>66353889</v>
      </c>
      <c r="J231" s="96">
        <f>E231*(VLOOKUP($A231,Revaluation!$A$6:$F$331,6,0))</f>
        <v>53960688.02241099</v>
      </c>
      <c r="K231" s="78">
        <f>F231*(VLOOKUP($A231,Revaluation!$A$6:$F$331,6,0))</f>
        <v>81472385.415965</v>
      </c>
      <c r="L231" s="78">
        <f>G231*(VLOOKUP($A231,Revaluation!$A$6:$F$331,6,0))</f>
        <v>59971466.56255066</v>
      </c>
      <c r="M231" s="78">
        <f t="shared" si="29"/>
        <v>61828972.849999994</v>
      </c>
      <c r="N231" s="97">
        <f t="shared" si="30"/>
        <v>66353889</v>
      </c>
      <c r="O231" s="118">
        <f t="shared" si="31"/>
        <v>0.003293681502696605</v>
      </c>
    </row>
    <row r="232" spans="1:15" ht="12.75">
      <c r="A232" s="81" t="s">
        <v>478</v>
      </c>
      <c r="B232" s="76" t="s">
        <v>479</v>
      </c>
      <c r="C232" s="76" t="s">
        <v>41</v>
      </c>
      <c r="D232" s="102" t="s">
        <v>15</v>
      </c>
      <c r="E232" s="104">
        <f ca="1" t="shared" si="34"/>
        <v>27501592.209999997</v>
      </c>
      <c r="F232" s="77">
        <f ca="1" t="shared" si="34"/>
        <v>31360221.81</v>
      </c>
      <c r="G232" s="77">
        <f ca="1" t="shared" si="34"/>
        <v>12445669.06</v>
      </c>
      <c r="H232" s="77">
        <f ca="1" t="shared" si="34"/>
        <v>36303067.62</v>
      </c>
      <c r="I232" s="105">
        <f ca="1" t="shared" si="34"/>
        <v>40287136.720000006</v>
      </c>
      <c r="J232" s="96">
        <f>E232*(VLOOKUP($A232,Revaluation!$A$6:$F$331,6,0))</f>
        <v>36239847.30571975</v>
      </c>
      <c r="K232" s="78">
        <f>F232*(VLOOKUP($A232,Revaluation!$A$6:$F$331,6,0))</f>
        <v>41324503.730175205</v>
      </c>
      <c r="L232" s="78">
        <f>G232*(VLOOKUP($A232,Revaluation!$A$6:$F$331,6,0))</f>
        <v>16400110.324809471</v>
      </c>
      <c r="M232" s="78">
        <f t="shared" si="29"/>
        <v>36303067.62</v>
      </c>
      <c r="N232" s="97">
        <f t="shared" si="30"/>
        <v>40287136.720000006</v>
      </c>
      <c r="O232" s="118">
        <f t="shared" si="31"/>
        <v>0.0017360155074139967</v>
      </c>
    </row>
    <row r="233" spans="1:15" ht="12.75">
      <c r="A233" s="81" t="s">
        <v>480</v>
      </c>
      <c r="B233" s="76" t="s">
        <v>481</v>
      </c>
      <c r="C233" s="76" t="s">
        <v>14</v>
      </c>
      <c r="D233" s="102" t="s">
        <v>15</v>
      </c>
      <c r="E233" s="104">
        <f ca="1" t="shared" si="34"/>
        <v>27587734.009999998</v>
      </c>
      <c r="F233" s="77">
        <f ca="1" t="shared" si="34"/>
        <v>30374848.77</v>
      </c>
      <c r="G233" s="77">
        <f ca="1" t="shared" si="34"/>
        <v>31857021.069999997</v>
      </c>
      <c r="H233" s="77">
        <f ca="1" t="shared" si="34"/>
        <v>31182243.61</v>
      </c>
      <c r="I233" s="105">
        <f ca="1" t="shared" si="34"/>
        <v>32649482</v>
      </c>
      <c r="J233" s="96">
        <f>E233*(VLOOKUP($A233,Revaluation!$A$6:$F$331,6,0))</f>
        <v>28480310.62725933</v>
      </c>
      <c r="K233" s="78">
        <f>F233*(VLOOKUP($A233,Revaluation!$A$6:$F$331,6,0))</f>
        <v>31357600.008469343</v>
      </c>
      <c r="L233" s="78">
        <f>G233*(VLOOKUP($A233,Revaluation!$A$6:$F$331,6,0))</f>
        <v>32887726.676060747</v>
      </c>
      <c r="M233" s="78">
        <f t="shared" si="29"/>
        <v>31182243.61</v>
      </c>
      <c r="N233" s="97">
        <f t="shared" si="30"/>
        <v>32649482</v>
      </c>
      <c r="O233" s="118">
        <f t="shared" si="31"/>
        <v>0.0015935419222656009</v>
      </c>
    </row>
    <row r="234" spans="1:15" ht="12.75">
      <c r="A234" s="81" t="s">
        <v>482</v>
      </c>
      <c r="B234" s="76" t="s">
        <v>483</v>
      </c>
      <c r="C234" s="76" t="s">
        <v>41</v>
      </c>
      <c r="D234" s="102" t="s">
        <v>42</v>
      </c>
      <c r="E234" s="104">
        <f aca="true" ca="1" t="shared" si="35" ref="E234:I243">VLOOKUP($A234,INDIRECT("'"&amp;E$1&amp;"'!"&amp;"$A$10:$O$337"),15,0)</f>
        <v>159958071.25</v>
      </c>
      <c r="F234" s="77">
        <f ca="1" t="shared" si="35"/>
        <v>184471570.68000004</v>
      </c>
      <c r="G234" s="77">
        <f ca="1" t="shared" si="35"/>
        <v>186502676.29000002</v>
      </c>
      <c r="H234" s="77">
        <f ca="1" t="shared" si="35"/>
        <v>183210869.05000004</v>
      </c>
      <c r="I234" s="105">
        <f ca="1" t="shared" si="35"/>
        <v>196219666.8</v>
      </c>
      <c r="J234" s="96">
        <f>E234*(VLOOKUP($A234,Revaluation!$A$6:$F$331,6,0))</f>
        <v>156740768.49520913</v>
      </c>
      <c r="K234" s="78">
        <f>F234*(VLOOKUP($A234,Revaluation!$A$6:$F$331,6,0))</f>
        <v>180761217.78632346</v>
      </c>
      <c r="L234" s="78">
        <f>G234*(VLOOKUP($A234,Revaluation!$A$6:$F$331,6,0))</f>
        <v>182751470.9302787</v>
      </c>
      <c r="M234" s="78">
        <f t="shared" si="29"/>
        <v>183210869.05000004</v>
      </c>
      <c r="N234" s="97">
        <f t="shared" si="30"/>
        <v>196219666.8</v>
      </c>
      <c r="O234" s="118">
        <f t="shared" si="31"/>
        <v>0.009157564569170273</v>
      </c>
    </row>
    <row r="235" spans="1:15" ht="12.75">
      <c r="A235" s="81" t="s">
        <v>484</v>
      </c>
      <c r="B235" s="76" t="s">
        <v>485</v>
      </c>
      <c r="C235" s="76" t="s">
        <v>14</v>
      </c>
      <c r="D235" s="102" t="s">
        <v>15</v>
      </c>
      <c r="E235" s="104">
        <f ca="1" t="shared" si="35"/>
        <v>23930630.109999996</v>
      </c>
      <c r="F235" s="77">
        <f ca="1" t="shared" si="35"/>
        <v>26435425.03</v>
      </c>
      <c r="G235" s="77">
        <f ca="1" t="shared" si="35"/>
        <v>26097903.509999998</v>
      </c>
      <c r="H235" s="77">
        <f ca="1" t="shared" si="35"/>
        <v>17627246.96</v>
      </c>
      <c r="I235" s="105">
        <f ca="1" t="shared" si="35"/>
        <v>26475879.42</v>
      </c>
      <c r="J235" s="96">
        <f>E235*(VLOOKUP($A235,Revaluation!$A$6:$F$331,6,0))</f>
        <v>23203523.404142898</v>
      </c>
      <c r="K235" s="78">
        <f>F235*(VLOOKUP($A235,Revaluation!$A$6:$F$331,6,0))</f>
        <v>25632212.79851499</v>
      </c>
      <c r="L235" s="78">
        <f>G235*(VLOOKUP($A235,Revaluation!$A$6:$F$331,6,0))</f>
        <v>25304946.51038456</v>
      </c>
      <c r="M235" s="78">
        <f t="shared" si="29"/>
        <v>17627246.96</v>
      </c>
      <c r="N235" s="97">
        <f t="shared" si="30"/>
        <v>26475879.42</v>
      </c>
      <c r="O235" s="118">
        <f t="shared" si="31"/>
        <v>0.0012035618339602775</v>
      </c>
    </row>
    <row r="236" spans="1:15" ht="12.75">
      <c r="A236" s="81" t="s">
        <v>486</v>
      </c>
      <c r="B236" s="76" t="s">
        <v>487</v>
      </c>
      <c r="C236" s="76" t="s">
        <v>61</v>
      </c>
      <c r="D236" s="102" t="s">
        <v>54</v>
      </c>
      <c r="E236" s="104">
        <f ca="1" t="shared" si="35"/>
        <v>64484106.11999998</v>
      </c>
      <c r="F236" s="77">
        <f ca="1" t="shared" si="35"/>
        <v>68261660.25</v>
      </c>
      <c r="G236" s="77">
        <f ca="1" t="shared" si="35"/>
        <v>65134399.93000001</v>
      </c>
      <c r="H236" s="77">
        <f ca="1" t="shared" si="35"/>
        <v>65183211.55</v>
      </c>
      <c r="I236" s="105">
        <f ca="1" t="shared" si="35"/>
        <v>68979762.78999999</v>
      </c>
      <c r="J236" s="96">
        <f>E236*(VLOOKUP($A236,Revaluation!$A$6:$F$331,6,0))</f>
        <v>63288485.77269799</v>
      </c>
      <c r="K236" s="78">
        <f>F236*(VLOOKUP($A236,Revaluation!$A$6:$F$331,6,0))</f>
        <v>66995999.068566605</v>
      </c>
      <c r="L236" s="78">
        <f>G236*(VLOOKUP($A236,Revaluation!$A$6:$F$331,6,0))</f>
        <v>63926722.278073005</v>
      </c>
      <c r="M236" s="78">
        <f t="shared" si="29"/>
        <v>65183211.55</v>
      </c>
      <c r="N236" s="97">
        <f t="shared" si="30"/>
        <v>68979762.78999999</v>
      </c>
      <c r="O236" s="118">
        <f t="shared" si="31"/>
        <v>0.0033424044361715357</v>
      </c>
    </row>
    <row r="237" spans="1:15" ht="12.75">
      <c r="A237" s="81" t="s">
        <v>488</v>
      </c>
      <c r="B237" s="76" t="s">
        <v>489</v>
      </c>
      <c r="C237" s="76" t="s">
        <v>14</v>
      </c>
      <c r="D237" s="102" t="s">
        <v>54</v>
      </c>
      <c r="E237" s="104">
        <f ca="1" t="shared" si="35"/>
        <v>67617494.2</v>
      </c>
      <c r="F237" s="77">
        <f ca="1" t="shared" si="35"/>
        <v>83344044.77999999</v>
      </c>
      <c r="G237" s="77">
        <f ca="1" t="shared" si="35"/>
        <v>84937294.74000001</v>
      </c>
      <c r="H237" s="77">
        <f ca="1" t="shared" si="35"/>
        <v>80340398.24000001</v>
      </c>
      <c r="I237" s="105">
        <f ca="1" t="shared" si="35"/>
        <v>89052365.66</v>
      </c>
      <c r="J237" s="96">
        <f>E237*(VLOOKUP($A237,Revaluation!$A$6:$F$331,6,0))</f>
        <v>62484498.02959103</v>
      </c>
      <c r="K237" s="78">
        <f>F237*(VLOOKUP($A237,Revaluation!$A$6:$F$331,6,0))</f>
        <v>77017210.75955008</v>
      </c>
      <c r="L237" s="78">
        <f>G237*(VLOOKUP($A237,Revaluation!$A$6:$F$331,6,0))</f>
        <v>78489513.52918255</v>
      </c>
      <c r="M237" s="78">
        <f t="shared" si="29"/>
        <v>80340398.24000001</v>
      </c>
      <c r="N237" s="97">
        <f t="shared" si="30"/>
        <v>89052365.66</v>
      </c>
      <c r="O237" s="118">
        <f t="shared" si="31"/>
        <v>0.003943044329136065</v>
      </c>
    </row>
    <row r="238" spans="1:15" ht="12.75">
      <c r="A238" s="81" t="s">
        <v>490</v>
      </c>
      <c r="B238" s="76" t="s">
        <v>491</v>
      </c>
      <c r="C238" s="76" t="s">
        <v>61</v>
      </c>
      <c r="D238" s="102" t="s">
        <v>42</v>
      </c>
      <c r="E238" s="104">
        <f ca="1" t="shared" si="35"/>
        <v>88238620.55</v>
      </c>
      <c r="F238" s="77">
        <f ca="1" t="shared" si="35"/>
        <v>96541383.85999998</v>
      </c>
      <c r="G238" s="77">
        <f ca="1" t="shared" si="35"/>
        <v>104655784.7</v>
      </c>
      <c r="H238" s="77">
        <f ca="1" t="shared" si="35"/>
        <v>94432559.79</v>
      </c>
      <c r="I238" s="105">
        <f ca="1" t="shared" si="35"/>
        <v>103120757.93000002</v>
      </c>
      <c r="J238" s="96">
        <f>E238*(VLOOKUP($A238,Revaluation!$A$6:$F$331,6,0))</f>
        <v>83899353.57721682</v>
      </c>
      <c r="K238" s="78">
        <f>F238*(VLOOKUP($A238,Revaluation!$A$6:$F$331,6,0))</f>
        <v>91793816.00502539</v>
      </c>
      <c r="L238" s="78">
        <f>G238*(VLOOKUP($A238,Revaluation!$A$6:$F$331,6,0))</f>
        <v>99509178.97079907</v>
      </c>
      <c r="M238" s="78">
        <f t="shared" si="29"/>
        <v>94432559.79</v>
      </c>
      <c r="N238" s="97">
        <f t="shared" si="30"/>
        <v>103120757.93000002</v>
      </c>
      <c r="O238" s="118">
        <f t="shared" si="31"/>
        <v>0.004812012409605082</v>
      </c>
    </row>
    <row r="239" spans="1:15" ht="12.75">
      <c r="A239" s="81" t="s">
        <v>492</v>
      </c>
      <c r="B239" s="76" t="s">
        <v>493</v>
      </c>
      <c r="C239" s="76" t="s">
        <v>14</v>
      </c>
      <c r="D239" s="102" t="s">
        <v>15</v>
      </c>
      <c r="E239" s="104">
        <f ca="1" t="shared" si="35"/>
        <v>21667696.349999998</v>
      </c>
      <c r="F239" s="77">
        <f ca="1" t="shared" si="35"/>
        <v>26804875.970000003</v>
      </c>
      <c r="G239" s="77">
        <f ca="1" t="shared" si="35"/>
        <v>27832444.819999997</v>
      </c>
      <c r="H239" s="77">
        <f ca="1" t="shared" si="35"/>
        <v>25841485.320000004</v>
      </c>
      <c r="I239" s="105">
        <f ca="1" t="shared" si="35"/>
        <v>28065395.61</v>
      </c>
      <c r="J239" s="96">
        <f>E239*(VLOOKUP($A239,Revaluation!$A$6:$F$331,6,0))</f>
        <v>20808279.333118342</v>
      </c>
      <c r="K239" s="78">
        <f>F239*(VLOOKUP($A239,Revaluation!$A$6:$F$331,6,0))</f>
        <v>25741700.34800915</v>
      </c>
      <c r="L239" s="78">
        <f>G239*(VLOOKUP($A239,Revaluation!$A$6:$F$331,6,0))</f>
        <v>26728512.204674803</v>
      </c>
      <c r="M239" s="78">
        <f t="shared" si="29"/>
        <v>25841485.320000004</v>
      </c>
      <c r="N239" s="97">
        <f t="shared" si="30"/>
        <v>28065395.61</v>
      </c>
      <c r="O239" s="118">
        <f t="shared" si="31"/>
        <v>0.0012945748427188963</v>
      </c>
    </row>
    <row r="240" spans="1:15" ht="12.75">
      <c r="A240" s="81" t="s">
        <v>494</v>
      </c>
      <c r="B240" s="76" t="s">
        <v>495</v>
      </c>
      <c r="C240" s="76" t="s">
        <v>32</v>
      </c>
      <c r="D240" s="102" t="s">
        <v>15</v>
      </c>
      <c r="E240" s="104">
        <f ca="1" t="shared" si="35"/>
        <v>52869093.300000004</v>
      </c>
      <c r="F240" s="77">
        <f ca="1" t="shared" si="35"/>
        <v>56236829.230000004</v>
      </c>
      <c r="G240" s="77">
        <f ca="1" t="shared" si="35"/>
        <v>59353980.739999995</v>
      </c>
      <c r="H240" s="77">
        <f ca="1" t="shared" si="35"/>
        <v>56475240.669999994</v>
      </c>
      <c r="I240" s="105">
        <f ca="1" t="shared" si="35"/>
        <v>63014775.43</v>
      </c>
      <c r="J240" s="96">
        <f>E240*(VLOOKUP($A240,Revaluation!$A$6:$F$331,6,0))</f>
        <v>53027592.91987938</v>
      </c>
      <c r="K240" s="78">
        <f>F240*(VLOOKUP($A240,Revaluation!$A$6:$F$331,6,0))</f>
        <v>56405425.19977761</v>
      </c>
      <c r="L240" s="78">
        <f>G240*(VLOOKUP($A240,Revaluation!$A$6:$F$331,6,0))</f>
        <v>59531921.81669362</v>
      </c>
      <c r="M240" s="78">
        <f t="shared" si="29"/>
        <v>56475240.669999994</v>
      </c>
      <c r="N240" s="97">
        <f t="shared" si="30"/>
        <v>63014775.43</v>
      </c>
      <c r="O240" s="118">
        <f t="shared" si="31"/>
        <v>0.0029360807856660055</v>
      </c>
    </row>
    <row r="241" spans="1:15" ht="12.75">
      <c r="A241" s="81" t="s">
        <v>496</v>
      </c>
      <c r="B241" s="76" t="s">
        <v>497</v>
      </c>
      <c r="C241" s="76" t="s">
        <v>21</v>
      </c>
      <c r="D241" s="102" t="s">
        <v>15</v>
      </c>
      <c r="E241" s="104">
        <f ca="1" t="shared" si="35"/>
        <v>18293146.88</v>
      </c>
      <c r="F241" s="77">
        <f ca="1" t="shared" si="35"/>
        <v>19550030.959999997</v>
      </c>
      <c r="G241" s="77">
        <f ca="1" t="shared" si="35"/>
        <v>21280174.8</v>
      </c>
      <c r="H241" s="77">
        <f ca="1" t="shared" si="35"/>
        <v>18318709.64</v>
      </c>
      <c r="I241" s="105">
        <f ca="1" t="shared" si="35"/>
        <v>20094589.240000002</v>
      </c>
      <c r="J241" s="96">
        <f>E241*(VLOOKUP($A241,Revaluation!$A$6:$F$331,6,0))</f>
        <v>17067695.215603635</v>
      </c>
      <c r="K241" s="78">
        <f>F241*(VLOOKUP($A241,Revaluation!$A$6:$F$331,6,0))</f>
        <v>18240381.06017191</v>
      </c>
      <c r="L241" s="78">
        <f>G241*(VLOOKUP($A241,Revaluation!$A$6:$F$331,6,0))</f>
        <v>19854623.154983878</v>
      </c>
      <c r="M241" s="78">
        <f t="shared" si="29"/>
        <v>18318709.64</v>
      </c>
      <c r="N241" s="97">
        <f t="shared" si="30"/>
        <v>20094589.240000002</v>
      </c>
      <c r="O241" s="118">
        <f t="shared" si="31"/>
        <v>0.0009524769288592577</v>
      </c>
    </row>
    <row r="242" spans="1:15" ht="12.75">
      <c r="A242" s="81" t="s">
        <v>498</v>
      </c>
      <c r="B242" s="76" t="s">
        <v>499</v>
      </c>
      <c r="C242" s="76" t="s">
        <v>53</v>
      </c>
      <c r="D242" s="102" t="s">
        <v>54</v>
      </c>
      <c r="E242" s="104">
        <f ca="1" t="shared" si="35"/>
        <v>100227551.32000001</v>
      </c>
      <c r="F242" s="77">
        <f ca="1" t="shared" si="35"/>
        <v>111128371.39999999</v>
      </c>
      <c r="G242" s="77">
        <f ca="1" t="shared" si="35"/>
        <v>114716930.48</v>
      </c>
      <c r="H242" s="77">
        <f ca="1" t="shared" si="35"/>
        <v>115045503.39999999</v>
      </c>
      <c r="I242" s="105">
        <f ca="1" t="shared" si="35"/>
        <v>125416748.66</v>
      </c>
      <c r="J242" s="96">
        <f>E242*(VLOOKUP($A242,Revaluation!$A$6:$F$331,6,0))</f>
        <v>103346401.25834242</v>
      </c>
      <c r="K242" s="78">
        <f>F242*(VLOOKUP($A242,Revaluation!$A$6:$F$331,6,0))</f>
        <v>114586429.68561453</v>
      </c>
      <c r="L242" s="78">
        <f>G242*(VLOOKUP($A242,Revaluation!$A$6:$F$331,6,0))</f>
        <v>118286656.43700823</v>
      </c>
      <c r="M242" s="78">
        <f t="shared" si="29"/>
        <v>115045503.39999999</v>
      </c>
      <c r="N242" s="97">
        <f t="shared" si="30"/>
        <v>125416748.66</v>
      </c>
      <c r="O242" s="118">
        <f t="shared" si="31"/>
        <v>0.005869839082964815</v>
      </c>
    </row>
    <row r="243" spans="1:15" ht="12.75">
      <c r="A243" s="81" t="s">
        <v>500</v>
      </c>
      <c r="B243" s="76" t="s">
        <v>501</v>
      </c>
      <c r="C243" s="76" t="s">
        <v>53</v>
      </c>
      <c r="D243" s="102" t="s">
        <v>15</v>
      </c>
      <c r="E243" s="104">
        <f ca="1" t="shared" si="35"/>
        <v>18833418.119999997</v>
      </c>
      <c r="F243" s="77">
        <f ca="1" t="shared" si="35"/>
        <v>20583801.11</v>
      </c>
      <c r="G243" s="77">
        <f ca="1" t="shared" si="35"/>
        <v>21002613.990000002</v>
      </c>
      <c r="H243" s="77">
        <f ca="1" t="shared" si="35"/>
        <v>29610061.97</v>
      </c>
      <c r="I243" s="105">
        <f ca="1" t="shared" si="35"/>
        <v>29170839.08</v>
      </c>
      <c r="J243" s="96">
        <f>E243*(VLOOKUP($A243,Revaluation!$A$6:$F$331,6,0))</f>
        <v>22548382.1933912</v>
      </c>
      <c r="K243" s="78">
        <f>F243*(VLOOKUP($A243,Revaluation!$A$6:$F$331,6,0))</f>
        <v>24644034.952324953</v>
      </c>
      <c r="L243" s="78">
        <f>G243*(VLOOKUP($A243,Revaluation!$A$6:$F$331,6,0))</f>
        <v>25145460.281788986</v>
      </c>
      <c r="M243" s="78">
        <f t="shared" si="29"/>
        <v>29610061.97</v>
      </c>
      <c r="N243" s="97">
        <f t="shared" si="30"/>
        <v>29170839.08</v>
      </c>
      <c r="O243" s="118">
        <f t="shared" si="31"/>
        <v>0.001334611585176877</v>
      </c>
    </row>
    <row r="244" spans="1:15" ht="12.75">
      <c r="A244" s="81" t="s">
        <v>502</v>
      </c>
      <c r="B244" s="76" t="s">
        <v>503</v>
      </c>
      <c r="C244" s="76" t="s">
        <v>21</v>
      </c>
      <c r="D244" s="102" t="s">
        <v>15</v>
      </c>
      <c r="E244" s="104">
        <f aca="true" ca="1" t="shared" si="36" ref="E244:I253">VLOOKUP($A244,INDIRECT("'"&amp;E$1&amp;"'!"&amp;"$A$10:$O$337"),15,0)</f>
        <v>19509303.19</v>
      </c>
      <c r="F244" s="77">
        <f ca="1" t="shared" si="36"/>
        <v>21417523.06</v>
      </c>
      <c r="G244" s="77">
        <f ca="1" t="shared" si="36"/>
        <v>19875563.83</v>
      </c>
      <c r="H244" s="77">
        <f ca="1" t="shared" si="36"/>
        <v>19715909.669999998</v>
      </c>
      <c r="I244" s="105">
        <f ca="1" t="shared" si="36"/>
        <v>24301118.659999996</v>
      </c>
      <c r="J244" s="96">
        <f>E244*(VLOOKUP($A244,Revaluation!$A$6:$F$331,6,0))</f>
        <v>20992940.89373154</v>
      </c>
      <c r="K244" s="78">
        <f>F244*(VLOOKUP($A244,Revaluation!$A$6:$F$331,6,0))</f>
        <v>23046276.502544433</v>
      </c>
      <c r="L244" s="78">
        <f>G244*(VLOOKUP($A244,Revaluation!$A$6:$F$331,6,0))</f>
        <v>21387054.814271834</v>
      </c>
      <c r="M244" s="78">
        <f t="shared" si="29"/>
        <v>19715909.669999998</v>
      </c>
      <c r="N244" s="97">
        <f t="shared" si="30"/>
        <v>24301118.659999996</v>
      </c>
      <c r="O244" s="118">
        <f t="shared" si="31"/>
        <v>0.0011139845757979572</v>
      </c>
    </row>
    <row r="245" spans="1:15" ht="12.75">
      <c r="A245" s="81" t="s">
        <v>504</v>
      </c>
      <c r="B245" s="76" t="s">
        <v>505</v>
      </c>
      <c r="C245" s="76" t="s">
        <v>21</v>
      </c>
      <c r="D245" s="102" t="s">
        <v>15</v>
      </c>
      <c r="E245" s="104">
        <f ca="1" t="shared" si="36"/>
        <v>33555645.07999999</v>
      </c>
      <c r="F245" s="77">
        <f ca="1" t="shared" si="36"/>
        <v>35447865.05</v>
      </c>
      <c r="G245" s="77">
        <f ca="1" t="shared" si="36"/>
        <v>36883585.86</v>
      </c>
      <c r="H245" s="77">
        <f ca="1" t="shared" si="36"/>
        <v>35147902.04999999</v>
      </c>
      <c r="I245" s="105">
        <f ca="1" t="shared" si="36"/>
        <v>37687017.74</v>
      </c>
      <c r="J245" s="96">
        <f>E245*(VLOOKUP($A245,Revaluation!$A$6:$F$331,6,0))</f>
        <v>33402530.502178017</v>
      </c>
      <c r="K245" s="78">
        <f>F245*(VLOOKUP($A245,Revaluation!$A$6:$F$331,6,0))</f>
        <v>35286116.26290677</v>
      </c>
      <c r="L245" s="78">
        <f>G245*(VLOOKUP($A245,Revaluation!$A$6:$F$331,6,0))</f>
        <v>36715285.87160608</v>
      </c>
      <c r="M245" s="78">
        <f t="shared" si="29"/>
        <v>35147902.04999999</v>
      </c>
      <c r="N245" s="97">
        <f t="shared" si="30"/>
        <v>37687017.74</v>
      </c>
      <c r="O245" s="118">
        <f t="shared" si="31"/>
        <v>0.0018142301212644707</v>
      </c>
    </row>
    <row r="246" spans="1:15" ht="12.75">
      <c r="A246" s="81" t="s">
        <v>506</v>
      </c>
      <c r="B246" s="76" t="s">
        <v>507</v>
      </c>
      <c r="C246" s="76" t="s">
        <v>18</v>
      </c>
      <c r="D246" s="102" t="s">
        <v>15</v>
      </c>
      <c r="E246" s="104">
        <f ca="1" t="shared" si="36"/>
        <v>33003311.400000002</v>
      </c>
      <c r="F246" s="77">
        <f ca="1" t="shared" si="36"/>
        <v>34683951.519999996</v>
      </c>
      <c r="G246" s="77">
        <f ca="1" t="shared" si="36"/>
        <v>36051317.34</v>
      </c>
      <c r="H246" s="77">
        <f ca="1" t="shared" si="36"/>
        <v>35694102.06999999</v>
      </c>
      <c r="I246" s="105">
        <f ca="1" t="shared" si="36"/>
        <v>37291025.24</v>
      </c>
      <c r="J246" s="96">
        <f>E246*(VLOOKUP($A246,Revaluation!$A$6:$F$331,6,0))</f>
        <v>33279666.65584706</v>
      </c>
      <c r="K246" s="78">
        <f>F246*(VLOOKUP($A246,Revaluation!$A$6:$F$331,6,0))</f>
        <v>34974379.719156295</v>
      </c>
      <c r="L246" s="78">
        <f>G246*(VLOOKUP($A246,Revaluation!$A$6:$F$331,6,0))</f>
        <v>36353195.26086582</v>
      </c>
      <c r="M246" s="78">
        <f t="shared" si="29"/>
        <v>35694102.06999999</v>
      </c>
      <c r="N246" s="97">
        <f t="shared" si="30"/>
        <v>37291025.24</v>
      </c>
      <c r="O246" s="118">
        <f t="shared" si="31"/>
        <v>0.0018076497949897094</v>
      </c>
    </row>
    <row r="247" spans="1:15" ht="12.75">
      <c r="A247" s="81" t="s">
        <v>508</v>
      </c>
      <c r="B247" s="76" t="s">
        <v>509</v>
      </c>
      <c r="C247" s="76" t="s">
        <v>32</v>
      </c>
      <c r="D247" s="102" t="s">
        <v>15</v>
      </c>
      <c r="E247" s="104">
        <f ca="1" t="shared" si="36"/>
        <v>20878061.810000002</v>
      </c>
      <c r="F247" s="77">
        <f ca="1" t="shared" si="36"/>
        <v>21485745.520000003</v>
      </c>
      <c r="G247" s="77">
        <f ca="1" t="shared" si="36"/>
        <v>22659477.990000002</v>
      </c>
      <c r="H247" s="77">
        <f ca="1" t="shared" si="36"/>
        <v>23792521.58</v>
      </c>
      <c r="I247" s="105">
        <f ca="1" t="shared" si="36"/>
        <v>26007343.029999997</v>
      </c>
      <c r="J247" s="96">
        <f>E247*(VLOOKUP($A247,Revaluation!$A$6:$F$331,6,0))</f>
        <v>22278599.681795124</v>
      </c>
      <c r="K247" s="78">
        <f>F247*(VLOOKUP($A247,Revaluation!$A$6:$F$331,6,0))</f>
        <v>22927047.906129513</v>
      </c>
      <c r="L247" s="78">
        <f>G247*(VLOOKUP($A247,Revaluation!$A$6:$F$331,6,0))</f>
        <v>24179516.457598686</v>
      </c>
      <c r="M247" s="78">
        <f t="shared" si="29"/>
        <v>23792521.58</v>
      </c>
      <c r="N247" s="97">
        <f t="shared" si="30"/>
        <v>26007343.029999997</v>
      </c>
      <c r="O247" s="118">
        <f t="shared" si="31"/>
        <v>0.00121314217437275</v>
      </c>
    </row>
    <row r="248" spans="1:15" ht="12.75">
      <c r="A248" s="81" t="s">
        <v>510</v>
      </c>
      <c r="B248" s="76" t="s">
        <v>511</v>
      </c>
      <c r="C248" s="76" t="s">
        <v>21</v>
      </c>
      <c r="D248" s="102" t="s">
        <v>15</v>
      </c>
      <c r="E248" s="104">
        <f ca="1" t="shared" si="36"/>
        <v>18807883.36</v>
      </c>
      <c r="F248" s="77">
        <f ca="1" t="shared" si="36"/>
        <v>19043127.749999996</v>
      </c>
      <c r="G248" s="77">
        <f ca="1" t="shared" si="36"/>
        <v>19827625.55</v>
      </c>
      <c r="H248" s="77">
        <f ca="1" t="shared" si="36"/>
        <v>17416295.6</v>
      </c>
      <c r="I248" s="105">
        <f ca="1" t="shared" si="36"/>
        <v>19045502.170000006</v>
      </c>
      <c r="J248" s="96">
        <f>E248*(VLOOKUP($A248,Revaluation!$A$6:$F$331,6,0))</f>
        <v>17418212.281256743</v>
      </c>
      <c r="K248" s="78">
        <f>F248*(VLOOKUP($A248,Revaluation!$A$6:$F$331,6,0))</f>
        <v>17636075.006400455</v>
      </c>
      <c r="L248" s="78">
        <f>G248*(VLOOKUP($A248,Revaluation!$A$6:$F$331,6,0))</f>
        <v>18362608.07516886</v>
      </c>
      <c r="M248" s="78">
        <f t="shared" si="29"/>
        <v>17416295.6</v>
      </c>
      <c r="N248" s="97">
        <f t="shared" si="30"/>
        <v>19045502.170000006</v>
      </c>
      <c r="O248" s="118">
        <f t="shared" si="31"/>
        <v>0.0009148433695651488</v>
      </c>
    </row>
    <row r="249" spans="1:15" ht="12.75">
      <c r="A249" s="81" t="s">
        <v>512</v>
      </c>
      <c r="B249" s="76" t="s">
        <v>513</v>
      </c>
      <c r="C249" s="76" t="s">
        <v>14</v>
      </c>
      <c r="D249" s="102" t="s">
        <v>15</v>
      </c>
      <c r="E249" s="104">
        <f ca="1" t="shared" si="36"/>
        <v>37855080.220000006</v>
      </c>
      <c r="F249" s="77">
        <f ca="1" t="shared" si="36"/>
        <v>38227040.72</v>
      </c>
      <c r="G249" s="77">
        <f ca="1" t="shared" si="36"/>
        <v>40502477.45</v>
      </c>
      <c r="H249" s="77">
        <f ca="1" t="shared" si="36"/>
        <v>38158366.019999996</v>
      </c>
      <c r="I249" s="105">
        <f ca="1" t="shared" si="36"/>
        <v>39892596.81000001</v>
      </c>
      <c r="J249" s="96">
        <f>E249*(VLOOKUP($A249,Revaluation!$A$6:$F$331,6,0))</f>
        <v>36097706.8688721</v>
      </c>
      <c r="K249" s="78">
        <f>F249*(VLOOKUP($A249,Revaluation!$A$6:$F$331,6,0))</f>
        <v>36452399.58165375</v>
      </c>
      <c r="L249" s="78">
        <f>G249*(VLOOKUP($A249,Revaluation!$A$6:$F$331,6,0))</f>
        <v>38622202.09166954</v>
      </c>
      <c r="M249" s="78">
        <f t="shared" si="29"/>
        <v>38158366.019999996</v>
      </c>
      <c r="N249" s="97">
        <f t="shared" si="30"/>
        <v>39892596.81000001</v>
      </c>
      <c r="O249" s="118">
        <f t="shared" si="31"/>
        <v>0.001926036629465138</v>
      </c>
    </row>
    <row r="250" spans="1:15" ht="12.75">
      <c r="A250" s="81" t="s">
        <v>514</v>
      </c>
      <c r="B250" s="76" t="s">
        <v>515</v>
      </c>
      <c r="C250" s="76" t="s">
        <v>18</v>
      </c>
      <c r="D250" s="102" t="s">
        <v>15</v>
      </c>
      <c r="E250" s="104">
        <f ca="1" t="shared" si="36"/>
        <v>26614821.39</v>
      </c>
      <c r="F250" s="77">
        <f ca="1" t="shared" si="36"/>
        <v>28940165.33</v>
      </c>
      <c r="G250" s="77">
        <f ca="1" t="shared" si="36"/>
        <v>29523543.87</v>
      </c>
      <c r="H250" s="77">
        <f ca="1" t="shared" si="36"/>
        <v>31139776.43</v>
      </c>
      <c r="I250" s="105">
        <f ca="1" t="shared" si="36"/>
        <v>32055391.850000005</v>
      </c>
      <c r="J250" s="96">
        <f>E250*(VLOOKUP($A250,Revaluation!$A$6:$F$331,6,0))</f>
        <v>27201962.15391838</v>
      </c>
      <c r="K250" s="78">
        <f>F250*(VLOOKUP($A250,Revaluation!$A$6:$F$331,6,0))</f>
        <v>29578604.736779746</v>
      </c>
      <c r="L250" s="78">
        <f>G250*(VLOOKUP($A250,Revaluation!$A$6:$F$331,6,0))</f>
        <v>30174852.99762476</v>
      </c>
      <c r="M250" s="78">
        <f t="shared" si="29"/>
        <v>31139776.43</v>
      </c>
      <c r="N250" s="97">
        <f t="shared" si="30"/>
        <v>32055391.850000005</v>
      </c>
      <c r="O250" s="118">
        <f t="shared" si="31"/>
        <v>0.001528329632242154</v>
      </c>
    </row>
    <row r="251" spans="1:15" ht="12.75">
      <c r="A251" s="81" t="s">
        <v>516</v>
      </c>
      <c r="B251" s="76" t="s">
        <v>517</v>
      </c>
      <c r="C251" s="76" t="s">
        <v>53</v>
      </c>
      <c r="D251" s="102" t="s">
        <v>15</v>
      </c>
      <c r="E251" s="104">
        <f ca="1" t="shared" si="36"/>
        <v>32261031.45</v>
      </c>
      <c r="F251" s="77">
        <f ca="1" t="shared" si="36"/>
        <v>34081734.839999996</v>
      </c>
      <c r="G251" s="77">
        <f ca="1" t="shared" si="36"/>
        <v>35265960.92</v>
      </c>
      <c r="H251" s="77">
        <f ca="1" t="shared" si="36"/>
        <v>38447001.06999999</v>
      </c>
      <c r="I251" s="105">
        <f ca="1" t="shared" si="36"/>
        <v>39711711.050000004</v>
      </c>
      <c r="J251" s="96">
        <f>E251*(VLOOKUP($A251,Revaluation!$A$6:$F$331,6,0))</f>
        <v>35479745.87706121</v>
      </c>
      <c r="K251" s="78">
        <f>F251*(VLOOKUP($A251,Revaluation!$A$6:$F$331,6,0))</f>
        <v>37482102.61183646</v>
      </c>
      <c r="L251" s="78">
        <f>G251*(VLOOKUP($A251,Revaluation!$A$6:$F$331,6,0))</f>
        <v>38784480.077495225</v>
      </c>
      <c r="M251" s="78">
        <f t="shared" si="29"/>
        <v>38447001.06999999</v>
      </c>
      <c r="N251" s="97">
        <f t="shared" si="30"/>
        <v>39711711.050000004</v>
      </c>
      <c r="O251" s="118">
        <f t="shared" si="31"/>
        <v>0.0019329761177345642</v>
      </c>
    </row>
    <row r="252" spans="1:15" ht="12.75">
      <c r="A252" s="81" t="s">
        <v>518</v>
      </c>
      <c r="B252" s="76" t="s">
        <v>519</v>
      </c>
      <c r="C252" s="76" t="s">
        <v>61</v>
      </c>
      <c r="D252" s="102" t="s">
        <v>15</v>
      </c>
      <c r="E252" s="104">
        <f ca="1" t="shared" si="36"/>
        <v>16800792.58</v>
      </c>
      <c r="F252" s="77">
        <f ca="1" t="shared" si="36"/>
        <v>19355779.55</v>
      </c>
      <c r="G252" s="77">
        <f ca="1" t="shared" si="36"/>
        <v>19016464.52</v>
      </c>
      <c r="H252" s="77">
        <f ca="1" t="shared" si="36"/>
        <v>17553476.23</v>
      </c>
      <c r="I252" s="105">
        <f ca="1" t="shared" si="36"/>
        <v>18401186.05</v>
      </c>
      <c r="J252" s="96">
        <f>E252*(VLOOKUP($A252,Revaluation!$A$6:$F$331,6,0))</f>
        <v>16104464.135618422</v>
      </c>
      <c r="K252" s="78">
        <f>F252*(VLOOKUP($A252,Revaluation!$A$6:$F$331,6,0))</f>
        <v>18553556.690592244</v>
      </c>
      <c r="L252" s="78">
        <f>G252*(VLOOKUP($A252,Revaluation!$A$6:$F$331,6,0))</f>
        <v>18228304.96777672</v>
      </c>
      <c r="M252" s="78">
        <f t="shared" si="29"/>
        <v>17553476.23</v>
      </c>
      <c r="N252" s="97">
        <f t="shared" si="30"/>
        <v>18401186.05</v>
      </c>
      <c r="O252" s="118">
        <f t="shared" si="31"/>
        <v>0.0009042809374741545</v>
      </c>
    </row>
    <row r="253" spans="1:15" ht="12.75">
      <c r="A253" s="81" t="s">
        <v>520</v>
      </c>
      <c r="B253" s="76" t="s">
        <v>521</v>
      </c>
      <c r="C253" s="76" t="s">
        <v>167</v>
      </c>
      <c r="D253" s="102" t="s">
        <v>42</v>
      </c>
      <c r="E253" s="104">
        <f ca="1" t="shared" si="36"/>
        <v>24467924.860000003</v>
      </c>
      <c r="F253" s="77">
        <f ca="1" t="shared" si="36"/>
        <v>26423161.040000003</v>
      </c>
      <c r="G253" s="77">
        <f ca="1" t="shared" si="36"/>
        <v>26994758.73</v>
      </c>
      <c r="H253" s="77">
        <f ca="1" t="shared" si="36"/>
        <v>26267360.34</v>
      </c>
      <c r="I253" s="105">
        <f ca="1" t="shared" si="36"/>
        <v>28700549.71</v>
      </c>
      <c r="J253" s="96">
        <f>E253*(VLOOKUP($A253,Revaluation!$A$6:$F$331,6,0))</f>
        <v>24903680.7330269</v>
      </c>
      <c r="K253" s="78">
        <f>F253*(VLOOKUP($A253,Revaluation!$A$6:$F$331,6,0))</f>
        <v>26893738.241499364</v>
      </c>
      <c r="L253" s="78">
        <f>G253*(VLOOKUP($A253,Revaluation!$A$6:$F$331,6,0))</f>
        <v>27475515.668925047</v>
      </c>
      <c r="M253" s="78">
        <f t="shared" si="29"/>
        <v>26267360.34</v>
      </c>
      <c r="N253" s="97">
        <f t="shared" si="30"/>
        <v>28700549.71</v>
      </c>
      <c r="O253" s="118">
        <f t="shared" si="31"/>
        <v>0.001366389990908486</v>
      </c>
    </row>
    <row r="254" spans="1:15" ht="12.75">
      <c r="A254" s="81" t="s">
        <v>522</v>
      </c>
      <c r="B254" s="76" t="s">
        <v>523</v>
      </c>
      <c r="C254" s="76" t="s">
        <v>14</v>
      </c>
      <c r="D254" s="102" t="s">
        <v>54</v>
      </c>
      <c r="E254" s="104">
        <f aca="true" ca="1" t="shared" si="37" ref="E254:I263">VLOOKUP($A254,INDIRECT("'"&amp;E$1&amp;"'!"&amp;"$A$10:$O$337"),15,0)</f>
        <v>83617574.08</v>
      </c>
      <c r="F254" s="77">
        <f ca="1" t="shared" si="37"/>
        <v>85476969.91999999</v>
      </c>
      <c r="G254" s="77">
        <f ca="1" t="shared" si="37"/>
        <v>88392244.17000002</v>
      </c>
      <c r="H254" s="77">
        <f ca="1" t="shared" si="37"/>
        <v>82229210.25999999</v>
      </c>
      <c r="I254" s="105">
        <f ca="1" t="shared" si="37"/>
        <v>96493905.05</v>
      </c>
      <c r="J254" s="96">
        <f>E254*(VLOOKUP($A254,Revaluation!$A$6:$F$331,6,0))</f>
        <v>84924074.5165489</v>
      </c>
      <c r="K254" s="78">
        <f>F254*(VLOOKUP($A254,Revaluation!$A$6:$F$331,6,0))</f>
        <v>86812522.87933977</v>
      </c>
      <c r="L254" s="78">
        <f>G254*(VLOOKUP($A254,Revaluation!$A$6:$F$331,6,0))</f>
        <v>89773347.44722681</v>
      </c>
      <c r="M254" s="78">
        <f t="shared" si="29"/>
        <v>82229210.25999999</v>
      </c>
      <c r="N254" s="97">
        <f t="shared" si="30"/>
        <v>96493905.05</v>
      </c>
      <c r="O254" s="118">
        <f t="shared" si="31"/>
        <v>0.004480976326049407</v>
      </c>
    </row>
    <row r="255" spans="1:15" ht="12.75">
      <c r="A255" s="81" t="s">
        <v>524</v>
      </c>
      <c r="B255" s="76" t="s">
        <v>525</v>
      </c>
      <c r="C255" s="76" t="s">
        <v>32</v>
      </c>
      <c r="D255" s="102" t="s">
        <v>54</v>
      </c>
      <c r="E255" s="104">
        <f ca="1" t="shared" si="37"/>
        <v>36879420.65</v>
      </c>
      <c r="F255" s="77">
        <f ca="1" t="shared" si="37"/>
        <v>40528206.57</v>
      </c>
      <c r="G255" s="77">
        <f ca="1" t="shared" si="37"/>
        <v>41865707.23</v>
      </c>
      <c r="H255" s="77">
        <f ca="1" t="shared" si="37"/>
        <v>40658534.089999996</v>
      </c>
      <c r="I255" s="105">
        <f ca="1" t="shared" si="37"/>
        <v>42894304.28</v>
      </c>
      <c r="J255" s="96">
        <f>E255*(VLOOKUP($A255,Revaluation!$A$6:$F$331,6,0))</f>
        <v>37065305.74335906</v>
      </c>
      <c r="K255" s="78">
        <f>F255*(VLOOKUP($A255,Revaluation!$A$6:$F$331,6,0))</f>
        <v>40732482.812119864</v>
      </c>
      <c r="L255" s="78">
        <f>G255*(VLOOKUP($A255,Revaluation!$A$6:$F$331,6,0))</f>
        <v>42076724.94014376</v>
      </c>
      <c r="M255" s="78">
        <f t="shared" si="29"/>
        <v>40658534.089999996</v>
      </c>
      <c r="N255" s="97">
        <f t="shared" si="30"/>
        <v>42894304.28</v>
      </c>
      <c r="O255" s="118">
        <f t="shared" si="31"/>
        <v>0.0020706149316994382</v>
      </c>
    </row>
    <row r="256" spans="1:15" ht="12.75">
      <c r="A256" s="81" t="s">
        <v>526</v>
      </c>
      <c r="B256" s="76" t="s">
        <v>527</v>
      </c>
      <c r="C256" s="76" t="s">
        <v>35</v>
      </c>
      <c r="D256" s="102" t="s">
        <v>36</v>
      </c>
      <c r="E256" s="104">
        <f ca="1" t="shared" si="37"/>
        <v>139964275.82999998</v>
      </c>
      <c r="F256" s="77">
        <f ca="1" t="shared" si="37"/>
        <v>140740869.79999998</v>
      </c>
      <c r="G256" s="77">
        <f ca="1" t="shared" si="37"/>
        <v>152495481.42999995</v>
      </c>
      <c r="H256" s="77">
        <f ca="1" t="shared" si="37"/>
        <v>174865381.10999998</v>
      </c>
      <c r="I256" s="105">
        <f ca="1" t="shared" si="37"/>
        <v>187575114.89000002</v>
      </c>
      <c r="J256" s="96">
        <f>E256*(VLOOKUP($A256,Revaluation!$A$6:$F$331,6,0))</f>
        <v>158894278.6792178</v>
      </c>
      <c r="K256" s="78">
        <f>F256*(VLOOKUP($A256,Revaluation!$A$6:$F$331,6,0))</f>
        <v>159775906.0656207</v>
      </c>
      <c r="L256" s="78">
        <f>G256*(VLOOKUP($A256,Revaluation!$A$6:$F$331,6,0))</f>
        <v>173120315.02303022</v>
      </c>
      <c r="M256" s="78">
        <f t="shared" si="29"/>
        <v>174865381.10999998</v>
      </c>
      <c r="N256" s="97">
        <f t="shared" si="30"/>
        <v>187575114.89000002</v>
      </c>
      <c r="O256" s="118">
        <f t="shared" si="31"/>
        <v>0.008694914615640417</v>
      </c>
    </row>
    <row r="257" spans="1:15" ht="12.75">
      <c r="A257" s="81" t="s">
        <v>528</v>
      </c>
      <c r="B257" s="76" t="s">
        <v>529</v>
      </c>
      <c r="C257" s="76" t="s">
        <v>14</v>
      </c>
      <c r="D257" s="102" t="s">
        <v>15</v>
      </c>
      <c r="E257" s="104">
        <f ca="1" t="shared" si="37"/>
        <v>35392901.33999999</v>
      </c>
      <c r="F257" s="77">
        <f ca="1" t="shared" si="37"/>
        <v>40253420.620000005</v>
      </c>
      <c r="G257" s="77">
        <f ca="1" t="shared" si="37"/>
        <v>41843661.449999996</v>
      </c>
      <c r="H257" s="77">
        <f ca="1" t="shared" si="37"/>
        <v>33640408.02</v>
      </c>
      <c r="I257" s="105">
        <f ca="1" t="shared" si="37"/>
        <v>38254442.03999999</v>
      </c>
      <c r="J257" s="96">
        <f>E257*(VLOOKUP($A257,Revaluation!$A$6:$F$331,6,0))</f>
        <v>30940286.909436174</v>
      </c>
      <c r="K257" s="78">
        <f>F257*(VLOOKUP($A257,Revaluation!$A$6:$F$331,6,0))</f>
        <v>35189327.12253916</v>
      </c>
      <c r="L257" s="78">
        <f>G257*(VLOOKUP($A257,Revaluation!$A$6:$F$331,6,0))</f>
        <v>36579507.23415642</v>
      </c>
      <c r="M257" s="78">
        <f t="shared" si="29"/>
        <v>33640408.02</v>
      </c>
      <c r="N257" s="97">
        <f t="shared" si="30"/>
        <v>38254442.03999999</v>
      </c>
      <c r="O257" s="118">
        <f t="shared" si="31"/>
        <v>0.0017772319545344554</v>
      </c>
    </row>
    <row r="258" spans="1:15" ht="12.75">
      <c r="A258" s="81" t="s">
        <v>530</v>
      </c>
      <c r="B258" s="76" t="s">
        <v>531</v>
      </c>
      <c r="C258" s="76" t="s">
        <v>32</v>
      </c>
      <c r="D258" s="102" t="s">
        <v>15</v>
      </c>
      <c r="E258" s="104">
        <f ca="1" t="shared" si="37"/>
        <v>51707479.989999995</v>
      </c>
      <c r="F258" s="77">
        <f ca="1" t="shared" si="37"/>
        <v>53768545.7</v>
      </c>
      <c r="G258" s="77">
        <f ca="1" t="shared" si="37"/>
        <v>56518967.06</v>
      </c>
      <c r="H258" s="77">
        <f ca="1" t="shared" si="37"/>
        <v>56201273.68</v>
      </c>
      <c r="I258" s="105">
        <f ca="1" t="shared" si="37"/>
        <v>60627685</v>
      </c>
      <c r="J258" s="96">
        <f>E258*(VLOOKUP($A258,Revaluation!$A$6:$F$331,6,0))</f>
        <v>52908834.43786709</v>
      </c>
      <c r="K258" s="78">
        <f>F258*(VLOOKUP($A258,Revaluation!$A$6:$F$331,6,0))</f>
        <v>55017786.26528249</v>
      </c>
      <c r="L258" s="78">
        <f>G258*(VLOOKUP($A258,Revaluation!$A$6:$F$331,6,0))</f>
        <v>57832110.0033327</v>
      </c>
      <c r="M258" s="78">
        <f t="shared" si="29"/>
        <v>56201273.68</v>
      </c>
      <c r="N258" s="97">
        <f t="shared" si="30"/>
        <v>60627685</v>
      </c>
      <c r="O258" s="118">
        <f t="shared" si="31"/>
        <v>0.002876359957458477</v>
      </c>
    </row>
    <row r="259" spans="1:15" ht="12.75">
      <c r="A259" s="81" t="s">
        <v>532</v>
      </c>
      <c r="B259" s="76" t="s">
        <v>533</v>
      </c>
      <c r="C259" s="76" t="s">
        <v>32</v>
      </c>
      <c r="D259" s="102" t="s">
        <v>15</v>
      </c>
      <c r="E259" s="104">
        <f ca="1" t="shared" si="37"/>
        <v>34276956.98999999</v>
      </c>
      <c r="F259" s="77">
        <f ca="1" t="shared" si="37"/>
        <v>37691979.27000001</v>
      </c>
      <c r="G259" s="77">
        <f ca="1" t="shared" si="37"/>
        <v>40739871.080000006</v>
      </c>
      <c r="H259" s="77">
        <f ca="1" t="shared" si="37"/>
        <v>40727114.68</v>
      </c>
      <c r="I259" s="105">
        <f ca="1" t="shared" si="37"/>
        <v>43190939.07</v>
      </c>
      <c r="J259" s="96">
        <f>E259*(VLOOKUP($A259,Revaluation!$A$6:$F$331,6,0))</f>
        <v>33649961.32280666</v>
      </c>
      <c r="K259" s="78">
        <f>F259*(VLOOKUP($A259,Revaluation!$A$6:$F$331,6,0))</f>
        <v>37002515.858848155</v>
      </c>
      <c r="L259" s="78">
        <f>G259*(VLOOKUP($A259,Revaluation!$A$6:$F$331,6,0))</f>
        <v>39994655.492261946</v>
      </c>
      <c r="M259" s="78">
        <f t="shared" si="29"/>
        <v>40727114.68</v>
      </c>
      <c r="N259" s="97">
        <f t="shared" si="30"/>
        <v>43190939.07</v>
      </c>
      <c r="O259" s="118">
        <f t="shared" si="31"/>
        <v>0.001980410089909488</v>
      </c>
    </row>
    <row r="260" spans="1:15" ht="12.75">
      <c r="A260" s="81" t="s">
        <v>534</v>
      </c>
      <c r="B260" s="76" t="s">
        <v>535</v>
      </c>
      <c r="C260" s="76" t="s">
        <v>18</v>
      </c>
      <c r="D260" s="102" t="s">
        <v>42</v>
      </c>
      <c r="E260" s="104">
        <f ca="1" t="shared" si="37"/>
        <v>42880860.49</v>
      </c>
      <c r="F260" s="77">
        <f ca="1" t="shared" si="37"/>
        <v>46400475.24</v>
      </c>
      <c r="G260" s="77">
        <f ca="1" t="shared" si="37"/>
        <v>46003381.4</v>
      </c>
      <c r="H260" s="77">
        <f ca="1" t="shared" si="37"/>
        <v>44047476.03</v>
      </c>
      <c r="I260" s="105">
        <f ca="1" t="shared" si="37"/>
        <v>44467295.940000005</v>
      </c>
      <c r="J260" s="96">
        <f>E260*(VLOOKUP($A260,Revaluation!$A$6:$F$331,6,0))</f>
        <v>41376331.499608</v>
      </c>
      <c r="K260" s="78">
        <f>F260*(VLOOKUP($A260,Revaluation!$A$6:$F$331,6,0))</f>
        <v>44772456.133834295</v>
      </c>
      <c r="L260" s="78">
        <f>G260*(VLOOKUP($A260,Revaluation!$A$6:$F$331,6,0))</f>
        <v>44389294.831273116</v>
      </c>
      <c r="M260" s="78">
        <f aca="true" t="shared" si="38" ref="M260:M323">H260</f>
        <v>44047476.03</v>
      </c>
      <c r="N260" s="97">
        <f aca="true" t="shared" si="39" ref="N260:N323">I260</f>
        <v>44467295.940000005</v>
      </c>
      <c r="O260" s="118">
        <f t="shared" si="31"/>
        <v>0.0022296613855717945</v>
      </c>
    </row>
    <row r="261" spans="1:15" ht="12.75">
      <c r="A261" s="81" t="s">
        <v>536</v>
      </c>
      <c r="B261" s="76" t="s">
        <v>537</v>
      </c>
      <c r="C261" s="76" t="s">
        <v>61</v>
      </c>
      <c r="D261" s="102" t="s">
        <v>15</v>
      </c>
      <c r="E261" s="104">
        <f ca="1" t="shared" si="37"/>
        <v>37710325.69</v>
      </c>
      <c r="F261" s="77">
        <f ca="1" t="shared" si="37"/>
        <v>41561928.07999999</v>
      </c>
      <c r="G261" s="77">
        <f ca="1" t="shared" si="37"/>
        <v>41052250.980000004</v>
      </c>
      <c r="H261" s="77">
        <f ca="1" t="shared" si="37"/>
        <v>37325351.86</v>
      </c>
      <c r="I261" s="105">
        <f ca="1" t="shared" si="37"/>
        <v>39367198.34</v>
      </c>
      <c r="J261" s="96">
        <f>E261*(VLOOKUP($A261,Revaluation!$A$6:$F$331,6,0))</f>
        <v>35728038.479181856</v>
      </c>
      <c r="K261" s="78">
        <f>F261*(VLOOKUP($A261,Revaluation!$A$6:$F$331,6,0))</f>
        <v>39377176.9015774</v>
      </c>
      <c r="L261" s="78">
        <f>G261*(VLOOKUP($A261,Revaluation!$A$6:$F$331,6,0))</f>
        <v>38894291.57222618</v>
      </c>
      <c r="M261" s="78">
        <f t="shared" si="38"/>
        <v>37325351.86</v>
      </c>
      <c r="N261" s="97">
        <f t="shared" si="39"/>
        <v>39367198.34</v>
      </c>
      <c r="O261" s="118">
        <f t="shared" si="31"/>
        <v>0.0019409868794746878</v>
      </c>
    </row>
    <row r="262" spans="1:15" ht="12.75">
      <c r="A262" s="81" t="s">
        <v>538</v>
      </c>
      <c r="B262" s="76" t="s">
        <v>539</v>
      </c>
      <c r="C262" s="76" t="s">
        <v>61</v>
      </c>
      <c r="D262" s="102" t="s">
        <v>15</v>
      </c>
      <c r="E262" s="104">
        <f ca="1" t="shared" si="37"/>
        <v>14605000.040000001</v>
      </c>
      <c r="F262" s="77">
        <f ca="1" t="shared" si="37"/>
        <v>16496858.26</v>
      </c>
      <c r="G262" s="77">
        <f ca="1" t="shared" si="37"/>
        <v>16627265.639999999</v>
      </c>
      <c r="H262" s="77">
        <f ca="1" t="shared" si="37"/>
        <v>15200069.9</v>
      </c>
      <c r="I262" s="105">
        <f ca="1" t="shared" si="37"/>
        <v>16913618.229999997</v>
      </c>
      <c r="J262" s="96">
        <f>E262*(VLOOKUP($A262,Revaluation!$A$6:$F$331,6,0))</f>
        <v>14367332.076704301</v>
      </c>
      <c r="K262" s="78">
        <f>F262*(VLOOKUP($A262,Revaluation!$A$6:$F$331,6,0))</f>
        <v>16228403.984567348</v>
      </c>
      <c r="L262" s="78">
        <f>G262*(VLOOKUP($A262,Revaluation!$A$6:$F$331,6,0))</f>
        <v>16356689.238150474</v>
      </c>
      <c r="M262" s="78">
        <f t="shared" si="38"/>
        <v>15200069.9</v>
      </c>
      <c r="N262" s="97">
        <f t="shared" si="39"/>
        <v>16913618.229999997</v>
      </c>
      <c r="O262" s="118">
        <f aca="true" t="shared" si="40" ref="O262:O325">SUM(J262:N262)/SUM(J$5:N$330)</f>
        <v>0.0008047859521198894</v>
      </c>
    </row>
    <row r="263" spans="1:15" ht="12.75">
      <c r="A263" s="81" t="s">
        <v>540</v>
      </c>
      <c r="B263" s="76" t="s">
        <v>541</v>
      </c>
      <c r="C263" s="76" t="s">
        <v>32</v>
      </c>
      <c r="D263" s="102" t="s">
        <v>15</v>
      </c>
      <c r="E263" s="104">
        <f ca="1" t="shared" si="37"/>
        <v>39122891.11</v>
      </c>
      <c r="F263" s="77">
        <f ca="1" t="shared" si="37"/>
        <v>42024703.26999999</v>
      </c>
      <c r="G263" s="77">
        <f ca="1" t="shared" si="37"/>
        <v>45252879.410000004</v>
      </c>
      <c r="H263" s="77">
        <f ca="1" t="shared" si="37"/>
        <v>39856667.089999996</v>
      </c>
      <c r="I263" s="105">
        <f ca="1" t="shared" si="37"/>
        <v>44251684.66</v>
      </c>
      <c r="J263" s="96">
        <f>E263*(VLOOKUP($A263,Revaluation!$A$6:$F$331,6,0))</f>
        <v>37014312.91152419</v>
      </c>
      <c r="K263" s="78">
        <f>F263*(VLOOKUP($A263,Revaluation!$A$6:$F$331,6,0))</f>
        <v>39759728.19790243</v>
      </c>
      <c r="L263" s="78">
        <f>G263*(VLOOKUP($A263,Revaluation!$A$6:$F$331,6,0))</f>
        <v>42813917.66062685</v>
      </c>
      <c r="M263" s="78">
        <f t="shared" si="38"/>
        <v>39856667.089999996</v>
      </c>
      <c r="N263" s="97">
        <f t="shared" si="39"/>
        <v>44251684.66</v>
      </c>
      <c r="O263" s="118">
        <f t="shared" si="40"/>
        <v>0.002073352566539428</v>
      </c>
    </row>
    <row r="264" spans="1:15" ht="12.75">
      <c r="A264" s="81" t="s">
        <v>542</v>
      </c>
      <c r="B264" s="76" t="s">
        <v>543</v>
      </c>
      <c r="C264" s="76" t="s">
        <v>18</v>
      </c>
      <c r="D264" s="102" t="s">
        <v>42</v>
      </c>
      <c r="E264" s="104">
        <f aca="true" ca="1" t="shared" si="41" ref="E264:I273">VLOOKUP($A264,INDIRECT("'"&amp;E$1&amp;"'!"&amp;"$A$10:$O$337"),15,0)</f>
        <v>78702313.27999999</v>
      </c>
      <c r="F264" s="77">
        <f ca="1" t="shared" si="41"/>
        <v>86112459.08</v>
      </c>
      <c r="G264" s="77">
        <f ca="1" t="shared" si="41"/>
        <v>83706988.41000001</v>
      </c>
      <c r="H264" s="77">
        <f ca="1" t="shared" si="41"/>
        <v>80317852.94</v>
      </c>
      <c r="I264" s="105">
        <f ca="1" t="shared" si="41"/>
        <v>86694875.34000002</v>
      </c>
      <c r="J264" s="96">
        <f>E264*(VLOOKUP($A264,Revaluation!$A$6:$F$331,6,0))</f>
        <v>75666408.27419874</v>
      </c>
      <c r="K264" s="78">
        <f>F264*(VLOOKUP($A264,Revaluation!$A$6:$F$331,6,0))</f>
        <v>82790711.15814747</v>
      </c>
      <c r="L264" s="78">
        <f>G264*(VLOOKUP($A264,Revaluation!$A$6:$F$331,6,0))</f>
        <v>80478030.3966522</v>
      </c>
      <c r="M264" s="78">
        <f t="shared" si="38"/>
        <v>80317852.94</v>
      </c>
      <c r="N264" s="97">
        <f t="shared" si="39"/>
        <v>86694875.34000002</v>
      </c>
      <c r="O264" s="118">
        <f t="shared" si="40"/>
        <v>0.004131999606716813</v>
      </c>
    </row>
    <row r="265" spans="1:15" ht="12.75">
      <c r="A265" s="81" t="s">
        <v>544</v>
      </c>
      <c r="B265" s="76" t="s">
        <v>545</v>
      </c>
      <c r="C265" s="76" t="s">
        <v>167</v>
      </c>
      <c r="D265" s="102" t="s">
        <v>54</v>
      </c>
      <c r="E265" s="104">
        <f ca="1" t="shared" si="41"/>
        <v>60534850.24</v>
      </c>
      <c r="F265" s="77">
        <f ca="1" t="shared" si="41"/>
        <v>65375462.45</v>
      </c>
      <c r="G265" s="77">
        <f ca="1" t="shared" si="41"/>
        <v>66781218.400000006</v>
      </c>
      <c r="H265" s="77">
        <f ca="1" t="shared" si="41"/>
        <v>68658660.74000001</v>
      </c>
      <c r="I265" s="105">
        <f ca="1" t="shared" si="41"/>
        <v>73557758.98999996</v>
      </c>
      <c r="J265" s="96">
        <f>E265*(VLOOKUP($A265,Revaluation!$A$6:$F$331,6,0))</f>
        <v>62829816.05048646</v>
      </c>
      <c r="K265" s="78">
        <f>F265*(VLOOKUP($A265,Revaluation!$A$6:$F$331,6,0))</f>
        <v>67853943.03717674</v>
      </c>
      <c r="L265" s="78">
        <f>G265*(VLOOKUP($A265,Revaluation!$A$6:$F$331,6,0))</f>
        <v>69312993.27683547</v>
      </c>
      <c r="M265" s="78">
        <f t="shared" si="38"/>
        <v>68658660.74000001</v>
      </c>
      <c r="N265" s="97">
        <f t="shared" si="39"/>
        <v>73557758.98999996</v>
      </c>
      <c r="O265" s="118">
        <f t="shared" si="40"/>
        <v>0.0034832666181053686</v>
      </c>
    </row>
    <row r="266" spans="1:15" ht="12.75">
      <c r="A266" s="81" t="s">
        <v>546</v>
      </c>
      <c r="B266" s="76" t="s">
        <v>547</v>
      </c>
      <c r="C266" s="76" t="s">
        <v>61</v>
      </c>
      <c r="D266" s="102" t="s">
        <v>54</v>
      </c>
      <c r="E266" s="104">
        <f ca="1" t="shared" si="41"/>
        <v>70350176.76</v>
      </c>
      <c r="F266" s="77">
        <f ca="1" t="shared" si="41"/>
        <v>75119178.60999998</v>
      </c>
      <c r="G266" s="77">
        <f ca="1" t="shared" si="41"/>
        <v>75493215.88</v>
      </c>
      <c r="H266" s="77">
        <f ca="1" t="shared" si="41"/>
        <v>73234194.30000001</v>
      </c>
      <c r="I266" s="105">
        <f ca="1" t="shared" si="41"/>
        <v>77394776.31000002</v>
      </c>
      <c r="J266" s="96">
        <f>E266*(VLOOKUP($A266,Revaluation!$A$6:$F$331,6,0))</f>
        <v>66868701.01386059</v>
      </c>
      <c r="K266" s="78">
        <f>F266*(VLOOKUP($A266,Revaluation!$A$6:$F$331,6,0))</f>
        <v>71401695.43589474</v>
      </c>
      <c r="L266" s="78">
        <f>G266*(VLOOKUP($A266,Revaluation!$A$6:$F$331,6,0))</f>
        <v>71757222.42285596</v>
      </c>
      <c r="M266" s="78">
        <f t="shared" si="38"/>
        <v>73234194.30000001</v>
      </c>
      <c r="N266" s="97">
        <f t="shared" si="39"/>
        <v>77394776.31000002</v>
      </c>
      <c r="O266" s="118">
        <f t="shared" si="40"/>
        <v>0.0036709956284137644</v>
      </c>
    </row>
    <row r="267" spans="1:15" ht="12.75">
      <c r="A267" s="81" t="s">
        <v>548</v>
      </c>
      <c r="B267" s="76" t="s">
        <v>549</v>
      </c>
      <c r="C267" s="76" t="s">
        <v>61</v>
      </c>
      <c r="D267" s="102" t="s">
        <v>15</v>
      </c>
      <c r="E267" s="104">
        <f ca="1" t="shared" si="41"/>
        <v>43783496.83</v>
      </c>
      <c r="F267" s="77">
        <f ca="1" t="shared" si="41"/>
        <v>47706519.73</v>
      </c>
      <c r="G267" s="77">
        <f ca="1" t="shared" si="41"/>
        <v>44911037.41</v>
      </c>
      <c r="H267" s="77">
        <f ca="1" t="shared" si="41"/>
        <v>44453051.809999995</v>
      </c>
      <c r="I267" s="105">
        <f ca="1" t="shared" si="41"/>
        <v>49736581.12</v>
      </c>
      <c r="J267" s="96">
        <f>E267*(VLOOKUP($A267,Revaluation!$A$6:$F$331,6,0))</f>
        <v>42896080.84331119</v>
      </c>
      <c r="K267" s="78">
        <f>F267*(VLOOKUP($A267,Revaluation!$A$6:$F$331,6,0))</f>
        <v>46739590.833432764</v>
      </c>
      <c r="L267" s="78">
        <f>G267*(VLOOKUP($A267,Revaluation!$A$6:$F$331,6,0))</f>
        <v>44000768.11992573</v>
      </c>
      <c r="M267" s="78">
        <f t="shared" si="38"/>
        <v>44453051.809999995</v>
      </c>
      <c r="N267" s="97">
        <f t="shared" si="39"/>
        <v>49736581.12</v>
      </c>
      <c r="O267" s="118">
        <f t="shared" si="40"/>
        <v>0.002318960865842171</v>
      </c>
    </row>
    <row r="268" spans="1:15" ht="12.75">
      <c r="A268" s="81" t="s">
        <v>550</v>
      </c>
      <c r="B268" s="76" t="s">
        <v>551</v>
      </c>
      <c r="C268" s="76" t="s">
        <v>53</v>
      </c>
      <c r="D268" s="102" t="s">
        <v>15</v>
      </c>
      <c r="E268" s="104">
        <f ca="1" t="shared" si="41"/>
        <v>19027157.389999997</v>
      </c>
      <c r="F268" s="77">
        <f ca="1" t="shared" si="41"/>
        <v>20654490.060000002</v>
      </c>
      <c r="G268" s="77">
        <f ca="1" t="shared" si="41"/>
        <v>21276860.43</v>
      </c>
      <c r="H268" s="77">
        <f ca="1" t="shared" si="41"/>
        <v>21778489.130000003</v>
      </c>
      <c r="I268" s="105">
        <f ca="1" t="shared" si="41"/>
        <v>22900210.51</v>
      </c>
      <c r="J268" s="96">
        <f>E268*(VLOOKUP($A268,Revaluation!$A$6:$F$331,6,0))</f>
        <v>19769815.885578226</v>
      </c>
      <c r="K268" s="78">
        <f>F268*(VLOOKUP($A268,Revaluation!$A$6:$F$331,6,0))</f>
        <v>21460665.790850732</v>
      </c>
      <c r="L268" s="78">
        <f>G268*(VLOOKUP($A268,Revaluation!$A$6:$F$331,6,0))</f>
        <v>22107328.210009873</v>
      </c>
      <c r="M268" s="78">
        <f t="shared" si="38"/>
        <v>21778489.130000003</v>
      </c>
      <c r="N268" s="97">
        <f t="shared" si="39"/>
        <v>22900210.51</v>
      </c>
      <c r="O268" s="118">
        <f t="shared" si="40"/>
        <v>0.001099461775637927</v>
      </c>
    </row>
    <row r="269" spans="1:15" ht="12.75">
      <c r="A269" s="81" t="s">
        <v>552</v>
      </c>
      <c r="B269" s="76" t="s">
        <v>553</v>
      </c>
      <c r="C269" s="76" t="s">
        <v>32</v>
      </c>
      <c r="D269" s="102" t="s">
        <v>15</v>
      </c>
      <c r="E269" s="104">
        <f ca="1" t="shared" si="41"/>
        <v>36344211.190000005</v>
      </c>
      <c r="F269" s="77">
        <f ca="1" t="shared" si="41"/>
        <v>40426560.25</v>
      </c>
      <c r="G269" s="77">
        <f ca="1" t="shared" si="41"/>
        <v>31830198.519999992</v>
      </c>
      <c r="H269" s="77">
        <f ca="1" t="shared" si="41"/>
        <v>46974398.39</v>
      </c>
      <c r="I269" s="105">
        <f ca="1" t="shared" si="41"/>
        <v>41833589.32</v>
      </c>
      <c r="J269" s="96">
        <f>E269*(VLOOKUP($A269,Revaluation!$A$6:$F$331,6,0))</f>
        <v>54023329.705087736</v>
      </c>
      <c r="K269" s="78">
        <f>F269*(VLOOKUP($A269,Revaluation!$A$6:$F$331,6,0))</f>
        <v>60091478.71750367</v>
      </c>
      <c r="L269" s="78">
        <f>G269*(VLOOKUP($A269,Revaluation!$A$6:$F$331,6,0))</f>
        <v>47313540.5315246</v>
      </c>
      <c r="M269" s="78">
        <f t="shared" si="38"/>
        <v>46974398.39</v>
      </c>
      <c r="N269" s="97">
        <f t="shared" si="39"/>
        <v>41833589.32</v>
      </c>
      <c r="O269" s="118">
        <f t="shared" si="40"/>
        <v>0.0025470670015542165</v>
      </c>
    </row>
    <row r="270" spans="1:15" ht="12.75">
      <c r="A270" s="81" t="s">
        <v>554</v>
      </c>
      <c r="B270" s="76" t="s">
        <v>555</v>
      </c>
      <c r="C270" s="76" t="s">
        <v>167</v>
      </c>
      <c r="D270" s="102" t="s">
        <v>42</v>
      </c>
      <c r="E270" s="104">
        <f ca="1" t="shared" si="41"/>
        <v>70280164.04</v>
      </c>
      <c r="F270" s="77">
        <f ca="1" t="shared" si="41"/>
        <v>73960095.15999998</v>
      </c>
      <c r="G270" s="77">
        <f ca="1" t="shared" si="41"/>
        <v>77750595.11</v>
      </c>
      <c r="H270" s="77">
        <f ca="1" t="shared" si="41"/>
        <v>74072481.63000001</v>
      </c>
      <c r="I270" s="105">
        <f ca="1" t="shared" si="41"/>
        <v>82251611.22</v>
      </c>
      <c r="J270" s="96">
        <f>E270*(VLOOKUP($A270,Revaluation!$A$6:$F$331,6,0))</f>
        <v>70417547.82887594</v>
      </c>
      <c r="K270" s="78">
        <f>F270*(VLOOKUP($A270,Revaluation!$A$6:$F$331,6,0))</f>
        <v>74104672.48473306</v>
      </c>
      <c r="L270" s="78">
        <f>G270*(VLOOKUP($A270,Revaluation!$A$6:$F$331,6,0))</f>
        <v>77902582.11073454</v>
      </c>
      <c r="M270" s="78">
        <f t="shared" si="38"/>
        <v>74072481.63000001</v>
      </c>
      <c r="N270" s="97">
        <f t="shared" si="39"/>
        <v>82251611.22</v>
      </c>
      <c r="O270" s="118">
        <f t="shared" si="40"/>
        <v>0.003855150798196337</v>
      </c>
    </row>
    <row r="271" spans="1:15" ht="12.75">
      <c r="A271" s="81" t="s">
        <v>556</v>
      </c>
      <c r="B271" s="76" t="s">
        <v>557</v>
      </c>
      <c r="C271" s="76" t="s">
        <v>14</v>
      </c>
      <c r="D271" s="102" t="s">
        <v>15</v>
      </c>
      <c r="E271" s="104">
        <f ca="1" t="shared" si="41"/>
        <v>31485940.08</v>
      </c>
      <c r="F271" s="77">
        <f ca="1" t="shared" si="41"/>
        <v>36577617.28999999</v>
      </c>
      <c r="G271" s="77">
        <f ca="1" t="shared" si="41"/>
        <v>32815647.009999998</v>
      </c>
      <c r="H271" s="77">
        <f ca="1" t="shared" si="41"/>
        <v>29058428.770000007</v>
      </c>
      <c r="I271" s="105">
        <f ca="1" t="shared" si="41"/>
        <v>32593561.520000003</v>
      </c>
      <c r="J271" s="96">
        <f>E271*(VLOOKUP($A271,Revaluation!$A$6:$F$331,6,0))</f>
        <v>26929083.064519204</v>
      </c>
      <c r="K271" s="78">
        <f>F271*(VLOOKUP($A271,Revaluation!$A$6:$F$331,6,0))</f>
        <v>31283858.503252402</v>
      </c>
      <c r="L271" s="78">
        <f>G271*(VLOOKUP($A271,Revaluation!$A$6:$F$331,6,0))</f>
        <v>28066345.864310343</v>
      </c>
      <c r="M271" s="78">
        <f t="shared" si="38"/>
        <v>29058428.770000007</v>
      </c>
      <c r="N271" s="97">
        <f t="shared" si="39"/>
        <v>32593561.520000003</v>
      </c>
      <c r="O271" s="118">
        <f t="shared" si="40"/>
        <v>0.0015057400576057082</v>
      </c>
    </row>
    <row r="272" spans="1:15" ht="12.75">
      <c r="A272" s="81" t="s">
        <v>558</v>
      </c>
      <c r="B272" s="76" t="s">
        <v>559</v>
      </c>
      <c r="C272" s="76" t="s">
        <v>35</v>
      </c>
      <c r="D272" s="102" t="s">
        <v>36</v>
      </c>
      <c r="E272" s="104">
        <f ca="1" t="shared" si="41"/>
        <v>45839392.41</v>
      </c>
      <c r="F272" s="77">
        <f ca="1" t="shared" si="41"/>
        <v>48635270.48</v>
      </c>
      <c r="G272" s="77">
        <f ca="1" t="shared" si="41"/>
        <v>49571681.019999996</v>
      </c>
      <c r="H272" s="77">
        <f ca="1" t="shared" si="41"/>
        <v>45634457.91000001</v>
      </c>
      <c r="I272" s="105">
        <f ca="1" t="shared" si="41"/>
        <v>48435094.6</v>
      </c>
      <c r="J272" s="96">
        <f>E272*(VLOOKUP($A272,Revaluation!$A$6:$F$331,6,0))</f>
        <v>43454815.81895936</v>
      </c>
      <c r="K272" s="78">
        <f>F272*(VLOOKUP($A272,Revaluation!$A$6:$F$331,6,0))</f>
        <v>46105251.61656852</v>
      </c>
      <c r="L272" s="78">
        <f>G272*(VLOOKUP($A272,Revaluation!$A$6:$F$331,6,0))</f>
        <v>46992949.84744113</v>
      </c>
      <c r="M272" s="78">
        <f t="shared" si="38"/>
        <v>45634457.91000001</v>
      </c>
      <c r="N272" s="97">
        <f t="shared" si="39"/>
        <v>48435094.6</v>
      </c>
      <c r="O272" s="118">
        <f t="shared" si="40"/>
        <v>0.002347425418562486</v>
      </c>
    </row>
    <row r="273" spans="1:15" ht="12.75">
      <c r="A273" s="81" t="s">
        <v>560</v>
      </c>
      <c r="B273" s="76" t="s">
        <v>561</v>
      </c>
      <c r="C273" s="76" t="s">
        <v>14</v>
      </c>
      <c r="D273" s="102" t="s">
        <v>15</v>
      </c>
      <c r="E273" s="104">
        <f ca="1" t="shared" si="41"/>
        <v>32058075.26</v>
      </c>
      <c r="F273" s="77">
        <f ca="1" t="shared" si="41"/>
        <v>32256513.68</v>
      </c>
      <c r="G273" s="77">
        <f ca="1" t="shared" si="41"/>
        <v>35346191.45</v>
      </c>
      <c r="H273" s="77">
        <f ca="1" t="shared" si="41"/>
        <v>29989233.38</v>
      </c>
      <c r="I273" s="105">
        <f ca="1" t="shared" si="41"/>
        <v>39788249.18999999</v>
      </c>
      <c r="J273" s="96">
        <f>E273*(VLOOKUP($A273,Revaluation!$A$6:$F$331,6,0))</f>
        <v>31479886.552730918</v>
      </c>
      <c r="K273" s="78">
        <f>F273*(VLOOKUP($A273,Revaluation!$A$6:$F$331,6,0))</f>
        <v>31674746.003856402</v>
      </c>
      <c r="L273" s="78">
        <f>G273*(VLOOKUP($A273,Revaluation!$A$6:$F$331,6,0))</f>
        <v>34708699.38051008</v>
      </c>
      <c r="M273" s="78">
        <f t="shared" si="38"/>
        <v>29989233.38</v>
      </c>
      <c r="N273" s="97">
        <f t="shared" si="39"/>
        <v>39788249.18999999</v>
      </c>
      <c r="O273" s="118">
        <f t="shared" si="40"/>
        <v>0.0017063564486153625</v>
      </c>
    </row>
    <row r="274" spans="1:15" ht="12.75">
      <c r="A274" s="81" t="s">
        <v>562</v>
      </c>
      <c r="B274" s="76" t="s">
        <v>563</v>
      </c>
      <c r="C274" s="76" t="s">
        <v>53</v>
      </c>
      <c r="D274" s="102" t="s">
        <v>54</v>
      </c>
      <c r="E274" s="104">
        <f aca="true" ca="1" t="shared" si="42" ref="E274:I283">VLOOKUP($A274,INDIRECT("'"&amp;E$1&amp;"'!"&amp;"$A$10:$O$337"),15,0)</f>
        <v>90501814.19999999</v>
      </c>
      <c r="F274" s="77">
        <f ca="1" t="shared" si="42"/>
        <v>97443597.03</v>
      </c>
      <c r="G274" s="77">
        <f ca="1" t="shared" si="42"/>
        <v>99969757.70000002</v>
      </c>
      <c r="H274" s="77">
        <f ca="1" t="shared" si="42"/>
        <v>88992300.09</v>
      </c>
      <c r="I274" s="105">
        <f ca="1" t="shared" si="42"/>
        <v>100720583.25000001</v>
      </c>
      <c r="J274" s="96">
        <f>E274*(VLOOKUP($A274,Revaluation!$A$6:$F$331,6,0))</f>
        <v>84980268.08839947</v>
      </c>
      <c r="K274" s="78">
        <f>F274*(VLOOKUP($A274,Revaluation!$A$6:$F$331,6,0))</f>
        <v>91498530.41407171</v>
      </c>
      <c r="L274" s="78">
        <f>G274*(VLOOKUP($A274,Revaluation!$A$6:$F$331,6,0))</f>
        <v>93870569.1722845</v>
      </c>
      <c r="M274" s="78">
        <f t="shared" si="38"/>
        <v>88992300.09</v>
      </c>
      <c r="N274" s="97">
        <f t="shared" si="39"/>
        <v>100720583.25000001</v>
      </c>
      <c r="O274" s="118">
        <f t="shared" si="40"/>
        <v>0.004682810633506509</v>
      </c>
    </row>
    <row r="275" spans="1:15" ht="12.75">
      <c r="A275" s="81" t="s">
        <v>564</v>
      </c>
      <c r="B275" s="76" t="s">
        <v>696</v>
      </c>
      <c r="C275" s="76" t="s">
        <v>18</v>
      </c>
      <c r="D275" s="102" t="s">
        <v>42</v>
      </c>
      <c r="E275" s="104">
        <f ca="1" t="shared" si="42"/>
        <v>48870009.93</v>
      </c>
      <c r="F275" s="77">
        <f ca="1" t="shared" si="42"/>
        <v>52509120.78</v>
      </c>
      <c r="G275" s="77">
        <f ca="1" t="shared" si="42"/>
        <v>53892809.5</v>
      </c>
      <c r="H275" s="77">
        <f ca="1" t="shared" si="42"/>
        <v>48313603.05</v>
      </c>
      <c r="I275" s="105">
        <f ca="1" t="shared" si="42"/>
        <v>52444787.17</v>
      </c>
      <c r="J275" s="96">
        <f>E275*(VLOOKUP($A275,Revaluation!$A$6:$F$331,6,0))</f>
        <v>48451230.39878152</v>
      </c>
      <c r="K275" s="78">
        <f>F275*(VLOOKUP($A275,Revaluation!$A$6:$F$331,6,0))</f>
        <v>52059156.78333946</v>
      </c>
      <c r="L275" s="78">
        <f>G275*(VLOOKUP($A275,Revaluation!$A$6:$F$331,6,0))</f>
        <v>53430988.32315178</v>
      </c>
      <c r="M275" s="78">
        <f t="shared" si="38"/>
        <v>48313603.05</v>
      </c>
      <c r="N275" s="97">
        <f t="shared" si="39"/>
        <v>52444787.17</v>
      </c>
      <c r="O275" s="118">
        <f t="shared" si="40"/>
        <v>0.0025924986643854637</v>
      </c>
    </row>
    <row r="276" spans="1:15" ht="12.75">
      <c r="A276" s="81" t="s">
        <v>565</v>
      </c>
      <c r="B276" s="76" t="s">
        <v>566</v>
      </c>
      <c r="C276" s="76" t="s">
        <v>61</v>
      </c>
      <c r="D276" s="102" t="s">
        <v>15</v>
      </c>
      <c r="E276" s="104">
        <f ca="1" t="shared" si="42"/>
        <v>27244795.699999996</v>
      </c>
      <c r="F276" s="77">
        <f ca="1" t="shared" si="42"/>
        <v>28583571.190000005</v>
      </c>
      <c r="G276" s="77">
        <f ca="1" t="shared" si="42"/>
        <v>29280566.2</v>
      </c>
      <c r="H276" s="77">
        <f ca="1" t="shared" si="42"/>
        <v>27704049.54</v>
      </c>
      <c r="I276" s="105">
        <f ca="1" t="shared" si="42"/>
        <v>29764874.290000003</v>
      </c>
      <c r="J276" s="96">
        <f>E276*(VLOOKUP($A276,Revaluation!$A$6:$F$331,6,0))</f>
        <v>25828473.583456114</v>
      </c>
      <c r="K276" s="78">
        <f>F276*(VLOOKUP($A276,Revaluation!$A$6:$F$331,6,0))</f>
        <v>27097652.760220643</v>
      </c>
      <c r="L276" s="78">
        <f>G276*(VLOOKUP($A276,Revaluation!$A$6:$F$331,6,0))</f>
        <v>27758414.44850101</v>
      </c>
      <c r="M276" s="78">
        <f t="shared" si="38"/>
        <v>27704049.54</v>
      </c>
      <c r="N276" s="97">
        <f t="shared" si="39"/>
        <v>29764874.290000003</v>
      </c>
      <c r="O276" s="118">
        <f t="shared" si="40"/>
        <v>0.0014062151627557671</v>
      </c>
    </row>
    <row r="277" spans="1:15" ht="12.75">
      <c r="A277" s="81" t="s">
        <v>567</v>
      </c>
      <c r="B277" s="76" t="s">
        <v>568</v>
      </c>
      <c r="C277" s="76" t="s">
        <v>14</v>
      </c>
      <c r="D277" s="102" t="s">
        <v>15</v>
      </c>
      <c r="E277" s="104">
        <f ca="1" t="shared" si="42"/>
        <v>17903619.13</v>
      </c>
      <c r="F277" s="77">
        <f ca="1" t="shared" si="42"/>
        <v>18908945.640000004</v>
      </c>
      <c r="G277" s="77">
        <f ca="1" t="shared" si="42"/>
        <v>19346814.729999997</v>
      </c>
      <c r="H277" s="77">
        <f ca="1" t="shared" si="42"/>
        <v>17935662.970000003</v>
      </c>
      <c r="I277" s="105">
        <f ca="1" t="shared" si="42"/>
        <v>19936811.169999998</v>
      </c>
      <c r="J277" s="96">
        <f>E277*(VLOOKUP($A277,Revaluation!$A$6:$F$331,6,0))</f>
        <v>17457044.747815024</v>
      </c>
      <c r="K277" s="78">
        <f>F277*(VLOOKUP($A277,Revaluation!$A$6:$F$331,6,0))</f>
        <v>18437295.15103251</v>
      </c>
      <c r="L277" s="78">
        <f>G277*(VLOOKUP($A277,Revaluation!$A$6:$F$331,6,0))</f>
        <v>18864242.364459682</v>
      </c>
      <c r="M277" s="78">
        <f t="shared" si="38"/>
        <v>17935662.970000003</v>
      </c>
      <c r="N277" s="97">
        <f t="shared" si="39"/>
        <v>19936811.169999998</v>
      </c>
      <c r="O277" s="118">
        <f t="shared" si="40"/>
        <v>0.0009428587000163065</v>
      </c>
    </row>
    <row r="278" spans="1:15" ht="12.75">
      <c r="A278" s="81" t="s">
        <v>569</v>
      </c>
      <c r="B278" s="76" t="s">
        <v>570</v>
      </c>
      <c r="C278" s="76" t="s">
        <v>53</v>
      </c>
      <c r="D278" s="102" t="s">
        <v>15</v>
      </c>
      <c r="E278" s="104">
        <f ca="1" t="shared" si="42"/>
        <v>29867123.890000004</v>
      </c>
      <c r="F278" s="77">
        <f ca="1" t="shared" si="42"/>
        <v>31478732.44</v>
      </c>
      <c r="G278" s="77">
        <f ca="1" t="shared" si="42"/>
        <v>32865534.22</v>
      </c>
      <c r="H278" s="77">
        <f ca="1" t="shared" si="42"/>
        <v>35548639.89000001</v>
      </c>
      <c r="I278" s="105">
        <f ca="1" t="shared" si="42"/>
        <v>37764995.10000001</v>
      </c>
      <c r="J278" s="96">
        <f>E278*(VLOOKUP($A278,Revaluation!$A$6:$F$331,6,0))</f>
        <v>32121423.678629976</v>
      </c>
      <c r="K278" s="78">
        <f>F278*(VLOOKUP($A278,Revaluation!$A$6:$F$331,6,0))</f>
        <v>33854672.62584397</v>
      </c>
      <c r="L278" s="78">
        <f>G278*(VLOOKUP($A278,Revaluation!$A$6:$F$331,6,0))</f>
        <v>35346146.920380004</v>
      </c>
      <c r="M278" s="78">
        <f t="shared" si="38"/>
        <v>35548639.89000001</v>
      </c>
      <c r="N278" s="97">
        <f t="shared" si="39"/>
        <v>37764995.10000001</v>
      </c>
      <c r="O278" s="118">
        <f t="shared" si="40"/>
        <v>0.0017775567234487948</v>
      </c>
    </row>
    <row r="279" spans="1:15" ht="12.75">
      <c r="A279" s="81" t="s">
        <v>571</v>
      </c>
      <c r="B279" s="76" t="s">
        <v>572</v>
      </c>
      <c r="C279" s="76" t="s">
        <v>53</v>
      </c>
      <c r="D279" s="102" t="s">
        <v>15</v>
      </c>
      <c r="E279" s="104">
        <f ca="1" t="shared" si="42"/>
        <v>23058219.530000005</v>
      </c>
      <c r="F279" s="77">
        <f ca="1" t="shared" si="42"/>
        <v>24099957.73</v>
      </c>
      <c r="G279" s="77">
        <f ca="1" t="shared" si="42"/>
        <v>25192044.19</v>
      </c>
      <c r="H279" s="77">
        <f ca="1" t="shared" si="42"/>
        <v>26970337.19</v>
      </c>
      <c r="I279" s="105">
        <f ca="1" t="shared" si="42"/>
        <v>29295166.18</v>
      </c>
      <c r="J279" s="96">
        <f>E279*(VLOOKUP($A279,Revaluation!$A$6:$F$331,6,0))</f>
        <v>25903126.91611984</v>
      </c>
      <c r="K279" s="78">
        <f>F279*(VLOOKUP($A279,Revaluation!$A$6:$F$331,6,0))</f>
        <v>27073394.064147554</v>
      </c>
      <c r="L279" s="78">
        <f>G279*(VLOOKUP($A279,Revaluation!$A$6:$F$331,6,0))</f>
        <v>28300221.406126466</v>
      </c>
      <c r="M279" s="78">
        <f t="shared" si="38"/>
        <v>26970337.19</v>
      </c>
      <c r="N279" s="97">
        <f t="shared" si="39"/>
        <v>29295166.18</v>
      </c>
      <c r="O279" s="118">
        <f t="shared" si="40"/>
        <v>0.0013999937825017268</v>
      </c>
    </row>
    <row r="280" spans="1:15" ht="12.75">
      <c r="A280" s="81" t="s">
        <v>573</v>
      </c>
      <c r="B280" s="76" t="s">
        <v>574</v>
      </c>
      <c r="C280" s="76" t="s">
        <v>61</v>
      </c>
      <c r="D280" s="102" t="s">
        <v>54</v>
      </c>
      <c r="E280" s="104">
        <f ca="1" t="shared" si="42"/>
        <v>56670075.83999999</v>
      </c>
      <c r="F280" s="77">
        <f ca="1" t="shared" si="42"/>
        <v>60554404.79000001</v>
      </c>
      <c r="G280" s="77">
        <f ca="1" t="shared" si="42"/>
        <v>62018130.57</v>
      </c>
      <c r="H280" s="77">
        <f ca="1" t="shared" si="42"/>
        <v>59797538.64</v>
      </c>
      <c r="I280" s="105">
        <f ca="1" t="shared" si="42"/>
        <v>62295045.18</v>
      </c>
      <c r="J280" s="96">
        <f>E280*(VLOOKUP($A280,Revaluation!$A$6:$F$331,6,0))</f>
        <v>54187228.315040626</v>
      </c>
      <c r="K280" s="78">
        <f>F280*(VLOOKUP($A280,Revaluation!$A$6:$F$331,6,0))</f>
        <v>57901375.80019022</v>
      </c>
      <c r="L280" s="78">
        <f>G280*(VLOOKUP($A280,Revaluation!$A$6:$F$331,6,0))</f>
        <v>59300972.35720571</v>
      </c>
      <c r="M280" s="78">
        <f t="shared" si="38"/>
        <v>59797538.64</v>
      </c>
      <c r="N280" s="97">
        <f t="shared" si="39"/>
        <v>62295045.18</v>
      </c>
      <c r="O280" s="118">
        <f t="shared" si="40"/>
        <v>0.0029872509164369687</v>
      </c>
    </row>
    <row r="281" spans="1:15" ht="12.75">
      <c r="A281" s="81" t="s">
        <v>575</v>
      </c>
      <c r="B281" s="76" t="s">
        <v>576</v>
      </c>
      <c r="C281" s="76" t="s">
        <v>32</v>
      </c>
      <c r="D281" s="102" t="s">
        <v>15</v>
      </c>
      <c r="E281" s="104">
        <f ca="1" t="shared" si="42"/>
        <v>22657447.419999998</v>
      </c>
      <c r="F281" s="77">
        <f ca="1" t="shared" si="42"/>
        <v>20667224.509999998</v>
      </c>
      <c r="G281" s="77">
        <f ca="1" t="shared" si="42"/>
        <v>23226343.910000004</v>
      </c>
      <c r="H281" s="77">
        <f ca="1" t="shared" si="42"/>
        <v>20964277.47</v>
      </c>
      <c r="I281" s="105">
        <f ca="1" t="shared" si="42"/>
        <v>23772361.459999997</v>
      </c>
      <c r="J281" s="96">
        <f>E281*(VLOOKUP($A281,Revaluation!$A$6:$F$331,6,0))</f>
        <v>22994465.712845135</v>
      </c>
      <c r="K281" s="78">
        <f>F281*(VLOOKUP($A281,Revaluation!$A$6:$F$331,6,0))</f>
        <v>20974639.22415968</v>
      </c>
      <c r="L281" s="78">
        <f>G281*(VLOOKUP($A281,Revaluation!$A$6:$F$331,6,0))</f>
        <v>23571824.25597546</v>
      </c>
      <c r="M281" s="78">
        <f t="shared" si="38"/>
        <v>20964277.47</v>
      </c>
      <c r="N281" s="97">
        <f t="shared" si="39"/>
        <v>23772361.459999997</v>
      </c>
      <c r="O281" s="118">
        <f t="shared" si="40"/>
        <v>0.001142833581218295</v>
      </c>
    </row>
    <row r="282" spans="1:15" ht="12.75">
      <c r="A282" s="81" t="s">
        <v>577</v>
      </c>
      <c r="B282" s="76" t="s">
        <v>578</v>
      </c>
      <c r="C282" s="76" t="s">
        <v>14</v>
      </c>
      <c r="D282" s="102" t="s">
        <v>15</v>
      </c>
      <c r="E282" s="104">
        <f ca="1" t="shared" si="42"/>
        <v>35441615.27</v>
      </c>
      <c r="F282" s="77">
        <f ca="1" t="shared" si="42"/>
        <v>39145910.85</v>
      </c>
      <c r="G282" s="77">
        <f ca="1" t="shared" si="42"/>
        <v>38789776.269999996</v>
      </c>
      <c r="H282" s="77">
        <f ca="1" t="shared" si="42"/>
        <v>40497910.52</v>
      </c>
      <c r="I282" s="105">
        <f ca="1" t="shared" si="42"/>
        <v>43141324.42</v>
      </c>
      <c r="J282" s="96">
        <f>E282*(VLOOKUP($A282,Revaluation!$A$6:$F$331,6,0))</f>
        <v>36936188.06386757</v>
      </c>
      <c r="K282" s="78">
        <f>F282*(VLOOKUP($A282,Revaluation!$A$6:$F$331,6,0))</f>
        <v>40796693.7757178</v>
      </c>
      <c r="L282" s="78">
        <f>G282*(VLOOKUP($A282,Revaluation!$A$6:$F$331,6,0))</f>
        <v>40425541.001705796</v>
      </c>
      <c r="M282" s="78">
        <f t="shared" si="38"/>
        <v>40497910.52</v>
      </c>
      <c r="N282" s="97">
        <f t="shared" si="39"/>
        <v>43141324.42</v>
      </c>
      <c r="O282" s="118">
        <f t="shared" si="40"/>
        <v>0.002054026853084778</v>
      </c>
    </row>
    <row r="283" spans="1:15" ht="12.75">
      <c r="A283" s="81" t="s">
        <v>579</v>
      </c>
      <c r="B283" s="76" t="s">
        <v>580</v>
      </c>
      <c r="C283" s="76" t="s">
        <v>53</v>
      </c>
      <c r="D283" s="102" t="s">
        <v>15</v>
      </c>
      <c r="E283" s="104">
        <f ca="1" t="shared" si="42"/>
        <v>26476149.439999998</v>
      </c>
      <c r="F283" s="77">
        <f ca="1" t="shared" si="42"/>
        <v>28554215.62</v>
      </c>
      <c r="G283" s="77">
        <f ca="1" t="shared" si="42"/>
        <v>33896153.11000001</v>
      </c>
      <c r="H283" s="77">
        <f ca="1" t="shared" si="42"/>
        <v>30206752.33</v>
      </c>
      <c r="I283" s="105">
        <f ca="1" t="shared" si="42"/>
        <v>32148613.450000007</v>
      </c>
      <c r="J283" s="96">
        <f>E283*(VLOOKUP($A283,Revaluation!$A$6:$F$331,6,0))</f>
        <v>26729146.021830935</v>
      </c>
      <c r="K283" s="78">
        <f>F283*(VLOOKUP($A283,Revaluation!$A$6:$F$331,6,0))</f>
        <v>28827069.456434745</v>
      </c>
      <c r="L283" s="78">
        <f>G283*(VLOOKUP($A283,Revaluation!$A$6:$F$331,6,0))</f>
        <v>34220052.58388242</v>
      </c>
      <c r="M283" s="78">
        <f t="shared" si="38"/>
        <v>30206752.33</v>
      </c>
      <c r="N283" s="97">
        <f t="shared" si="39"/>
        <v>32148613.450000007</v>
      </c>
      <c r="O283" s="118">
        <f t="shared" si="40"/>
        <v>0.0015484939941874968</v>
      </c>
    </row>
    <row r="284" spans="1:15" ht="12.75">
      <c r="A284" s="81" t="s">
        <v>581</v>
      </c>
      <c r="B284" s="76" t="s">
        <v>582</v>
      </c>
      <c r="C284" s="76" t="s">
        <v>14</v>
      </c>
      <c r="D284" s="102" t="s">
        <v>15</v>
      </c>
      <c r="E284" s="104">
        <f aca="true" ca="1" t="shared" si="43" ref="E284:I293">VLOOKUP($A284,INDIRECT("'"&amp;E$1&amp;"'!"&amp;"$A$10:$O$337"),15,0)</f>
        <v>25959874.74</v>
      </c>
      <c r="F284" s="77">
        <f ca="1" t="shared" si="43"/>
        <v>27912984.119999997</v>
      </c>
      <c r="G284" s="77">
        <f ca="1" t="shared" si="43"/>
        <v>28061857.599999998</v>
      </c>
      <c r="H284" s="77">
        <f ca="1" t="shared" si="43"/>
        <v>29054757.22</v>
      </c>
      <c r="I284" s="105">
        <f ca="1" t="shared" si="43"/>
        <v>30457860.43</v>
      </c>
      <c r="J284" s="96">
        <f>E284*(VLOOKUP($A284,Revaluation!$A$6:$F$331,6,0))</f>
        <v>27043579.639809113</v>
      </c>
      <c r="K284" s="78">
        <f>F284*(VLOOKUP($A284,Revaluation!$A$6:$F$331,6,0))</f>
        <v>29078222.317876525</v>
      </c>
      <c r="L284" s="78">
        <f>G284*(VLOOKUP($A284,Revaluation!$A$6:$F$331,6,0))</f>
        <v>29233310.578238275</v>
      </c>
      <c r="M284" s="78">
        <f t="shared" si="38"/>
        <v>29054757.22</v>
      </c>
      <c r="N284" s="97">
        <f t="shared" si="39"/>
        <v>30457860.43</v>
      </c>
      <c r="O284" s="118">
        <f t="shared" si="40"/>
        <v>0.0014745572927800119</v>
      </c>
    </row>
    <row r="285" spans="1:15" ht="12.75">
      <c r="A285" s="81" t="s">
        <v>583</v>
      </c>
      <c r="B285" s="76" t="s">
        <v>584</v>
      </c>
      <c r="C285" s="76" t="s">
        <v>32</v>
      </c>
      <c r="D285" s="102" t="s">
        <v>15</v>
      </c>
      <c r="E285" s="104">
        <f ca="1" t="shared" si="43"/>
        <v>22344668.47</v>
      </c>
      <c r="F285" s="77">
        <f ca="1" t="shared" si="43"/>
        <v>24509895.61</v>
      </c>
      <c r="G285" s="77">
        <f ca="1" t="shared" si="43"/>
        <v>24056291.14</v>
      </c>
      <c r="H285" s="77">
        <f ca="1" t="shared" si="43"/>
        <v>22350114.71</v>
      </c>
      <c r="I285" s="105">
        <f ca="1" t="shared" si="43"/>
        <v>24940321.49</v>
      </c>
      <c r="J285" s="96">
        <f>E285*(VLOOKUP($A285,Revaluation!$A$6:$F$331,6,0))</f>
        <v>21619141.75828744</v>
      </c>
      <c r="K285" s="78">
        <f>F285*(VLOOKUP($A285,Revaluation!$A$6:$F$331,6,0))</f>
        <v>23714064.425920617</v>
      </c>
      <c r="L285" s="78">
        <f>G285*(VLOOKUP($A285,Revaluation!$A$6:$F$331,6,0))</f>
        <v>23275188.398187686</v>
      </c>
      <c r="M285" s="78">
        <f t="shared" si="38"/>
        <v>22350114.71</v>
      </c>
      <c r="N285" s="97">
        <f t="shared" si="39"/>
        <v>24940321.49</v>
      </c>
      <c r="O285" s="118">
        <f t="shared" si="40"/>
        <v>0.0011796931306615006</v>
      </c>
    </row>
    <row r="286" spans="1:15" ht="12.75">
      <c r="A286" s="81" t="s">
        <v>585</v>
      </c>
      <c r="B286" s="76" t="s">
        <v>586</v>
      </c>
      <c r="C286" s="76" t="s">
        <v>32</v>
      </c>
      <c r="D286" s="102" t="s">
        <v>54</v>
      </c>
      <c r="E286" s="104">
        <f ca="1" t="shared" si="43"/>
        <v>72971604.46</v>
      </c>
      <c r="F286" s="77">
        <f ca="1" t="shared" si="43"/>
        <v>97646999.80000001</v>
      </c>
      <c r="G286" s="77">
        <f ca="1" t="shared" si="43"/>
        <v>85792647.49</v>
      </c>
      <c r="H286" s="77">
        <f ca="1" t="shared" si="43"/>
        <v>98481526.79</v>
      </c>
      <c r="I286" s="105">
        <f ca="1" t="shared" si="43"/>
        <v>100411056.25</v>
      </c>
      <c r="J286" s="96">
        <f>E286*(VLOOKUP($A286,Revaluation!$A$6:$F$331,6,0))</f>
        <v>75845596.75601931</v>
      </c>
      <c r="K286" s="78">
        <f>F286*(VLOOKUP($A286,Revaluation!$A$6:$F$331,6,0))</f>
        <v>101492834.45351148</v>
      </c>
      <c r="L286" s="78">
        <f>G286*(VLOOKUP($A286,Revaluation!$A$6:$F$331,6,0))</f>
        <v>89171597.55922204</v>
      </c>
      <c r="M286" s="78">
        <f t="shared" si="38"/>
        <v>98481526.79</v>
      </c>
      <c r="N286" s="97">
        <f t="shared" si="39"/>
        <v>100411056.25</v>
      </c>
      <c r="O286" s="118">
        <f t="shared" si="40"/>
        <v>0.004737168273712224</v>
      </c>
    </row>
    <row r="287" spans="1:15" ht="12.75">
      <c r="A287" s="81" t="s">
        <v>587</v>
      </c>
      <c r="B287" s="76" t="s">
        <v>588</v>
      </c>
      <c r="C287" s="76" t="s">
        <v>14</v>
      </c>
      <c r="D287" s="102" t="s">
        <v>15</v>
      </c>
      <c r="E287" s="104">
        <f ca="1" t="shared" si="43"/>
        <v>41011828.77</v>
      </c>
      <c r="F287" s="77">
        <f ca="1" t="shared" si="43"/>
        <v>45051260.440000005</v>
      </c>
      <c r="G287" s="77">
        <f ca="1" t="shared" si="43"/>
        <v>49599026.75</v>
      </c>
      <c r="H287" s="77">
        <f ca="1" t="shared" si="43"/>
        <v>49186875.97</v>
      </c>
      <c r="I287" s="105">
        <f ca="1" t="shared" si="43"/>
        <v>51474454.849999994</v>
      </c>
      <c r="J287" s="96">
        <f>E287*(VLOOKUP($A287,Revaluation!$A$6:$F$331,6,0))</f>
        <v>41830601.74468492</v>
      </c>
      <c r="K287" s="78">
        <f>F287*(VLOOKUP($A287,Revaluation!$A$6:$F$331,6,0))</f>
        <v>45950677.89174617</v>
      </c>
      <c r="L287" s="78">
        <f>G287*(VLOOKUP($A287,Revaluation!$A$6:$F$331,6,0))</f>
        <v>50589237.23052557</v>
      </c>
      <c r="M287" s="78">
        <f t="shared" si="38"/>
        <v>49186875.97</v>
      </c>
      <c r="N287" s="97">
        <f t="shared" si="39"/>
        <v>51474454.849999994</v>
      </c>
      <c r="O287" s="118">
        <f t="shared" si="40"/>
        <v>0.002433020478481483</v>
      </c>
    </row>
    <row r="288" spans="1:15" ht="12.75">
      <c r="A288" s="81" t="s">
        <v>589</v>
      </c>
      <c r="B288" s="76" t="s">
        <v>590</v>
      </c>
      <c r="C288" s="76" t="s">
        <v>53</v>
      </c>
      <c r="D288" s="102" t="s">
        <v>54</v>
      </c>
      <c r="E288" s="104">
        <f ca="1" t="shared" si="43"/>
        <v>28755781.099999998</v>
      </c>
      <c r="F288" s="77">
        <f ca="1" t="shared" si="43"/>
        <v>30365000.01</v>
      </c>
      <c r="G288" s="77">
        <f ca="1" t="shared" si="43"/>
        <v>31027165.78</v>
      </c>
      <c r="H288" s="77">
        <f ca="1" t="shared" si="43"/>
        <v>33746653.16</v>
      </c>
      <c r="I288" s="105">
        <f ca="1" t="shared" si="43"/>
        <v>35429620.580000006</v>
      </c>
      <c r="J288" s="96">
        <f>E288*(VLOOKUP($A288,Revaluation!$A$6:$F$331,6,0))</f>
        <v>31524960.408765614</v>
      </c>
      <c r="K288" s="78">
        <f>F288*(VLOOKUP($A288,Revaluation!$A$6:$F$331,6,0))</f>
        <v>33289146.96486605</v>
      </c>
      <c r="L288" s="78">
        <f>G288*(VLOOKUP($A288,Revaluation!$A$6:$F$331,6,0))</f>
        <v>34015079.24299463</v>
      </c>
      <c r="M288" s="78">
        <f t="shared" si="38"/>
        <v>33746653.16</v>
      </c>
      <c r="N288" s="97">
        <f t="shared" si="39"/>
        <v>35429620.580000006</v>
      </c>
      <c r="O288" s="118">
        <f t="shared" si="40"/>
        <v>0.0017100680495082234</v>
      </c>
    </row>
    <row r="289" spans="1:15" ht="12.75">
      <c r="A289" s="81" t="s">
        <v>591</v>
      </c>
      <c r="B289" s="76" t="s">
        <v>592</v>
      </c>
      <c r="C289" s="76" t="s">
        <v>53</v>
      </c>
      <c r="D289" s="102" t="s">
        <v>15</v>
      </c>
      <c r="E289" s="104">
        <f ca="1" t="shared" si="43"/>
        <v>8003357.279999999</v>
      </c>
      <c r="F289" s="77">
        <f ca="1" t="shared" si="43"/>
        <v>8513271.53</v>
      </c>
      <c r="G289" s="77">
        <f ca="1" t="shared" si="43"/>
        <v>8863046.03</v>
      </c>
      <c r="H289" s="77">
        <f ca="1" t="shared" si="43"/>
        <v>9627045.9</v>
      </c>
      <c r="I289" s="105">
        <f ca="1" t="shared" si="43"/>
        <v>10126703.959999997</v>
      </c>
      <c r="J289" s="96">
        <f>E289*(VLOOKUP($A289,Revaluation!$A$6:$F$331,6,0))</f>
        <v>8606525.911029596</v>
      </c>
      <c r="K289" s="78">
        <f>F289*(VLOOKUP($A289,Revaluation!$A$6:$F$331,6,0))</f>
        <v>9154869.56875872</v>
      </c>
      <c r="L289" s="78">
        <f>G289*(VLOOKUP($A289,Revaluation!$A$6:$F$331,6,0))</f>
        <v>9531004.632076478</v>
      </c>
      <c r="M289" s="78">
        <f t="shared" si="38"/>
        <v>9627045.9</v>
      </c>
      <c r="N289" s="97">
        <f t="shared" si="39"/>
        <v>10126703.959999997</v>
      </c>
      <c r="O289" s="118">
        <f t="shared" si="40"/>
        <v>0.00047886609011684464</v>
      </c>
    </row>
    <row r="290" spans="1:15" ht="12.75">
      <c r="A290" s="81" t="s">
        <v>593</v>
      </c>
      <c r="B290" s="76" t="s">
        <v>594</v>
      </c>
      <c r="C290" s="76" t="s">
        <v>35</v>
      </c>
      <c r="D290" s="102" t="s">
        <v>36</v>
      </c>
      <c r="E290" s="104">
        <f ca="1" t="shared" si="43"/>
        <v>248822806.17000005</v>
      </c>
      <c r="F290" s="77">
        <f ca="1" t="shared" si="43"/>
        <v>280677132.9500001</v>
      </c>
      <c r="G290" s="77">
        <f ca="1" t="shared" si="43"/>
        <v>289426904.51</v>
      </c>
      <c r="H290" s="77">
        <f ca="1" t="shared" si="43"/>
        <v>266211079.90000004</v>
      </c>
      <c r="I290" s="105">
        <f ca="1" t="shared" si="43"/>
        <v>316987027.93999994</v>
      </c>
      <c r="J290" s="96">
        <f>E290*(VLOOKUP($A290,Revaluation!$A$6:$F$331,6,0))</f>
        <v>257954551.9114498</v>
      </c>
      <c r="K290" s="78">
        <f>F290*(VLOOKUP($A290,Revaluation!$A$6:$F$331,6,0))</f>
        <v>290977925.92388594</v>
      </c>
      <c r="L290" s="78">
        <f>G290*(VLOOKUP($A290,Revaluation!$A$6:$F$331,6,0))</f>
        <v>300048812.29812473</v>
      </c>
      <c r="M290" s="78">
        <f t="shared" si="38"/>
        <v>266211079.90000004</v>
      </c>
      <c r="N290" s="97">
        <f t="shared" si="39"/>
        <v>316987027.93999994</v>
      </c>
      <c r="O290" s="118">
        <f t="shared" si="40"/>
        <v>0.014577646610054016</v>
      </c>
    </row>
    <row r="291" spans="1:15" ht="12.75">
      <c r="A291" s="81" t="s">
        <v>595</v>
      </c>
      <c r="B291" s="76" t="s">
        <v>596</v>
      </c>
      <c r="C291" s="76" t="s">
        <v>18</v>
      </c>
      <c r="D291" s="102" t="s">
        <v>42</v>
      </c>
      <c r="E291" s="104">
        <f ca="1" t="shared" si="43"/>
        <v>124872962.38</v>
      </c>
      <c r="F291" s="77">
        <f ca="1" t="shared" si="43"/>
        <v>141125705.52</v>
      </c>
      <c r="G291" s="77">
        <f ca="1" t="shared" si="43"/>
        <v>143112817.14</v>
      </c>
      <c r="H291" s="77">
        <f ca="1" t="shared" si="43"/>
        <v>135808384.54999998</v>
      </c>
      <c r="I291" s="105">
        <f ca="1" t="shared" si="43"/>
        <v>149490745.82000002</v>
      </c>
      <c r="J291" s="96">
        <f>E291*(VLOOKUP($A291,Revaluation!$A$6:$F$331,6,0))</f>
        <v>124581585.61372761</v>
      </c>
      <c r="K291" s="78">
        <f>F291*(VLOOKUP($A291,Revaluation!$A$6:$F$331,6,0))</f>
        <v>140796404.83770186</v>
      </c>
      <c r="L291" s="78">
        <f>G291*(VLOOKUP($A291,Revaluation!$A$6:$F$331,6,0))</f>
        <v>142778879.7601572</v>
      </c>
      <c r="M291" s="78">
        <f t="shared" si="38"/>
        <v>135808384.54999998</v>
      </c>
      <c r="N291" s="97">
        <f t="shared" si="39"/>
        <v>149490745.82000002</v>
      </c>
      <c r="O291" s="118">
        <f t="shared" si="40"/>
        <v>0.007058442909040581</v>
      </c>
    </row>
    <row r="292" spans="1:15" ht="12.75">
      <c r="A292" s="81" t="s">
        <v>597</v>
      </c>
      <c r="B292" s="76" t="s">
        <v>598</v>
      </c>
      <c r="C292" s="76" t="s">
        <v>14</v>
      </c>
      <c r="D292" s="102" t="s">
        <v>15</v>
      </c>
      <c r="E292" s="104">
        <f ca="1" t="shared" si="43"/>
        <v>38117467.980000004</v>
      </c>
      <c r="F292" s="77">
        <f ca="1" t="shared" si="43"/>
        <v>43058767.21</v>
      </c>
      <c r="G292" s="77">
        <f ca="1" t="shared" si="43"/>
        <v>42647756.559999995</v>
      </c>
      <c r="H292" s="77">
        <f ca="1" t="shared" si="43"/>
        <v>44287403.55</v>
      </c>
      <c r="I292" s="105">
        <f ca="1" t="shared" si="43"/>
        <v>46079088.28999999</v>
      </c>
      <c r="J292" s="96">
        <f>E292*(VLOOKUP($A292,Revaluation!$A$6:$F$331,6,0))</f>
        <v>39601258.1714033</v>
      </c>
      <c r="K292" s="78">
        <f>F292*(VLOOKUP($A292,Revaluation!$A$6:$F$331,6,0))</f>
        <v>44734906.25663444</v>
      </c>
      <c r="L292" s="78">
        <f>G292*(VLOOKUP($A292,Revaluation!$A$6:$F$331,6,0))</f>
        <v>44307896.28654968</v>
      </c>
      <c r="M292" s="78">
        <f t="shared" si="38"/>
        <v>44287403.55</v>
      </c>
      <c r="N292" s="97">
        <f t="shared" si="39"/>
        <v>46079088.28999999</v>
      </c>
      <c r="O292" s="118">
        <f t="shared" si="40"/>
        <v>0.002229230809723322</v>
      </c>
    </row>
    <row r="293" spans="1:15" ht="12.75">
      <c r="A293" s="81" t="s">
        <v>599</v>
      </c>
      <c r="B293" s="76" t="s">
        <v>600</v>
      </c>
      <c r="C293" s="76" t="s">
        <v>32</v>
      </c>
      <c r="D293" s="102" t="s">
        <v>15</v>
      </c>
      <c r="E293" s="104">
        <f ca="1" t="shared" si="43"/>
        <v>29345113.710000005</v>
      </c>
      <c r="F293" s="77">
        <f ca="1" t="shared" si="43"/>
        <v>31880589.79</v>
      </c>
      <c r="G293" s="77">
        <f ca="1" t="shared" si="43"/>
        <v>34564675.86000001</v>
      </c>
      <c r="H293" s="77">
        <f ca="1" t="shared" si="43"/>
        <v>35383909.760000005</v>
      </c>
      <c r="I293" s="105">
        <f ca="1" t="shared" si="43"/>
        <v>37301430.04</v>
      </c>
      <c r="J293" s="96">
        <f>E293*(VLOOKUP($A293,Revaluation!$A$6:$F$331,6,0))</f>
        <v>31247559.61122634</v>
      </c>
      <c r="K293" s="78">
        <f>F293*(VLOOKUP($A293,Revaluation!$A$6:$F$331,6,0))</f>
        <v>33947410.79379783</v>
      </c>
      <c r="L293" s="78">
        <f>G293*(VLOOKUP($A293,Revaluation!$A$6:$F$331,6,0))</f>
        <v>36805506.363058016</v>
      </c>
      <c r="M293" s="78">
        <f t="shared" si="38"/>
        <v>35383909.760000005</v>
      </c>
      <c r="N293" s="97">
        <f t="shared" si="39"/>
        <v>37301430.04</v>
      </c>
      <c r="O293" s="118">
        <f t="shared" si="40"/>
        <v>0.0017780650282510273</v>
      </c>
    </row>
    <row r="294" spans="1:15" ht="12.75">
      <c r="A294" s="81" t="s">
        <v>601</v>
      </c>
      <c r="B294" s="76" t="s">
        <v>602</v>
      </c>
      <c r="C294" s="76" t="s">
        <v>14</v>
      </c>
      <c r="D294" s="102" t="s">
        <v>15</v>
      </c>
      <c r="E294" s="104">
        <f aca="true" ca="1" t="shared" si="44" ref="E294:I303">VLOOKUP($A294,INDIRECT("'"&amp;E$1&amp;"'!"&amp;"$A$10:$O$337"),15,0)</f>
        <v>40978309.93</v>
      </c>
      <c r="F294" s="77">
        <f ca="1" t="shared" si="44"/>
        <v>49527181.42000001</v>
      </c>
      <c r="G294" s="77">
        <f ca="1" t="shared" si="44"/>
        <v>49120830.83</v>
      </c>
      <c r="H294" s="77">
        <f ca="1" t="shared" si="44"/>
        <v>50925915.98000001</v>
      </c>
      <c r="I294" s="105">
        <f ca="1" t="shared" si="44"/>
        <v>53219338.94</v>
      </c>
      <c r="J294" s="96">
        <f>E294*(VLOOKUP($A294,Revaluation!$A$6:$F$331,6,0))</f>
        <v>40559855.39812278</v>
      </c>
      <c r="K294" s="78">
        <f>F294*(VLOOKUP($A294,Revaluation!$A$6:$F$331,6,0))</f>
        <v>49021429.14393721</v>
      </c>
      <c r="L294" s="78">
        <f>G294*(VLOOKUP($A294,Revaluation!$A$6:$F$331,6,0))</f>
        <v>48619228.04780864</v>
      </c>
      <c r="M294" s="78">
        <f t="shared" si="38"/>
        <v>50925915.98000001</v>
      </c>
      <c r="N294" s="97">
        <f t="shared" si="39"/>
        <v>53219338.94</v>
      </c>
      <c r="O294" s="118">
        <f t="shared" si="40"/>
        <v>0.0024667516940965247</v>
      </c>
    </row>
    <row r="295" spans="1:15" ht="12.75">
      <c r="A295" s="81" t="s">
        <v>603</v>
      </c>
      <c r="B295" s="76" t="s">
        <v>604</v>
      </c>
      <c r="C295" s="76" t="s">
        <v>41</v>
      </c>
      <c r="D295" s="102" t="s">
        <v>42</v>
      </c>
      <c r="E295" s="104">
        <f ca="1" t="shared" si="44"/>
        <v>96462872.84</v>
      </c>
      <c r="F295" s="77">
        <f ca="1" t="shared" si="44"/>
        <v>105276783.36999999</v>
      </c>
      <c r="G295" s="77">
        <f ca="1" t="shared" si="44"/>
        <v>103623970.28999999</v>
      </c>
      <c r="H295" s="77">
        <f ca="1" t="shared" si="44"/>
        <v>104030162.70000002</v>
      </c>
      <c r="I295" s="105">
        <f ca="1" t="shared" si="44"/>
        <v>112274763.3</v>
      </c>
      <c r="J295" s="96">
        <f>E295*(VLOOKUP($A295,Revaluation!$A$6:$F$331,6,0))</f>
        <v>96579465.83527641</v>
      </c>
      <c r="K295" s="78">
        <f>F295*(VLOOKUP($A295,Revaluation!$A$6:$F$331,6,0))</f>
        <v>105404029.58551061</v>
      </c>
      <c r="L295" s="78">
        <f>G295*(VLOOKUP($A295,Revaluation!$A$6:$F$331,6,0))</f>
        <v>103749218.77911128</v>
      </c>
      <c r="M295" s="78">
        <f t="shared" si="38"/>
        <v>104030162.70000002</v>
      </c>
      <c r="N295" s="97">
        <f t="shared" si="39"/>
        <v>112274763.3</v>
      </c>
      <c r="O295" s="118">
        <f t="shared" si="40"/>
        <v>0.005313636159512514</v>
      </c>
    </row>
    <row r="296" spans="1:15" ht="12.75">
      <c r="A296" s="81" t="s">
        <v>605</v>
      </c>
      <c r="B296" s="76" t="s">
        <v>606</v>
      </c>
      <c r="C296" s="76" t="s">
        <v>61</v>
      </c>
      <c r="D296" s="102" t="s">
        <v>42</v>
      </c>
      <c r="E296" s="104">
        <f ca="1" t="shared" si="44"/>
        <v>60300852.15</v>
      </c>
      <c r="F296" s="77">
        <f ca="1" t="shared" si="44"/>
        <v>63392599.970000006</v>
      </c>
      <c r="G296" s="77">
        <f ca="1" t="shared" si="44"/>
        <v>64391332.07</v>
      </c>
      <c r="H296" s="77">
        <f ca="1" t="shared" si="44"/>
        <v>62548613.67999999</v>
      </c>
      <c r="I296" s="105">
        <f ca="1" t="shared" si="44"/>
        <v>65642808.22</v>
      </c>
      <c r="J296" s="96">
        <f>E296*(VLOOKUP($A296,Revaluation!$A$6:$F$331,6,0))</f>
        <v>56904011.604359634</v>
      </c>
      <c r="K296" s="78">
        <f>F296*(VLOOKUP($A296,Revaluation!$A$6:$F$331,6,0))</f>
        <v>59821596.47346557</v>
      </c>
      <c r="L296" s="78">
        <f>G296*(VLOOKUP($A296,Revaluation!$A$6:$F$331,6,0))</f>
        <v>60764068.44495074</v>
      </c>
      <c r="M296" s="78">
        <f t="shared" si="38"/>
        <v>62548613.67999999</v>
      </c>
      <c r="N296" s="97">
        <f t="shared" si="39"/>
        <v>65642808.22</v>
      </c>
      <c r="O296" s="118">
        <f t="shared" si="40"/>
        <v>0.0031114195850644004</v>
      </c>
    </row>
    <row r="297" spans="1:15" ht="12.75">
      <c r="A297" s="81" t="s">
        <v>607</v>
      </c>
      <c r="B297" s="76" t="s">
        <v>608</v>
      </c>
      <c r="C297" s="76" t="s">
        <v>35</v>
      </c>
      <c r="D297" s="102" t="s">
        <v>36</v>
      </c>
      <c r="E297" s="104">
        <f ca="1" t="shared" si="44"/>
        <v>41299353.86000001</v>
      </c>
      <c r="F297" s="77">
        <f ca="1" t="shared" si="44"/>
        <v>45038821.449999996</v>
      </c>
      <c r="G297" s="77">
        <f ca="1" t="shared" si="44"/>
        <v>49116033.95</v>
      </c>
      <c r="H297" s="77">
        <f ca="1" t="shared" si="44"/>
        <v>53648723.36</v>
      </c>
      <c r="I297" s="105">
        <f ca="1" t="shared" si="44"/>
        <v>54003752.92999999</v>
      </c>
      <c r="J297" s="96">
        <f>E297*(VLOOKUP($A297,Revaluation!$A$6:$F$331,6,0))</f>
        <v>44426678.115966134</v>
      </c>
      <c r="K297" s="78">
        <f>F297*(VLOOKUP($A297,Revaluation!$A$6:$F$331,6,0))</f>
        <v>48449310.613055214</v>
      </c>
      <c r="L297" s="78">
        <f>G297*(VLOOKUP($A297,Revaluation!$A$6:$F$331,6,0))</f>
        <v>52835263.18659733</v>
      </c>
      <c r="M297" s="78">
        <f t="shared" si="38"/>
        <v>53648723.36</v>
      </c>
      <c r="N297" s="97">
        <f t="shared" si="39"/>
        <v>54003752.92999999</v>
      </c>
      <c r="O297" s="118">
        <f t="shared" si="40"/>
        <v>0.0025788996118876763</v>
      </c>
    </row>
    <row r="298" spans="1:15" ht="12.75">
      <c r="A298" s="81" t="s">
        <v>609</v>
      </c>
      <c r="B298" s="76" t="s">
        <v>610</v>
      </c>
      <c r="C298" s="76" t="s">
        <v>35</v>
      </c>
      <c r="D298" s="102" t="s">
        <v>36</v>
      </c>
      <c r="E298" s="104">
        <f ca="1" t="shared" si="44"/>
        <v>85470937.51</v>
      </c>
      <c r="F298" s="77">
        <f ca="1" t="shared" si="44"/>
        <v>90151863.57000002</v>
      </c>
      <c r="G298" s="77">
        <f ca="1" t="shared" si="44"/>
        <v>89848346.52</v>
      </c>
      <c r="H298" s="77">
        <f ca="1" t="shared" si="44"/>
        <v>91892222.1</v>
      </c>
      <c r="I298" s="105">
        <f ca="1" t="shared" si="44"/>
        <v>97200313.82000001</v>
      </c>
      <c r="J298" s="96">
        <f>E298*(VLOOKUP($A298,Revaluation!$A$6:$F$331,6,0))</f>
        <v>88747812.97441795</v>
      </c>
      <c r="K298" s="78">
        <f>F298*(VLOOKUP($A298,Revaluation!$A$6:$F$331,6,0))</f>
        <v>93608201.34293629</v>
      </c>
      <c r="L298" s="78">
        <f>G298*(VLOOKUP($A298,Revaluation!$A$6:$F$331,6,0))</f>
        <v>93293047.73432168</v>
      </c>
      <c r="M298" s="78">
        <f t="shared" si="38"/>
        <v>91892222.1</v>
      </c>
      <c r="N298" s="97">
        <f t="shared" si="39"/>
        <v>97200313.82000001</v>
      </c>
      <c r="O298" s="118">
        <f t="shared" si="40"/>
        <v>0.004730440048089863</v>
      </c>
    </row>
    <row r="299" spans="1:15" ht="12.75">
      <c r="A299" s="81" t="s">
        <v>611</v>
      </c>
      <c r="B299" s="76" t="s">
        <v>612</v>
      </c>
      <c r="C299" s="76" t="s">
        <v>18</v>
      </c>
      <c r="D299" s="102" t="s">
        <v>54</v>
      </c>
      <c r="E299" s="104">
        <f ca="1" t="shared" si="44"/>
        <v>85455300.52000001</v>
      </c>
      <c r="F299" s="77">
        <f ca="1" t="shared" si="44"/>
        <v>97430609.15</v>
      </c>
      <c r="G299" s="77">
        <f ca="1" t="shared" si="44"/>
        <v>90308825.65</v>
      </c>
      <c r="H299" s="77">
        <f ca="1" t="shared" si="44"/>
        <v>91083190.42999999</v>
      </c>
      <c r="I299" s="105">
        <f ca="1" t="shared" si="44"/>
        <v>100562770.50999999</v>
      </c>
      <c r="J299" s="96">
        <f>E299*(VLOOKUP($A299,Revaluation!$A$6:$F$331,6,0))</f>
        <v>83481692.47542375</v>
      </c>
      <c r="K299" s="78">
        <f>F299*(VLOOKUP($A299,Revaluation!$A$6:$F$331,6,0))</f>
        <v>95180428.84712456</v>
      </c>
      <c r="L299" s="78">
        <f>G299*(VLOOKUP($A299,Revaluation!$A$6:$F$331,6,0))</f>
        <v>88223124.42708568</v>
      </c>
      <c r="M299" s="78">
        <f t="shared" si="38"/>
        <v>91083190.42999999</v>
      </c>
      <c r="N299" s="97">
        <f t="shared" si="39"/>
        <v>100562770.50999999</v>
      </c>
      <c r="O299" s="118">
        <f t="shared" si="40"/>
        <v>0.004667226675835051</v>
      </c>
    </row>
    <row r="300" spans="1:15" ht="12.75">
      <c r="A300" s="81" t="s">
        <v>613</v>
      </c>
      <c r="B300" s="76" t="s">
        <v>614</v>
      </c>
      <c r="C300" s="76" t="s">
        <v>61</v>
      </c>
      <c r="D300" s="102" t="s">
        <v>15</v>
      </c>
      <c r="E300" s="104">
        <f ca="1" t="shared" si="44"/>
        <v>53775004.65</v>
      </c>
      <c r="F300" s="77">
        <f ca="1" t="shared" si="44"/>
        <v>57748419.92</v>
      </c>
      <c r="G300" s="77">
        <f ca="1" t="shared" si="44"/>
        <v>60086142.269999996</v>
      </c>
      <c r="H300" s="77">
        <f ca="1" t="shared" si="44"/>
        <v>57492560.24</v>
      </c>
      <c r="I300" s="105">
        <f ca="1" t="shared" si="44"/>
        <v>60185836.5</v>
      </c>
      <c r="J300" s="96">
        <f>E300*(VLOOKUP($A300,Revaluation!$A$6:$F$331,6,0))</f>
        <v>51345367.312900476</v>
      </c>
      <c r="K300" s="78">
        <f>F300*(VLOOKUP($A300,Revaluation!$A$6:$F$331,6,0))</f>
        <v>55139257.57572238</v>
      </c>
      <c r="L300" s="78">
        <f>G300*(VLOOKUP($A300,Revaluation!$A$6:$F$331,6,0))</f>
        <v>57371358.03796431</v>
      </c>
      <c r="M300" s="78">
        <f t="shared" si="38"/>
        <v>57492560.24</v>
      </c>
      <c r="N300" s="97">
        <f t="shared" si="39"/>
        <v>60185836.5</v>
      </c>
      <c r="O300" s="118">
        <f t="shared" si="40"/>
        <v>0.0028656386910519828</v>
      </c>
    </row>
    <row r="301" spans="1:15" ht="12.75">
      <c r="A301" s="81" t="s">
        <v>615</v>
      </c>
      <c r="B301" s="76" t="s">
        <v>616</v>
      </c>
      <c r="C301" s="76" t="s">
        <v>32</v>
      </c>
      <c r="D301" s="102" t="s">
        <v>15</v>
      </c>
      <c r="E301" s="104">
        <f ca="1" t="shared" si="44"/>
        <v>57101896.79</v>
      </c>
      <c r="F301" s="77">
        <f ca="1" t="shared" si="44"/>
        <v>61770091.19999999</v>
      </c>
      <c r="G301" s="77">
        <f ca="1" t="shared" si="44"/>
        <v>59725849.96</v>
      </c>
      <c r="H301" s="77">
        <f ca="1" t="shared" si="44"/>
        <v>59242178.3</v>
      </c>
      <c r="I301" s="105">
        <f ca="1" t="shared" si="44"/>
        <v>63853793.97</v>
      </c>
      <c r="J301" s="96">
        <f>E301*(VLOOKUP($A301,Revaluation!$A$6:$F$331,6,0))</f>
        <v>55630344.69655451</v>
      </c>
      <c r="K301" s="78">
        <f>F301*(VLOOKUP($A301,Revaluation!$A$6:$F$331,6,0))</f>
        <v>60178236.77610986</v>
      </c>
      <c r="L301" s="78">
        <f>G301*(VLOOKUP($A301,Revaluation!$A$6:$F$331,6,0))</f>
        <v>58186676.92929184</v>
      </c>
      <c r="M301" s="78">
        <f t="shared" si="38"/>
        <v>59242178.3</v>
      </c>
      <c r="N301" s="97">
        <f t="shared" si="39"/>
        <v>63853793.97</v>
      </c>
      <c r="O301" s="118">
        <f t="shared" si="40"/>
        <v>0.0030239863649833567</v>
      </c>
    </row>
    <row r="302" spans="1:15" ht="12.75">
      <c r="A302" s="81" t="s">
        <v>617</v>
      </c>
      <c r="B302" s="76" t="s">
        <v>618</v>
      </c>
      <c r="C302" s="76" t="s">
        <v>32</v>
      </c>
      <c r="D302" s="102" t="s">
        <v>15</v>
      </c>
      <c r="E302" s="104">
        <f ca="1" t="shared" si="44"/>
        <v>20911591.380000003</v>
      </c>
      <c r="F302" s="77">
        <f ca="1" t="shared" si="44"/>
        <v>23474787.66</v>
      </c>
      <c r="G302" s="77">
        <f ca="1" t="shared" si="44"/>
        <v>24047714.709999997</v>
      </c>
      <c r="H302" s="77">
        <f ca="1" t="shared" si="44"/>
        <v>23280862.599999998</v>
      </c>
      <c r="I302" s="105">
        <f ca="1" t="shared" si="44"/>
        <v>25144135.669999998</v>
      </c>
      <c r="J302" s="96">
        <f>E302*(VLOOKUP($A302,Revaluation!$A$6:$F$331,6,0))</f>
        <v>21595453.453729693</v>
      </c>
      <c r="K302" s="78">
        <f>F302*(VLOOKUP($A302,Revaluation!$A$6:$F$331,6,0))</f>
        <v>24242472.75281821</v>
      </c>
      <c r="L302" s="78">
        <f>G302*(VLOOKUP($A302,Revaluation!$A$6:$F$331,6,0))</f>
        <v>24834135.970400535</v>
      </c>
      <c r="M302" s="78">
        <f t="shared" si="38"/>
        <v>23280862.599999998</v>
      </c>
      <c r="N302" s="97">
        <f t="shared" si="39"/>
        <v>25144135.669999998</v>
      </c>
      <c r="O302" s="118">
        <f t="shared" si="40"/>
        <v>0.0012122467771485343</v>
      </c>
    </row>
    <row r="303" spans="1:15" ht="12.75">
      <c r="A303" s="81" t="s">
        <v>619</v>
      </c>
      <c r="B303" s="76" t="s">
        <v>620</v>
      </c>
      <c r="C303" s="76" t="s">
        <v>14</v>
      </c>
      <c r="D303" s="102" t="s">
        <v>15</v>
      </c>
      <c r="E303" s="104">
        <f ca="1" t="shared" si="44"/>
        <v>30128162.07</v>
      </c>
      <c r="F303" s="77">
        <f ca="1" t="shared" si="44"/>
        <v>31996882.57</v>
      </c>
      <c r="G303" s="77">
        <f ca="1" t="shared" si="44"/>
        <v>32679865.72</v>
      </c>
      <c r="H303" s="77">
        <f ca="1" t="shared" si="44"/>
        <v>31717950.93</v>
      </c>
      <c r="I303" s="105">
        <f ca="1" t="shared" si="44"/>
        <v>33418604.02</v>
      </c>
      <c r="J303" s="96">
        <f>E303*(VLOOKUP($A303,Revaluation!$A$6:$F$331,6,0))</f>
        <v>29960204.274410028</v>
      </c>
      <c r="K303" s="78">
        <f>F303*(VLOOKUP($A303,Revaluation!$A$6:$F$331,6,0))</f>
        <v>31818507.073687874</v>
      </c>
      <c r="L303" s="78">
        <f>G303*(VLOOKUP($A303,Revaluation!$A$6:$F$331,6,0))</f>
        <v>32497682.744690895</v>
      </c>
      <c r="M303" s="78">
        <f t="shared" si="38"/>
        <v>31717950.93</v>
      </c>
      <c r="N303" s="97">
        <f t="shared" si="39"/>
        <v>33418604.02</v>
      </c>
      <c r="O303" s="118">
        <f t="shared" si="40"/>
        <v>0.001622607921535949</v>
      </c>
    </row>
    <row r="304" spans="1:15" ht="12.75">
      <c r="A304" s="81" t="s">
        <v>621</v>
      </c>
      <c r="B304" s="76" t="s">
        <v>622</v>
      </c>
      <c r="C304" s="76" t="s">
        <v>14</v>
      </c>
      <c r="D304" s="102" t="s">
        <v>15</v>
      </c>
      <c r="E304" s="104">
        <f aca="true" ca="1" t="shared" si="45" ref="E304:I313">VLOOKUP($A304,INDIRECT("'"&amp;E$1&amp;"'!"&amp;"$A$10:$O$337"),15,0)</f>
        <v>24152895.31</v>
      </c>
      <c r="F304" s="77">
        <f ca="1" t="shared" si="45"/>
        <v>24921477.7</v>
      </c>
      <c r="G304" s="77">
        <f ca="1" t="shared" si="45"/>
        <v>25969324.479999997</v>
      </c>
      <c r="H304" s="77">
        <f ca="1" t="shared" si="45"/>
        <v>26647335.47</v>
      </c>
      <c r="I304" s="105">
        <f ca="1" t="shared" si="45"/>
        <v>26841396.750000004</v>
      </c>
      <c r="J304" s="96">
        <f>E304*(VLOOKUP($A304,Revaluation!$A$6:$F$331,6,0))</f>
        <v>25499877.493696805</v>
      </c>
      <c r="K304" s="78">
        <f>F304*(VLOOKUP($A304,Revaluation!$A$6:$F$331,6,0))</f>
        <v>26311322.93480292</v>
      </c>
      <c r="L304" s="78">
        <f>G304*(VLOOKUP($A304,Revaluation!$A$6:$F$331,6,0))</f>
        <v>27417607.054334614</v>
      </c>
      <c r="M304" s="78">
        <f t="shared" si="38"/>
        <v>26647335.47</v>
      </c>
      <c r="N304" s="97">
        <f t="shared" si="39"/>
        <v>26841396.750000004</v>
      </c>
      <c r="O304" s="118">
        <f t="shared" si="40"/>
        <v>0.001350884809180577</v>
      </c>
    </row>
    <row r="305" spans="1:15" ht="12.75">
      <c r="A305" s="81" t="s">
        <v>623</v>
      </c>
      <c r="B305" s="76" t="s">
        <v>624</v>
      </c>
      <c r="C305" s="76" t="s">
        <v>21</v>
      </c>
      <c r="D305" s="102" t="s">
        <v>15</v>
      </c>
      <c r="E305" s="104">
        <f ca="1" t="shared" si="45"/>
        <v>27075156.290000003</v>
      </c>
      <c r="F305" s="77">
        <f ca="1" t="shared" si="45"/>
        <v>29711110.39</v>
      </c>
      <c r="G305" s="77">
        <f ca="1" t="shared" si="45"/>
        <v>28821639.049999997</v>
      </c>
      <c r="H305" s="77">
        <f ca="1" t="shared" si="45"/>
        <v>23800041.740000002</v>
      </c>
      <c r="I305" s="105">
        <f ca="1" t="shared" si="45"/>
        <v>25316925.52</v>
      </c>
      <c r="J305" s="96">
        <f>E305*(VLOOKUP($A305,Revaluation!$A$6:$F$331,6,0))</f>
        <v>23085762.0494514</v>
      </c>
      <c r="K305" s="78">
        <f>F305*(VLOOKUP($A305,Revaluation!$A$6:$F$331,6,0))</f>
        <v>25333320.972993102</v>
      </c>
      <c r="L305" s="78">
        <f>G305*(VLOOKUP($A305,Revaluation!$A$6:$F$331,6,0))</f>
        <v>24574908.962916143</v>
      </c>
      <c r="M305" s="78">
        <f t="shared" si="38"/>
        <v>23800041.740000002</v>
      </c>
      <c r="N305" s="97">
        <f t="shared" si="39"/>
        <v>25316925.52</v>
      </c>
      <c r="O305" s="118">
        <f t="shared" si="40"/>
        <v>0.00124292418506537</v>
      </c>
    </row>
    <row r="306" spans="1:15" ht="12.75">
      <c r="A306" s="81" t="s">
        <v>625</v>
      </c>
      <c r="B306" s="76" t="s">
        <v>626</v>
      </c>
      <c r="C306" s="76" t="s">
        <v>32</v>
      </c>
      <c r="D306" s="102" t="s">
        <v>15</v>
      </c>
      <c r="E306" s="104">
        <f ca="1" t="shared" si="45"/>
        <v>49132390.089999996</v>
      </c>
      <c r="F306" s="77">
        <f ca="1" t="shared" si="45"/>
        <v>52309920.8</v>
      </c>
      <c r="G306" s="77">
        <f ca="1" t="shared" si="45"/>
        <v>55068019.31</v>
      </c>
      <c r="H306" s="77">
        <f ca="1" t="shared" si="45"/>
        <v>49440471.81</v>
      </c>
      <c r="I306" s="105">
        <f ca="1" t="shared" si="45"/>
        <v>51985420.730000004</v>
      </c>
      <c r="J306" s="96">
        <f>E306*(VLOOKUP($A306,Revaluation!$A$6:$F$331,6,0))</f>
        <v>44160859.049488686</v>
      </c>
      <c r="K306" s="78">
        <f>F306*(VLOOKUP($A306,Revaluation!$A$6:$F$331,6,0))</f>
        <v>47016866.77784652</v>
      </c>
      <c r="L306" s="78">
        <f>G306*(VLOOKUP($A306,Revaluation!$A$6:$F$331,6,0))</f>
        <v>49495883.15220982</v>
      </c>
      <c r="M306" s="78">
        <f t="shared" si="38"/>
        <v>49440471.81</v>
      </c>
      <c r="N306" s="97">
        <f t="shared" si="39"/>
        <v>51985420.730000004</v>
      </c>
      <c r="O306" s="118">
        <f t="shared" si="40"/>
        <v>0.002464245039843508</v>
      </c>
    </row>
    <row r="307" spans="1:15" ht="12.75">
      <c r="A307" s="81" t="s">
        <v>627</v>
      </c>
      <c r="B307" s="76" t="s">
        <v>628</v>
      </c>
      <c r="C307" s="76" t="s">
        <v>14</v>
      </c>
      <c r="D307" s="102" t="s">
        <v>54</v>
      </c>
      <c r="E307" s="104">
        <f ca="1" t="shared" si="45"/>
        <v>42799162.42999999</v>
      </c>
      <c r="F307" s="77">
        <f ca="1" t="shared" si="45"/>
        <v>71550193.63999999</v>
      </c>
      <c r="G307" s="77">
        <f ca="1" t="shared" si="45"/>
        <v>68227515.42999999</v>
      </c>
      <c r="H307" s="77">
        <f ca="1" t="shared" si="45"/>
        <v>65837358.44</v>
      </c>
      <c r="I307" s="105">
        <f ca="1" t="shared" si="45"/>
        <v>77482130.49</v>
      </c>
      <c r="J307" s="96">
        <f>E307*(VLOOKUP($A307,Revaluation!$A$6:$F$331,6,0))</f>
        <v>41530711.54173434</v>
      </c>
      <c r="K307" s="78">
        <f>F307*(VLOOKUP($A307,Revaluation!$A$6:$F$331,6,0))</f>
        <v>69429640.3037828</v>
      </c>
      <c r="L307" s="78">
        <f>G307*(VLOOKUP($A307,Revaluation!$A$6:$F$331,6,0))</f>
        <v>66205437.24814567</v>
      </c>
      <c r="M307" s="78">
        <f t="shared" si="38"/>
        <v>65837358.44</v>
      </c>
      <c r="N307" s="97">
        <f t="shared" si="39"/>
        <v>77482130.49</v>
      </c>
      <c r="O307" s="118">
        <f t="shared" si="40"/>
        <v>0.0032621060834729593</v>
      </c>
    </row>
    <row r="308" spans="1:15" ht="12.75">
      <c r="A308" s="81" t="s">
        <v>629</v>
      </c>
      <c r="B308" s="76" t="s">
        <v>630</v>
      </c>
      <c r="C308" s="76" t="s">
        <v>53</v>
      </c>
      <c r="D308" s="102" t="s">
        <v>15</v>
      </c>
      <c r="E308" s="104">
        <f ca="1" t="shared" si="45"/>
        <v>7658048.909999999</v>
      </c>
      <c r="F308" s="77">
        <f ca="1" t="shared" si="45"/>
        <v>8377087.680000001</v>
      </c>
      <c r="G308" s="77">
        <f ca="1" t="shared" si="45"/>
        <v>8546507.75</v>
      </c>
      <c r="H308" s="77">
        <f ca="1" t="shared" si="45"/>
        <v>10081255.829999998</v>
      </c>
      <c r="I308" s="105">
        <f ca="1" t="shared" si="45"/>
        <v>10216600.36</v>
      </c>
      <c r="J308" s="96">
        <f>E308*(VLOOKUP($A308,Revaluation!$A$6:$F$331,6,0))</f>
        <v>9034267.461363195</v>
      </c>
      <c r="K308" s="78">
        <f>F308*(VLOOKUP($A308,Revaluation!$A$6:$F$331,6,0))</f>
        <v>9882523.804409929</v>
      </c>
      <c r="L308" s="78">
        <f>G308*(VLOOKUP($A308,Revaluation!$A$6:$F$331,6,0))</f>
        <v>10082390.146828324</v>
      </c>
      <c r="M308" s="78">
        <f t="shared" si="38"/>
        <v>10081255.829999998</v>
      </c>
      <c r="N308" s="97">
        <f t="shared" si="39"/>
        <v>10216600.36</v>
      </c>
      <c r="O308" s="118">
        <f t="shared" si="40"/>
        <v>0.0005017770777251365</v>
      </c>
    </row>
    <row r="309" spans="1:15" ht="12.75">
      <c r="A309" s="81" t="s">
        <v>631</v>
      </c>
      <c r="B309" s="76" t="s">
        <v>632</v>
      </c>
      <c r="C309" s="76" t="s">
        <v>53</v>
      </c>
      <c r="D309" s="102" t="s">
        <v>15</v>
      </c>
      <c r="E309" s="104">
        <f ca="1" t="shared" si="45"/>
        <v>23984681.810000002</v>
      </c>
      <c r="F309" s="77">
        <f ca="1" t="shared" si="45"/>
        <v>26054043.410000004</v>
      </c>
      <c r="G309" s="77">
        <f ca="1" t="shared" si="45"/>
        <v>26219326.88</v>
      </c>
      <c r="H309" s="77">
        <f ca="1" t="shared" si="45"/>
        <v>26287921.36</v>
      </c>
      <c r="I309" s="105">
        <f ca="1" t="shared" si="45"/>
        <v>27831272.13</v>
      </c>
      <c r="J309" s="96">
        <f>E309*(VLOOKUP($A309,Revaluation!$A$6:$F$331,6,0))</f>
        <v>24325929.939831533</v>
      </c>
      <c r="K309" s="78">
        <f>F309*(VLOOKUP($A309,Revaluation!$A$6:$F$331,6,0))</f>
        <v>26424733.905652322</v>
      </c>
      <c r="L309" s="78">
        <f>G309*(VLOOKUP($A309,Revaluation!$A$6:$F$331,6,0))</f>
        <v>26592368.988047108</v>
      </c>
      <c r="M309" s="78">
        <f t="shared" si="38"/>
        <v>26287921.36</v>
      </c>
      <c r="N309" s="97">
        <f t="shared" si="39"/>
        <v>27831272.13</v>
      </c>
      <c r="O309" s="118">
        <f t="shared" si="40"/>
        <v>0.0013381074191034321</v>
      </c>
    </row>
    <row r="310" spans="1:15" ht="12.75">
      <c r="A310" s="81" t="s">
        <v>633</v>
      </c>
      <c r="B310" s="76" t="s">
        <v>634</v>
      </c>
      <c r="C310" s="76" t="s">
        <v>18</v>
      </c>
      <c r="D310" s="102" t="s">
        <v>15</v>
      </c>
      <c r="E310" s="104">
        <f ca="1" t="shared" si="45"/>
        <v>26424095.39</v>
      </c>
      <c r="F310" s="77">
        <f ca="1" t="shared" si="45"/>
        <v>25709231.56</v>
      </c>
      <c r="G310" s="77">
        <f ca="1" t="shared" si="45"/>
        <v>27121621.33</v>
      </c>
      <c r="H310" s="77">
        <f ca="1" t="shared" si="45"/>
        <v>27594944.07</v>
      </c>
      <c r="I310" s="105">
        <f ca="1" t="shared" si="45"/>
        <v>29221367.8</v>
      </c>
      <c r="J310" s="96">
        <f>E310*(VLOOKUP($A310,Revaluation!$A$6:$F$331,6,0))</f>
        <v>26779591.136421315</v>
      </c>
      <c r="K310" s="78">
        <f>F310*(VLOOKUP($A310,Revaluation!$A$6:$F$331,6,0))</f>
        <v>26055109.90809283</v>
      </c>
      <c r="L310" s="78">
        <f>G310*(VLOOKUP($A310,Revaluation!$A$6:$F$331,6,0))</f>
        <v>27486501.21998531</v>
      </c>
      <c r="M310" s="78">
        <f t="shared" si="38"/>
        <v>27594944.07</v>
      </c>
      <c r="N310" s="97">
        <f t="shared" si="39"/>
        <v>29221367.8</v>
      </c>
      <c r="O310" s="118">
        <f t="shared" si="40"/>
        <v>0.0013958741627360472</v>
      </c>
    </row>
    <row r="311" spans="1:15" ht="12.75">
      <c r="A311" s="81" t="s">
        <v>635</v>
      </c>
      <c r="B311" s="76" t="s">
        <v>636</v>
      </c>
      <c r="C311" s="76" t="s">
        <v>21</v>
      </c>
      <c r="D311" s="102" t="s">
        <v>15</v>
      </c>
      <c r="E311" s="104">
        <f ca="1" t="shared" si="45"/>
        <v>13156341.200000001</v>
      </c>
      <c r="F311" s="77">
        <f ca="1" t="shared" si="45"/>
        <v>14729534.07</v>
      </c>
      <c r="G311" s="77">
        <f ca="1" t="shared" si="45"/>
        <v>14111083.21</v>
      </c>
      <c r="H311" s="77">
        <f ca="1" t="shared" si="45"/>
        <v>13443041.41</v>
      </c>
      <c r="I311" s="105">
        <f ca="1" t="shared" si="45"/>
        <v>14646414.899999999</v>
      </c>
      <c r="J311" s="96">
        <f>E311*(VLOOKUP($A311,Revaluation!$A$6:$F$331,6,0))</f>
        <v>13256645.149632085</v>
      </c>
      <c r="K311" s="78">
        <f>F311*(VLOOKUP($A311,Revaluation!$A$6:$F$331,6,0))</f>
        <v>14841832.042589927</v>
      </c>
      <c r="L311" s="78">
        <f>G311*(VLOOKUP($A311,Revaluation!$A$6:$F$331,6,0))</f>
        <v>14218666.113030061</v>
      </c>
      <c r="M311" s="78">
        <f t="shared" si="38"/>
        <v>13443041.41</v>
      </c>
      <c r="N311" s="97">
        <f t="shared" si="39"/>
        <v>14646414.899999999</v>
      </c>
      <c r="O311" s="118">
        <f t="shared" si="40"/>
        <v>0.0007166438294385582</v>
      </c>
    </row>
    <row r="312" spans="1:15" ht="12.75">
      <c r="A312" s="81" t="s">
        <v>637</v>
      </c>
      <c r="B312" s="76" t="s">
        <v>638</v>
      </c>
      <c r="C312" s="76" t="s">
        <v>14</v>
      </c>
      <c r="D312" s="102" t="s">
        <v>15</v>
      </c>
      <c r="E312" s="104">
        <f ca="1" t="shared" si="45"/>
        <v>26342152.580000006</v>
      </c>
      <c r="F312" s="77">
        <f ca="1" t="shared" si="45"/>
        <v>28393262.82</v>
      </c>
      <c r="G312" s="77">
        <f ca="1" t="shared" si="45"/>
        <v>29074158.5</v>
      </c>
      <c r="H312" s="77">
        <f ca="1" t="shared" si="45"/>
        <v>27078985.589999996</v>
      </c>
      <c r="I312" s="105">
        <f ca="1" t="shared" si="45"/>
        <v>28357627.21</v>
      </c>
      <c r="J312" s="96">
        <f>E312*(VLOOKUP($A312,Revaluation!$A$6:$F$331,6,0))</f>
        <v>24737520.51176132</v>
      </c>
      <c r="K312" s="78">
        <f>F312*(VLOOKUP($A312,Revaluation!$A$6:$F$331,6,0))</f>
        <v>26663687.38365192</v>
      </c>
      <c r="L312" s="78">
        <f>G312*(VLOOKUP($A312,Revaluation!$A$6:$F$331,6,0))</f>
        <v>27303106.307341475</v>
      </c>
      <c r="M312" s="78">
        <f t="shared" si="38"/>
        <v>27078985.589999996</v>
      </c>
      <c r="N312" s="97">
        <f t="shared" si="39"/>
        <v>28357627.21</v>
      </c>
      <c r="O312" s="118">
        <f t="shared" si="40"/>
        <v>0.001365372964139962</v>
      </c>
    </row>
    <row r="313" spans="1:15" ht="12.75">
      <c r="A313" s="81" t="s">
        <v>639</v>
      </c>
      <c r="B313" s="76" t="s">
        <v>640</v>
      </c>
      <c r="C313" s="76" t="s">
        <v>53</v>
      </c>
      <c r="D313" s="102" t="s">
        <v>15</v>
      </c>
      <c r="E313" s="104">
        <f ca="1" t="shared" si="45"/>
        <v>9250689.23</v>
      </c>
      <c r="F313" s="77">
        <f ca="1" t="shared" si="45"/>
        <v>9596922.840000002</v>
      </c>
      <c r="G313" s="77">
        <f ca="1" t="shared" si="45"/>
        <v>5240355.399999999</v>
      </c>
      <c r="H313" s="77">
        <f ca="1" t="shared" si="45"/>
        <v>7039496.890000001</v>
      </c>
      <c r="I313" s="105">
        <f ca="1" t="shared" si="45"/>
        <v>11691422.860000001</v>
      </c>
      <c r="J313" s="96">
        <f>E313*(VLOOKUP($A313,Revaluation!$A$6:$F$331,6,0))</f>
        <v>11440498.42624604</v>
      </c>
      <c r="K313" s="78">
        <f>F313*(VLOOKUP($A313,Revaluation!$A$6:$F$331,6,0))</f>
        <v>11868691.933976544</v>
      </c>
      <c r="L313" s="78">
        <f>G313*(VLOOKUP($A313,Revaluation!$A$6:$F$331,6,0))</f>
        <v>6480844.423164125</v>
      </c>
      <c r="M313" s="78">
        <f t="shared" si="38"/>
        <v>7039496.890000001</v>
      </c>
      <c r="N313" s="97">
        <f t="shared" si="39"/>
        <v>11691422.860000001</v>
      </c>
      <c r="O313" s="118">
        <f t="shared" si="40"/>
        <v>0.0004938776031627546</v>
      </c>
    </row>
    <row r="314" spans="1:15" ht="12.75">
      <c r="A314" s="81" t="s">
        <v>641</v>
      </c>
      <c r="B314" s="76" t="s">
        <v>642</v>
      </c>
      <c r="C314" s="76" t="s">
        <v>35</v>
      </c>
      <c r="D314" s="102" t="s">
        <v>36</v>
      </c>
      <c r="E314" s="104">
        <f aca="true" ca="1" t="shared" si="46" ref="E314:I323">VLOOKUP($A314,INDIRECT("'"&amp;E$1&amp;"'!"&amp;"$A$10:$O$337"),15,0)</f>
        <v>1011260182.24</v>
      </c>
      <c r="F314" s="77">
        <f ca="1" t="shared" si="46"/>
        <v>1074567454.5</v>
      </c>
      <c r="G314" s="77">
        <f ca="1" t="shared" si="46"/>
        <v>1113810254.45</v>
      </c>
      <c r="H314" s="77">
        <f ca="1" t="shared" si="46"/>
        <v>1579967688.1899998</v>
      </c>
      <c r="I314" s="105">
        <f ca="1" t="shared" si="46"/>
        <v>1694596048.77</v>
      </c>
      <c r="J314" s="96">
        <f>E314*(VLOOKUP($A314,Revaluation!$A$6:$F$331,6,0))</f>
        <v>1394167113.0114136</v>
      </c>
      <c r="K314" s="78">
        <f>F314*(VLOOKUP($A314,Revaluation!$A$6:$F$331,6,0))</f>
        <v>1481445262.1459405</v>
      </c>
      <c r="L314" s="78">
        <f>G314*(VLOOKUP($A314,Revaluation!$A$6:$F$331,6,0))</f>
        <v>1535547086.8529985</v>
      </c>
      <c r="M314" s="78">
        <f t="shared" si="38"/>
        <v>1579967688.1899998</v>
      </c>
      <c r="N314" s="97">
        <f t="shared" si="39"/>
        <v>1694596048.77</v>
      </c>
      <c r="O314" s="118">
        <f t="shared" si="40"/>
        <v>0.0782302530645395</v>
      </c>
    </row>
    <row r="315" spans="1:15" ht="12.75">
      <c r="A315" s="81" t="s">
        <v>643</v>
      </c>
      <c r="B315" s="76" t="s">
        <v>644</v>
      </c>
      <c r="C315" s="76" t="s">
        <v>53</v>
      </c>
      <c r="D315" s="102" t="s">
        <v>15</v>
      </c>
      <c r="E315" s="104">
        <f ca="1" t="shared" si="46"/>
        <v>12840855.920000002</v>
      </c>
      <c r="F315" s="77">
        <f ca="1" t="shared" si="46"/>
        <v>14372108.6</v>
      </c>
      <c r="G315" s="77">
        <f ca="1" t="shared" si="46"/>
        <v>13403094.879999999</v>
      </c>
      <c r="H315" s="77">
        <f ca="1" t="shared" si="46"/>
        <v>14660175.159999998</v>
      </c>
      <c r="I315" s="105">
        <f ca="1" t="shared" si="46"/>
        <v>15546455.549999997</v>
      </c>
      <c r="J315" s="96">
        <f>E315*(VLOOKUP($A315,Revaluation!$A$6:$F$331,6,0))</f>
        <v>13269191.447518514</v>
      </c>
      <c r="K315" s="78">
        <f>F315*(VLOOKUP($A315,Revaluation!$A$6:$F$331,6,0))</f>
        <v>14851522.49242956</v>
      </c>
      <c r="L315" s="78">
        <f>G315*(VLOOKUP($A315,Revaluation!$A$6:$F$331,6,0))</f>
        <v>13850185.14809215</v>
      </c>
      <c r="M315" s="78">
        <f t="shared" si="38"/>
        <v>14660175.159999998</v>
      </c>
      <c r="N315" s="97">
        <f t="shared" si="39"/>
        <v>15546455.549999997</v>
      </c>
      <c r="O315" s="118">
        <f t="shared" si="40"/>
        <v>0.000734669500253467</v>
      </c>
    </row>
    <row r="316" spans="1:15" ht="12.75">
      <c r="A316" s="81" t="s">
        <v>645</v>
      </c>
      <c r="B316" s="76" t="s">
        <v>646</v>
      </c>
      <c r="C316" s="76" t="s">
        <v>18</v>
      </c>
      <c r="D316" s="102" t="s">
        <v>42</v>
      </c>
      <c r="E316" s="104">
        <f ca="1" t="shared" si="46"/>
        <v>66257464.21</v>
      </c>
      <c r="F316" s="77">
        <f ca="1" t="shared" si="46"/>
        <v>72037519.54999998</v>
      </c>
      <c r="G316" s="77">
        <f ca="1" t="shared" si="46"/>
        <v>72218857.1</v>
      </c>
      <c r="H316" s="77">
        <f ca="1" t="shared" si="46"/>
        <v>68990692.82000001</v>
      </c>
      <c r="I316" s="105">
        <f ca="1" t="shared" si="46"/>
        <v>72660650.48</v>
      </c>
      <c r="J316" s="96">
        <f>E316*(VLOOKUP($A316,Revaluation!$A$6:$F$331,6,0))</f>
        <v>65416688.629282415</v>
      </c>
      <c r="K316" s="78">
        <f>F316*(VLOOKUP($A316,Revaluation!$A$6:$F$331,6,0))</f>
        <v>71123397.82718337</v>
      </c>
      <c r="L316" s="78">
        <f>G316*(VLOOKUP($A316,Revaluation!$A$6:$F$331,6,0))</f>
        <v>71302434.2902685</v>
      </c>
      <c r="M316" s="78">
        <f t="shared" si="38"/>
        <v>68990692.82000001</v>
      </c>
      <c r="N316" s="97">
        <f t="shared" si="39"/>
        <v>72660650.48</v>
      </c>
      <c r="O316" s="118">
        <f t="shared" si="40"/>
        <v>0.0035573742016291486</v>
      </c>
    </row>
    <row r="317" spans="1:15" ht="12.75">
      <c r="A317" s="81" t="s">
        <v>647</v>
      </c>
      <c r="B317" s="76" t="s">
        <v>648</v>
      </c>
      <c r="C317" s="76" t="s">
        <v>53</v>
      </c>
      <c r="D317" s="102" t="s">
        <v>54</v>
      </c>
      <c r="E317" s="104">
        <f ca="1" t="shared" si="46"/>
        <v>111621132.67999999</v>
      </c>
      <c r="F317" s="77">
        <f ca="1" t="shared" si="46"/>
        <v>119018349.99000001</v>
      </c>
      <c r="G317" s="77">
        <f ca="1" t="shared" si="46"/>
        <v>118230677.62</v>
      </c>
      <c r="H317" s="77">
        <f ca="1" t="shared" si="46"/>
        <v>128622441.49</v>
      </c>
      <c r="I317" s="105">
        <f ca="1" t="shared" si="46"/>
        <v>132419910.94</v>
      </c>
      <c r="J317" s="96">
        <f>E317*(VLOOKUP($A317,Revaluation!$A$6:$F$331,6,0))</f>
        <v>115753840.56334443</v>
      </c>
      <c r="K317" s="78">
        <f>F317*(VLOOKUP($A317,Revaluation!$A$6:$F$331,6,0))</f>
        <v>123424935.56619577</v>
      </c>
      <c r="L317" s="78">
        <f>G317*(VLOOKUP($A317,Revaluation!$A$6:$F$331,6,0))</f>
        <v>122608100.08223307</v>
      </c>
      <c r="M317" s="78">
        <f t="shared" si="38"/>
        <v>128622441.49</v>
      </c>
      <c r="N317" s="97">
        <f t="shared" si="39"/>
        <v>132419910.94</v>
      </c>
      <c r="O317" s="118">
        <f t="shared" si="40"/>
        <v>0.006339558023526708</v>
      </c>
    </row>
    <row r="318" spans="1:15" ht="12.75">
      <c r="A318" s="81" t="s">
        <v>649</v>
      </c>
      <c r="B318" s="76" t="s">
        <v>650</v>
      </c>
      <c r="C318" s="76" t="s">
        <v>14</v>
      </c>
      <c r="D318" s="102" t="s">
        <v>15</v>
      </c>
      <c r="E318" s="104">
        <f ca="1" t="shared" si="46"/>
        <v>39220240.15</v>
      </c>
      <c r="F318" s="77">
        <f ca="1" t="shared" si="46"/>
        <v>43241273.239999995</v>
      </c>
      <c r="G318" s="77">
        <f ca="1" t="shared" si="46"/>
        <v>45020066.49</v>
      </c>
      <c r="H318" s="77">
        <f ca="1" t="shared" si="46"/>
        <v>45731530.78</v>
      </c>
      <c r="I318" s="105">
        <f ca="1" t="shared" si="46"/>
        <v>46690477</v>
      </c>
      <c r="J318" s="96">
        <f>E318*(VLOOKUP($A318,Revaluation!$A$6:$F$331,6,0))</f>
        <v>41155819.4529522</v>
      </c>
      <c r="K318" s="78">
        <f>F318*(VLOOKUP($A318,Revaluation!$A$6:$F$331,6,0))</f>
        <v>45375296.723704875</v>
      </c>
      <c r="L318" s="78">
        <f>G318*(VLOOKUP($A318,Revaluation!$A$6:$F$331,6,0))</f>
        <v>47241876.162309624</v>
      </c>
      <c r="M318" s="78">
        <f t="shared" si="38"/>
        <v>45731530.78</v>
      </c>
      <c r="N318" s="97">
        <f t="shared" si="39"/>
        <v>46690477</v>
      </c>
      <c r="O318" s="118">
        <f t="shared" si="40"/>
        <v>0.002302358755726582</v>
      </c>
    </row>
    <row r="319" spans="1:15" ht="12.75">
      <c r="A319" s="81" t="s">
        <v>651</v>
      </c>
      <c r="B319" s="76" t="s">
        <v>652</v>
      </c>
      <c r="C319" s="76" t="s">
        <v>14</v>
      </c>
      <c r="D319" s="102" t="s">
        <v>54</v>
      </c>
      <c r="E319" s="104">
        <f ca="1" t="shared" si="46"/>
        <v>61131356.269999996</v>
      </c>
      <c r="F319" s="77">
        <f ca="1" t="shared" si="46"/>
        <v>66914966.6</v>
      </c>
      <c r="G319" s="77">
        <f ca="1" t="shared" si="46"/>
        <v>71013883.65999998</v>
      </c>
      <c r="H319" s="77">
        <f ca="1" t="shared" si="46"/>
        <v>64628890.43999999</v>
      </c>
      <c r="I319" s="105">
        <f ca="1" t="shared" si="46"/>
        <v>74857329.79</v>
      </c>
      <c r="J319" s="96">
        <f>E319*(VLOOKUP($A319,Revaluation!$A$6:$F$331,6,0))</f>
        <v>59231085.689187385</v>
      </c>
      <c r="K319" s="78">
        <f>F319*(VLOOKUP($A319,Revaluation!$A$6:$F$331,6,0))</f>
        <v>64834912.26774499</v>
      </c>
      <c r="L319" s="78">
        <f>G319*(VLOOKUP($A319,Revaluation!$A$6:$F$331,6,0))</f>
        <v>68806414.3319463</v>
      </c>
      <c r="M319" s="78">
        <f t="shared" si="38"/>
        <v>64628890.43999999</v>
      </c>
      <c r="N319" s="97">
        <f t="shared" si="39"/>
        <v>74857329.79</v>
      </c>
      <c r="O319" s="118">
        <f t="shared" si="40"/>
        <v>0.0033829607516465627</v>
      </c>
    </row>
    <row r="320" spans="1:15" ht="12.75">
      <c r="A320" s="81" t="s">
        <v>653</v>
      </c>
      <c r="B320" s="76" t="s">
        <v>654</v>
      </c>
      <c r="C320" s="76" t="s">
        <v>18</v>
      </c>
      <c r="D320" s="102" t="s">
        <v>42</v>
      </c>
      <c r="E320" s="104">
        <f ca="1" t="shared" si="46"/>
        <v>55938002.309999995</v>
      </c>
      <c r="F320" s="77">
        <f ca="1" t="shared" si="46"/>
        <v>63132080.13000001</v>
      </c>
      <c r="G320" s="77">
        <f ca="1" t="shared" si="46"/>
        <v>60580184.160000004</v>
      </c>
      <c r="H320" s="77">
        <f ca="1" t="shared" si="46"/>
        <v>59309575.03999999</v>
      </c>
      <c r="I320" s="105">
        <f ca="1" t="shared" si="46"/>
        <v>61664280.82000001</v>
      </c>
      <c r="J320" s="96">
        <f>E320*(VLOOKUP($A320,Revaluation!$A$6:$F$331,6,0))</f>
        <v>57180240.215991266</v>
      </c>
      <c r="K320" s="78">
        <f>F320*(VLOOKUP($A320,Revaluation!$A$6:$F$331,6,0))</f>
        <v>64534079.84008877</v>
      </c>
      <c r="L320" s="78">
        <f>G320*(VLOOKUP($A320,Revaluation!$A$6:$F$331,6,0))</f>
        <v>61925512.88122305</v>
      </c>
      <c r="M320" s="78">
        <f t="shared" si="38"/>
        <v>59309575.03999999</v>
      </c>
      <c r="N320" s="97">
        <f t="shared" si="39"/>
        <v>61664280.82000001</v>
      </c>
      <c r="O320" s="118">
        <f t="shared" si="40"/>
        <v>0.0031005548007152248</v>
      </c>
    </row>
    <row r="321" spans="1:15" ht="12.75">
      <c r="A321" s="81" t="s">
        <v>655</v>
      </c>
      <c r="B321" s="76" t="s">
        <v>656</v>
      </c>
      <c r="C321" s="76" t="s">
        <v>14</v>
      </c>
      <c r="D321" s="102" t="s">
        <v>15</v>
      </c>
      <c r="E321" s="104">
        <f ca="1" t="shared" si="46"/>
        <v>37907130.17999999</v>
      </c>
      <c r="F321" s="77">
        <f ca="1" t="shared" si="46"/>
        <v>41983624.230000004</v>
      </c>
      <c r="G321" s="77">
        <f ca="1" t="shared" si="46"/>
        <v>42343367.43</v>
      </c>
      <c r="H321" s="77">
        <f ca="1" t="shared" si="46"/>
        <v>36145181.68</v>
      </c>
      <c r="I321" s="105">
        <f ca="1" t="shared" si="46"/>
        <v>43186162.73</v>
      </c>
      <c r="J321" s="96">
        <f>E321*(VLOOKUP($A321,Revaluation!$A$6:$F$331,6,0))</f>
        <v>34964340.767512076</v>
      </c>
      <c r="K321" s="78">
        <f>F321*(VLOOKUP($A321,Revaluation!$A$6:$F$331,6,0))</f>
        <v>38724370.25072883</v>
      </c>
      <c r="L321" s="78">
        <f>G321*(VLOOKUP($A321,Revaluation!$A$6:$F$331,6,0))</f>
        <v>39056186.02717691</v>
      </c>
      <c r="M321" s="78">
        <f t="shared" si="38"/>
        <v>36145181.68</v>
      </c>
      <c r="N321" s="97">
        <f t="shared" si="39"/>
        <v>43186162.73</v>
      </c>
      <c r="O321" s="118">
        <f t="shared" si="40"/>
        <v>0.0019550760010139277</v>
      </c>
    </row>
    <row r="322" spans="1:15" ht="12.75">
      <c r="A322" s="81" t="s">
        <v>657</v>
      </c>
      <c r="B322" s="76" t="s">
        <v>658</v>
      </c>
      <c r="C322" s="76" t="s">
        <v>14</v>
      </c>
      <c r="D322" s="102" t="s">
        <v>54</v>
      </c>
      <c r="E322" s="104">
        <f ca="1" t="shared" si="46"/>
        <v>37784325.07</v>
      </c>
      <c r="F322" s="77">
        <f ca="1" t="shared" si="46"/>
        <v>47523960.08</v>
      </c>
      <c r="G322" s="77">
        <f ca="1" t="shared" si="46"/>
        <v>51750394.440000005</v>
      </c>
      <c r="H322" s="77">
        <f ca="1" t="shared" si="46"/>
        <v>47320188.39</v>
      </c>
      <c r="I322" s="105">
        <f ca="1" t="shared" si="46"/>
        <v>50405866.05</v>
      </c>
      <c r="J322" s="96">
        <f>E322*(VLOOKUP($A322,Revaluation!$A$6:$F$331,6,0))</f>
        <v>35319138.098904006</v>
      </c>
      <c r="K322" s="78">
        <f>F322*(VLOOKUP($A322,Revaluation!$A$6:$F$331,6,0))</f>
        <v>44423323.85090083</v>
      </c>
      <c r="L322" s="78">
        <f>G322*(VLOOKUP($A322,Revaluation!$A$6:$F$331,6,0))</f>
        <v>48374010.24136156</v>
      </c>
      <c r="M322" s="78">
        <f t="shared" si="38"/>
        <v>47320188.39</v>
      </c>
      <c r="N322" s="97">
        <f t="shared" si="39"/>
        <v>50405866.05</v>
      </c>
      <c r="O322" s="118">
        <f t="shared" si="40"/>
        <v>0.0022987710529905727</v>
      </c>
    </row>
    <row r="323" spans="1:15" ht="12.75">
      <c r="A323" s="81" t="s">
        <v>659</v>
      </c>
      <c r="B323" s="76" t="s">
        <v>660</v>
      </c>
      <c r="C323" s="76" t="s">
        <v>61</v>
      </c>
      <c r="D323" s="102" t="s">
        <v>42</v>
      </c>
      <c r="E323" s="104">
        <f ca="1" t="shared" si="46"/>
        <v>63565425.49</v>
      </c>
      <c r="F323" s="77">
        <f ca="1" t="shared" si="46"/>
        <v>70996934.86000001</v>
      </c>
      <c r="G323" s="77">
        <f ca="1" t="shared" si="46"/>
        <v>70998744.75</v>
      </c>
      <c r="H323" s="77">
        <f ca="1" t="shared" si="46"/>
        <v>64642351.36000001</v>
      </c>
      <c r="I323" s="105">
        <f ca="1" t="shared" si="46"/>
        <v>70035217.41999999</v>
      </c>
      <c r="J323" s="96">
        <f>E323*(VLOOKUP($A323,Revaluation!$A$6:$F$331,6,0))</f>
        <v>59995353.35848968</v>
      </c>
      <c r="K323" s="78">
        <f>F323*(VLOOKUP($A323,Revaluation!$A$6:$F$331,6,0))</f>
        <v>67009481.35658228</v>
      </c>
      <c r="L323" s="78">
        <f>G323*(VLOOKUP($A323,Revaluation!$A$6:$F$331,6,0))</f>
        <v>67011189.59638799</v>
      </c>
      <c r="M323" s="78">
        <f t="shared" si="38"/>
        <v>64642351.36000001</v>
      </c>
      <c r="N323" s="97">
        <f t="shared" si="39"/>
        <v>70035217.41999999</v>
      </c>
      <c r="O323" s="118">
        <f t="shared" si="40"/>
        <v>0.0033456556139938175</v>
      </c>
    </row>
    <row r="324" spans="1:15" ht="12.75">
      <c r="A324" s="81" t="s">
        <v>661</v>
      </c>
      <c r="B324" s="76" t="s">
        <v>662</v>
      </c>
      <c r="C324" s="76" t="s">
        <v>61</v>
      </c>
      <c r="D324" s="102" t="s">
        <v>15</v>
      </c>
      <c r="E324" s="104">
        <f aca="true" ca="1" t="shared" si="47" ref="E324:I330">VLOOKUP($A324,INDIRECT("'"&amp;E$1&amp;"'!"&amp;"$A$10:$O$337"),15,0)</f>
        <v>33106201.110000003</v>
      </c>
      <c r="F324" s="77">
        <f ca="1" t="shared" si="47"/>
        <v>35316874.79</v>
      </c>
      <c r="G324" s="77">
        <f ca="1" t="shared" si="47"/>
        <v>34828834.72</v>
      </c>
      <c r="H324" s="77">
        <f ca="1" t="shared" si="47"/>
        <v>35287410.800000004</v>
      </c>
      <c r="I324" s="105">
        <f ca="1" t="shared" si="47"/>
        <v>37431008.43</v>
      </c>
      <c r="J324" s="96">
        <f>E324*(VLOOKUP($A324,Revaluation!$A$6:$F$331,6,0))</f>
        <v>32882565.293263372</v>
      </c>
      <c r="K324" s="78">
        <f>F324*(VLOOKUP($A324,Revaluation!$A$6:$F$331,6,0))</f>
        <v>35078305.6436336</v>
      </c>
      <c r="L324" s="78">
        <f>G324*(VLOOKUP($A324,Revaluation!$A$6:$F$331,6,0))</f>
        <v>34593562.33484435</v>
      </c>
      <c r="M324" s="78">
        <f aca="true" t="shared" si="48" ref="M324:M330">H324</f>
        <v>35287410.800000004</v>
      </c>
      <c r="N324" s="97">
        <f aca="true" t="shared" si="49" ref="N324:N330">I324</f>
        <v>37431008.43</v>
      </c>
      <c r="O324" s="118">
        <f t="shared" si="40"/>
        <v>0.0017840402590080086</v>
      </c>
    </row>
    <row r="325" spans="1:15" ht="12.75">
      <c r="A325" s="81" t="s">
        <v>663</v>
      </c>
      <c r="B325" s="76" t="s">
        <v>664</v>
      </c>
      <c r="C325" s="76" t="s">
        <v>14</v>
      </c>
      <c r="D325" s="102" t="s">
        <v>15</v>
      </c>
      <c r="E325" s="104">
        <f ca="1" t="shared" si="47"/>
        <v>27217272.3</v>
      </c>
      <c r="F325" s="77">
        <f ca="1" t="shared" si="47"/>
        <v>28775948.629999995</v>
      </c>
      <c r="G325" s="77">
        <f ca="1" t="shared" si="47"/>
        <v>28530285.400000002</v>
      </c>
      <c r="H325" s="77">
        <f ca="1" t="shared" si="47"/>
        <v>26976157.219999995</v>
      </c>
      <c r="I325" s="105">
        <f ca="1" t="shared" si="47"/>
        <v>29345176.85</v>
      </c>
      <c r="J325" s="96">
        <f>E325*(VLOOKUP($A325,Revaluation!$A$6:$F$331,6,0))</f>
        <v>26401640.341557086</v>
      </c>
      <c r="K325" s="78">
        <f>F325*(VLOOKUP($A325,Revaluation!$A$6:$F$331,6,0))</f>
        <v>27913607.133084465</v>
      </c>
      <c r="L325" s="78">
        <f>G325*(VLOOKUP($A325,Revaluation!$A$6:$F$331,6,0))</f>
        <v>27675305.80104374</v>
      </c>
      <c r="M325" s="78">
        <f t="shared" si="48"/>
        <v>26976157.219999995</v>
      </c>
      <c r="N325" s="97">
        <f t="shared" si="49"/>
        <v>29345176.85</v>
      </c>
      <c r="O325" s="118">
        <f t="shared" si="40"/>
        <v>0.0014078276915224586</v>
      </c>
    </row>
    <row r="326" spans="1:15" ht="12.75">
      <c r="A326" s="81" t="s">
        <v>665</v>
      </c>
      <c r="B326" s="76" t="s">
        <v>666</v>
      </c>
      <c r="C326" s="76" t="s">
        <v>61</v>
      </c>
      <c r="D326" s="102" t="s">
        <v>15</v>
      </c>
      <c r="E326" s="104">
        <f ca="1" t="shared" si="47"/>
        <v>30299655.41</v>
      </c>
      <c r="F326" s="77">
        <f ca="1" t="shared" si="47"/>
        <v>33305535.220000006</v>
      </c>
      <c r="G326" s="77">
        <f ca="1" t="shared" si="47"/>
        <v>31752063.34</v>
      </c>
      <c r="H326" s="77">
        <f ca="1" t="shared" si="47"/>
        <v>34986967.93</v>
      </c>
      <c r="I326" s="105">
        <f ca="1" t="shared" si="47"/>
        <v>36641164.56999999</v>
      </c>
      <c r="J326" s="96">
        <f>E326*(VLOOKUP($A326,Revaluation!$A$6:$F$331,6,0))</f>
        <v>31370778.467913233</v>
      </c>
      <c r="K326" s="78">
        <f>F326*(VLOOKUP($A326,Revaluation!$A$6:$F$331,6,0))</f>
        <v>34482919.12907606</v>
      </c>
      <c r="L326" s="78">
        <f>G326*(VLOOKUP($A326,Revaluation!$A$6:$F$331,6,0))</f>
        <v>32874530.467747293</v>
      </c>
      <c r="M326" s="78">
        <f t="shared" si="48"/>
        <v>34986967.93</v>
      </c>
      <c r="N326" s="97">
        <f t="shared" si="49"/>
        <v>36641164.56999999</v>
      </c>
      <c r="O326" s="118">
        <f>SUM(J326:N326)/SUM(J$5:N$330)</f>
        <v>0.0017339970297029022</v>
      </c>
    </row>
    <row r="327" spans="1:15" ht="12.75">
      <c r="A327" s="81" t="s">
        <v>667</v>
      </c>
      <c r="B327" s="76" t="s">
        <v>668</v>
      </c>
      <c r="C327" s="76" t="s">
        <v>14</v>
      </c>
      <c r="D327" s="102" t="s">
        <v>15</v>
      </c>
      <c r="E327" s="104">
        <f ca="1" t="shared" si="47"/>
        <v>58165987.77</v>
      </c>
      <c r="F327" s="77">
        <f ca="1" t="shared" si="47"/>
        <v>69469785.08000001</v>
      </c>
      <c r="G327" s="77">
        <f ca="1" t="shared" si="47"/>
        <v>69489644.25999999</v>
      </c>
      <c r="H327" s="77">
        <f ca="1" t="shared" si="47"/>
        <v>60713689.79999999</v>
      </c>
      <c r="I327" s="105">
        <f ca="1" t="shared" si="47"/>
        <v>65303608.870000005</v>
      </c>
      <c r="J327" s="96">
        <f>E327*(VLOOKUP($A327,Revaluation!$A$6:$F$331,6,0))</f>
        <v>51383269.12932898</v>
      </c>
      <c r="K327" s="78">
        <f>F327*(VLOOKUP($A327,Revaluation!$A$6:$F$331,6,0))</f>
        <v>61368933.97628075</v>
      </c>
      <c r="L327" s="78">
        <f>G327*(VLOOKUP($A327,Revaluation!$A$6:$F$331,6,0))</f>
        <v>61386477.38317107</v>
      </c>
      <c r="M327" s="78">
        <f t="shared" si="48"/>
        <v>60713689.79999999</v>
      </c>
      <c r="N327" s="97">
        <f t="shared" si="49"/>
        <v>65303608.870000005</v>
      </c>
      <c r="O327" s="118">
        <f>SUM(J327:N327)/SUM(J$5:N$330)</f>
        <v>0.0030551813538603405</v>
      </c>
    </row>
    <row r="328" spans="1:15" ht="12.75">
      <c r="A328" s="81" t="s">
        <v>669</v>
      </c>
      <c r="B328" s="76" t="s">
        <v>670</v>
      </c>
      <c r="C328" s="76" t="s">
        <v>18</v>
      </c>
      <c r="D328" s="102" t="s">
        <v>15</v>
      </c>
      <c r="E328" s="104">
        <f ca="1" t="shared" si="47"/>
        <v>18050068.709999997</v>
      </c>
      <c r="F328" s="77">
        <f ca="1" t="shared" si="47"/>
        <v>19277014.54</v>
      </c>
      <c r="G328" s="77">
        <f ca="1" t="shared" si="47"/>
        <v>20250708.68</v>
      </c>
      <c r="H328" s="77">
        <f ca="1" t="shared" si="47"/>
        <v>22718990.01</v>
      </c>
      <c r="I328" s="105">
        <f ca="1" t="shared" si="47"/>
        <v>24224065.12</v>
      </c>
      <c r="J328" s="96">
        <f>E328*(VLOOKUP($A328,Revaluation!$A$6:$F$331,6,0))</f>
        <v>20261751.90908624</v>
      </c>
      <c r="K328" s="78">
        <f>F328*(VLOOKUP($A328,Revaluation!$A$6:$F$331,6,0))</f>
        <v>21639035.97446905</v>
      </c>
      <c r="L328" s="78">
        <f>G328*(VLOOKUP($A328,Revaluation!$A$6:$F$331,6,0))</f>
        <v>22732037.304102834</v>
      </c>
      <c r="M328" s="78">
        <f t="shared" si="48"/>
        <v>22718990.01</v>
      </c>
      <c r="N328" s="97">
        <f t="shared" si="49"/>
        <v>24224065.12</v>
      </c>
      <c r="O328" s="118">
        <f>SUM(J328:N328)/SUM(J$5:N$330)</f>
        <v>0.0011356913496856783</v>
      </c>
    </row>
    <row r="329" spans="1:15" ht="12.75">
      <c r="A329" s="81" t="s">
        <v>671</v>
      </c>
      <c r="B329" s="76" t="s">
        <v>672</v>
      </c>
      <c r="C329" s="76" t="s">
        <v>61</v>
      </c>
      <c r="D329" s="102" t="s">
        <v>15</v>
      </c>
      <c r="E329" s="104">
        <f ca="1" t="shared" si="47"/>
        <v>22750313.210000005</v>
      </c>
      <c r="F329" s="77">
        <f ca="1" t="shared" si="47"/>
        <v>25276988.880000006</v>
      </c>
      <c r="G329" s="77">
        <f ca="1" t="shared" si="47"/>
        <v>25138351.94</v>
      </c>
      <c r="H329" s="77">
        <f ca="1" t="shared" si="47"/>
        <v>25084292.040000003</v>
      </c>
      <c r="I329" s="105">
        <f ca="1" t="shared" si="47"/>
        <v>27046536.110000003</v>
      </c>
      <c r="J329" s="96">
        <f>E329*(VLOOKUP($A329,Revaluation!$A$6:$F$331,6,0))</f>
        <v>22571211.31704669</v>
      </c>
      <c r="K329" s="78">
        <f>F329*(VLOOKUP($A329,Revaluation!$A$6:$F$331,6,0))</f>
        <v>25077995.727036383</v>
      </c>
      <c r="L329" s="78">
        <f>G329*(VLOOKUP($A329,Revaluation!$A$6:$F$331,6,0))</f>
        <v>24940450.206664674</v>
      </c>
      <c r="M329" s="78">
        <f t="shared" si="48"/>
        <v>25084292.040000003</v>
      </c>
      <c r="N329" s="97">
        <f t="shared" si="49"/>
        <v>27046536.110000003</v>
      </c>
      <c r="O329" s="118">
        <f>SUM(J329:N329)/SUM(J$5:N$330)</f>
        <v>0.0012694856271352347</v>
      </c>
    </row>
    <row r="330" spans="1:15" ht="13.5" thickBot="1">
      <c r="A330" s="82" t="s">
        <v>673</v>
      </c>
      <c r="B330" s="83" t="s">
        <v>674</v>
      </c>
      <c r="C330" s="83" t="s">
        <v>41</v>
      </c>
      <c r="D330" s="103" t="s">
        <v>54</v>
      </c>
      <c r="E330" s="106">
        <f ca="1" t="shared" si="47"/>
        <v>77101989.47999999</v>
      </c>
      <c r="F330" s="84">
        <f ca="1" t="shared" si="47"/>
        <v>79267330.24</v>
      </c>
      <c r="G330" s="84">
        <f ca="1" t="shared" si="47"/>
        <v>82754645.26</v>
      </c>
      <c r="H330" s="84">
        <f ca="1" t="shared" si="47"/>
        <v>81953266.44000001</v>
      </c>
      <c r="I330" s="107">
        <f ca="1" t="shared" si="47"/>
        <v>91172192.02999999</v>
      </c>
      <c r="J330" s="98">
        <f>E330*(VLOOKUP($A330,Revaluation!$A$6:$F$331,6,0))</f>
        <v>79532794.86856107</v>
      </c>
      <c r="K330" s="85">
        <f>F330*(VLOOKUP($A330,Revaluation!$A$6:$F$331,6,0))</f>
        <v>81766402.63467827</v>
      </c>
      <c r="L330" s="85">
        <f>G330*(VLOOKUP($A330,Revaluation!$A$6:$F$331,6,0))</f>
        <v>85363662.73131506</v>
      </c>
      <c r="M330" s="85">
        <f t="shared" si="48"/>
        <v>81953266.44000001</v>
      </c>
      <c r="N330" s="99">
        <f t="shared" si="49"/>
        <v>91172192.02999999</v>
      </c>
      <c r="O330" s="118">
        <f>SUM(J330:N330)/SUM(J$5:N$330)</f>
        <v>0.004272876547283723</v>
      </c>
    </row>
    <row r="332" spans="13:15" ht="12.75">
      <c r="M332" s="109"/>
      <c r="N332" s="109"/>
      <c r="O332" s="69"/>
    </row>
  </sheetData>
  <mergeCells count="3">
    <mergeCell ref="E2:I2"/>
    <mergeCell ref="J2:N2"/>
    <mergeCell ref="O2:O3"/>
  </mergeCells>
  <printOptions/>
  <pageMargins left="0.75" right="0.75" top="1" bottom="1" header="0.5" footer="0.5"/>
  <pageSetup fitToHeight="1" fitToWidth="1" horizontalDpi="600" verticalDpi="600" orientation="landscape" paperSize="9" scale="52" r:id="rId1"/>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JBowman</dc:creator>
  <cp:keywords/>
  <dc:description/>
  <cp:lastModifiedBy>mdavid</cp:lastModifiedBy>
  <cp:lastPrinted>2012-08-22T14:21:53Z</cp:lastPrinted>
  <dcterms:created xsi:type="dcterms:W3CDTF">2012-08-17T09:50:42Z</dcterms:created>
  <dcterms:modified xsi:type="dcterms:W3CDTF">2012-08-31T14:31:25Z</dcterms:modified>
  <cp:category/>
  <cp:version/>
  <cp:contentType/>
  <cp:contentStatus/>
</cp:coreProperties>
</file>