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0" yWindow="2448" windowWidth="9816" windowHeight="1512" tabRatio="720" activeTab="0"/>
  </bookViews>
  <sheets>
    <sheet name="Cover" sheetId="1" r:id="rId1"/>
    <sheet name="Notes" sheetId="2" r:id="rId2"/>
    <sheet name="Summary of judgements" sheetId="3" r:id="rId3"/>
    <sheet name="Pivot FE&amp;S" sheetId="4" state="hidden" r:id="rId4"/>
    <sheet name="Inspection data" sheetId="5" r:id="rId5"/>
    <sheet name="Pivot SSA" sheetId="6" state="hidden" r:id="rId6"/>
    <sheet name="Sector subject area data" sheetId="7" r:id="rId7"/>
  </sheets>
  <externalReferences>
    <externalReference r:id="rId12"/>
  </externalReferences>
  <definedNames>
    <definedName name="_xlfn.IFERROR" hidden="1">#NAME?</definedName>
    <definedName name="AllInspections" localSheetId="4">'Inspection data'!#REF!,'Inspection data'!#REF!</definedName>
    <definedName name="AllInspections">#REF!,#REF!</definedName>
    <definedName name="AsAtDate">'[1]Dates'!$B$6</definedName>
    <definedName name="EduBaseDate">'[1]Dates'!$B$5</definedName>
    <definedName name="Phase">'[1]Dates'!$B$10:$B$15</definedName>
    <definedName name="_xlnm.Print_Area" localSheetId="0">'Cover'!$A$1:$C$18</definedName>
    <definedName name="PublicationDate">'[1]Dates'!$B$7</definedName>
  </definedNames>
  <calcPr fullCalcOnLoad="1"/>
  <pivotCaches>
    <pivotCache cacheId="2" r:id="rId8"/>
    <pivotCache cacheId="1" r:id="rId9"/>
  </pivotCaches>
</workbook>
</file>

<file path=xl/sharedStrings.xml><?xml version="1.0" encoding="utf-8"?>
<sst xmlns="http://schemas.openxmlformats.org/spreadsheetml/2006/main" count="7563" uniqueCount="480">
  <si>
    <t>Provider Name</t>
  </si>
  <si>
    <t>URN</t>
  </si>
  <si>
    <t>Previous inspection number</t>
  </si>
  <si>
    <t>Previous inspection date</t>
  </si>
  <si>
    <t>Previous overall effectiveness</t>
  </si>
  <si>
    <t>Overall Effectiveness</t>
  </si>
  <si>
    <t>19+ Overall Effectiveness</t>
  </si>
  <si>
    <t>Apprenticeships Overall Effectiveness</t>
  </si>
  <si>
    <t>Community Learning Overall Effectiveness</t>
  </si>
  <si>
    <t>National Careers Services Overall Effectiveness</t>
  </si>
  <si>
    <t>Employability Overall Effectiveness</t>
  </si>
  <si>
    <t>19+ Teaching</t>
  </si>
  <si>
    <t>Apprenticeships Teaching</t>
  </si>
  <si>
    <t>Community Learning Teaching</t>
  </si>
  <si>
    <t>National Careers Services Teaching</t>
  </si>
  <si>
    <t>Employability Teaching</t>
  </si>
  <si>
    <t>Leadership and Management</t>
  </si>
  <si>
    <t>19+ Leadership and Management</t>
  </si>
  <si>
    <t>Apprenticeships Leadership and Management</t>
  </si>
  <si>
    <t>Community Learning Leadership and Management</t>
  </si>
  <si>
    <t>National Careers Services Leadership and Management</t>
  </si>
  <si>
    <t>Employability Leadership and Management</t>
  </si>
  <si>
    <t>Independent Learning Provider</t>
  </si>
  <si>
    <t>Employer</t>
  </si>
  <si>
    <t>Independent Specialist College</t>
  </si>
  <si>
    <t>Sixth Form College</t>
  </si>
  <si>
    <t>Report</t>
  </si>
  <si>
    <t>Provider type</t>
  </si>
  <si>
    <t>Inspection Type</t>
  </si>
  <si>
    <t>Inspection Number</t>
  </si>
  <si>
    <t>Inspection Start Date</t>
  </si>
  <si>
    <t>Inspection End Date</t>
  </si>
  <si>
    <t>Inspection Status</t>
  </si>
  <si>
    <t>Inspection Report Published</t>
  </si>
  <si>
    <t>INDEX OF TABLES</t>
  </si>
  <si>
    <t>Summary of latest judgements</t>
  </si>
  <si>
    <t>Inadequate</t>
  </si>
  <si>
    <t>Grand Total</t>
  </si>
  <si>
    <t>Count of Provider Name</t>
  </si>
  <si>
    <t>Total</t>
  </si>
  <si>
    <t>Good</t>
  </si>
  <si>
    <t>Requires improvement</t>
  </si>
  <si>
    <t>Outstanding</t>
  </si>
  <si>
    <t>Outcome</t>
  </si>
  <si>
    <t>Information and Communication Technology</t>
  </si>
  <si>
    <t>Business, Administration and Law</t>
  </si>
  <si>
    <t>Engineering and Manufacturing Technologies</t>
  </si>
  <si>
    <t>Health, Public Services and Care</t>
  </si>
  <si>
    <t>Engineering</t>
  </si>
  <si>
    <t>Hairdressing and beauty therapy</t>
  </si>
  <si>
    <t>Preparation for Life and Work</t>
  </si>
  <si>
    <t>Health and Social Care</t>
  </si>
  <si>
    <t>Independent living and leisure skills</t>
  </si>
  <si>
    <t>Retail and Commercial Enterprise</t>
  </si>
  <si>
    <t>Science</t>
  </si>
  <si>
    <t>Early Years and Playwork</t>
  </si>
  <si>
    <t>Social Sciences</t>
  </si>
  <si>
    <t>English</t>
  </si>
  <si>
    <t>Visual Arts</t>
  </si>
  <si>
    <t>Administration</t>
  </si>
  <si>
    <t>Summary of latest inspection judgements for providers</t>
  </si>
  <si>
    <t>Sport, Leisure and Recreation</t>
  </si>
  <si>
    <t>ICT for practitioners</t>
  </si>
  <si>
    <t>Motor vehicle</t>
  </si>
  <si>
    <t>Travel and tourism</t>
  </si>
  <si>
    <t>General Further Education/Tertiary College</t>
  </si>
  <si>
    <t>Column Labels</t>
  </si>
  <si>
    <t>Row Labels</t>
  </si>
  <si>
    <t>Community Learning and Skills</t>
  </si>
  <si>
    <t>Total number of providers inspected</t>
  </si>
  <si>
    <t>Overall effectiveness of providers inspected</t>
  </si>
  <si>
    <t>Outcomes for learners</t>
  </si>
  <si>
    <t>Teaching and learning</t>
  </si>
  <si>
    <t>Leadership and management</t>
  </si>
  <si>
    <t xml:space="preserve">Where the number of inspections is small, percentages should be viewed with caution. </t>
  </si>
  <si>
    <t>Percentages are rounded and may not add to 100.</t>
  </si>
  <si>
    <t>Visual and performing arts</t>
  </si>
  <si>
    <t>Business studies including law and legal services</t>
  </si>
  <si>
    <t>Foundation learning</t>
  </si>
  <si>
    <t>Construction crafts</t>
  </si>
  <si>
    <t>MANAGEMENT INFORMATION - INSPECTION OUTCOMES</t>
  </si>
  <si>
    <t>Inspection data</t>
  </si>
  <si>
    <t>Inspection data at provider level</t>
  </si>
  <si>
    <t>Sector subject area data</t>
  </si>
  <si>
    <t>Sector subject area data at provider level.</t>
  </si>
  <si>
    <t>Summary of  judgements</t>
  </si>
  <si>
    <t>Media and Communication</t>
  </si>
  <si>
    <t>Humanities</t>
  </si>
  <si>
    <t>Psychology</t>
  </si>
  <si>
    <t>Manufacturing Technologies</t>
  </si>
  <si>
    <t>Construction Crafts</t>
  </si>
  <si>
    <t>Hospitality and Catering</t>
  </si>
  <si>
    <t>ESOL</t>
  </si>
  <si>
    <t>Foundation English and Mathematics</t>
  </si>
  <si>
    <t>Community Development</t>
  </si>
  <si>
    <t>Public Services</t>
  </si>
  <si>
    <t>Agriculture</t>
  </si>
  <si>
    <t>Horticulture and Forestry</t>
  </si>
  <si>
    <t>Animal Care and Veterinary Science</t>
  </si>
  <si>
    <t>Building and Construction</t>
  </si>
  <si>
    <t>Building Services</t>
  </si>
  <si>
    <t>Business Management</t>
  </si>
  <si>
    <t>Customer service</t>
  </si>
  <si>
    <t>Retailing and Wholesaling</t>
  </si>
  <si>
    <t>Science and Mathematics</t>
  </si>
  <si>
    <t>Mathematics and Statistics</t>
  </si>
  <si>
    <t>Law and Legal Services</t>
  </si>
  <si>
    <t>Community Learning</t>
  </si>
  <si>
    <t>Performing Arts</t>
  </si>
  <si>
    <t>Warehousing and Distribution</t>
  </si>
  <si>
    <t>Family Learning</t>
  </si>
  <si>
    <t>Service Enterprises</t>
  </si>
  <si>
    <t>Employability Training</t>
  </si>
  <si>
    <t>Modern Foreign Languages</t>
  </si>
  <si>
    <t>Visual and performing arts and media</t>
  </si>
  <si>
    <t>English and modern foreign languages</t>
  </si>
  <si>
    <t>Health and social care, early years and play work</t>
  </si>
  <si>
    <t>Science, mathematics and statistics</t>
  </si>
  <si>
    <t>Engineering, transport operations and maintainance</t>
  </si>
  <si>
    <t>Hairdressing</t>
  </si>
  <si>
    <t>Business</t>
  </si>
  <si>
    <t xml:space="preserve">Adult and community learning providers are now known as community learning and skills providers. </t>
  </si>
  <si>
    <t>To access the table of your choice, click on the table link or the table number along the bottom of the spreadsheet.</t>
  </si>
  <si>
    <t>Key to judgements: grade 1 is outstanding, grade 2 good, grade 3 requires improvement, and grade 4 inadequate.</t>
  </si>
  <si>
    <t>Sport</t>
  </si>
  <si>
    <t>Equine Studies</t>
  </si>
  <si>
    <t>Classical languages</t>
  </si>
  <si>
    <t>Modern foreign languages</t>
  </si>
  <si>
    <t>Training to Provide Learning Support</t>
  </si>
  <si>
    <t>Performing arts, media and Communication</t>
  </si>
  <si>
    <t>Humanities and social sciences</t>
  </si>
  <si>
    <t>Business, finance and accounting</t>
  </si>
  <si>
    <t xml:space="preserve">Animal care   </t>
  </si>
  <si>
    <t>Foundation English and Mathematics ESOL</t>
  </si>
  <si>
    <t>Beauty therapy</t>
  </si>
  <si>
    <t>Sector subject area</t>
  </si>
  <si>
    <t>Total number of judgements made</t>
  </si>
  <si>
    <t>Overall SSA judgement</t>
  </si>
  <si>
    <t>Ofsted region</t>
  </si>
  <si>
    <t>Local authority</t>
  </si>
  <si>
    <t>ICT Practitioners</t>
  </si>
  <si>
    <t>Business Studies</t>
  </si>
  <si>
    <t>Accounting and Finance</t>
  </si>
  <si>
    <t>Arts, Media and Publishing</t>
  </si>
  <si>
    <t>ICT for Users</t>
  </si>
  <si>
    <t>Foundation English</t>
  </si>
  <si>
    <t>Design and media</t>
  </si>
  <si>
    <t>Business, law and economics</t>
  </si>
  <si>
    <t>Independent living and leisure skills and ESOL</t>
  </si>
  <si>
    <t>Other languages, literature and culture</t>
  </si>
  <si>
    <t>Transportation operations and maintenance</t>
  </si>
  <si>
    <t>Foundation English and mathematics, and employability training</t>
  </si>
  <si>
    <t>Administration and business management</t>
  </si>
  <si>
    <t>Business administration</t>
  </si>
  <si>
    <t>Visual arts and media</t>
  </si>
  <si>
    <t>Engineering and motor vehicle</t>
  </si>
  <si>
    <t>Outcomes for learners of providers inspected</t>
  </si>
  <si>
    <t>Teaching and learning of providers inspected</t>
  </si>
  <si>
    <t>Leadership and management of providers inspected</t>
  </si>
  <si>
    <t>Foundation mathematics</t>
  </si>
  <si>
    <t>Mathematics</t>
  </si>
  <si>
    <t>Psychology and sociology</t>
  </si>
  <si>
    <t>Art, design and media</t>
  </si>
  <si>
    <t>Count of URN</t>
  </si>
  <si>
    <t>Matches</t>
  </si>
  <si>
    <t>Languages, Literature and Culture</t>
  </si>
  <si>
    <t>Teaching and Lecturing</t>
  </si>
  <si>
    <t>Politics</t>
  </si>
  <si>
    <t>Current overall effectiveness outcome against Previous overall effectiveness outcome</t>
  </si>
  <si>
    <t>SSA 1 code</t>
  </si>
  <si>
    <t>SSA 1 descriptor</t>
  </si>
  <si>
    <t>SSA 2 code</t>
  </si>
  <si>
    <t>SSA 2 descriptor</t>
  </si>
  <si>
    <t>SLDD</t>
  </si>
  <si>
    <t>Sociology and Social Policy</t>
  </si>
  <si>
    <t>14-16 Overall Effectiveness Part Time</t>
  </si>
  <si>
    <t>14-16 Overall Effectiveness Full Time</t>
  </si>
  <si>
    <t>Traineeships Overall Effectiveness</t>
  </si>
  <si>
    <t>16-19 study programmes Overall Effectiveness</t>
  </si>
  <si>
    <t>Outcome for Learners</t>
  </si>
  <si>
    <t>14-16 Outcome for Learners Part Time</t>
  </si>
  <si>
    <t>14-16 Outcome for Learners Full Time</t>
  </si>
  <si>
    <t>Traineeships Outcome for Learners</t>
  </si>
  <si>
    <t>16-19 study programmes Outcome for Learners</t>
  </si>
  <si>
    <t>19+ Outcome for Learners</t>
  </si>
  <si>
    <t>Apprenticeships Outcome for Learners</t>
  </si>
  <si>
    <t>Community Learning Outcome for Learners</t>
  </si>
  <si>
    <t>National Careers Services Outcome for Learners</t>
  </si>
  <si>
    <t>Employability Outcome for Learners</t>
  </si>
  <si>
    <t>Teaching</t>
  </si>
  <si>
    <t>14-16 Teaching Part Time</t>
  </si>
  <si>
    <t>14-16 Teaching Full Time</t>
  </si>
  <si>
    <t>Traineeships Teaching</t>
  </si>
  <si>
    <t>16-19 study programmes Teaching</t>
  </si>
  <si>
    <t>14-16 Leadership and Management Part Time</t>
  </si>
  <si>
    <t>14-16 Leadership and Management Full Time</t>
  </si>
  <si>
    <t>Traineeships Leadership and Management</t>
  </si>
  <si>
    <t>16-19 study programmes Leadership and Management</t>
  </si>
  <si>
    <t>Count of Inspection Number</t>
  </si>
  <si>
    <t>Ofsted Region</t>
  </si>
  <si>
    <t>SSA Descriptor 1</t>
  </si>
  <si>
    <t>Higher Education Institution</t>
  </si>
  <si>
    <t>Specialist Further Education</t>
  </si>
  <si>
    <t>National Careers Service</t>
  </si>
  <si>
    <t>Environmental Conservation</t>
  </si>
  <si>
    <t>Beauty Therapy</t>
  </si>
  <si>
    <t>Animal care</t>
  </si>
  <si>
    <t>Travel and Tourism</t>
  </si>
  <si>
    <t>Nursing and Dental Health</t>
  </si>
  <si>
    <t>Marketing and Sales</t>
  </si>
  <si>
    <t>History</t>
  </si>
  <si>
    <t>Archaeology and Archaeological Sciences</t>
  </si>
  <si>
    <t>Free School - 16-19</t>
  </si>
  <si>
    <t>Academy Converter</t>
  </si>
  <si>
    <t>Community development</t>
  </si>
  <si>
    <t>Philosophy</t>
  </si>
  <si>
    <t>Source: Ofsted inspections</t>
  </si>
  <si>
    <t>Overall effectiveness of providers inspected since 1 September 2014</t>
  </si>
  <si>
    <t>Inspection outcomes for further education, learning and skills providers inspected from 1 September 2014</t>
  </si>
  <si>
    <t>Sector subject area judgements for learning and skills providers inspected since 1 September 2014</t>
  </si>
  <si>
    <t>How well all learners are safeguarded</t>
  </si>
  <si>
    <t>14-16 How well all learners are safeguarded Part Time</t>
  </si>
  <si>
    <t>14-16 How well all learners are safeguarded Full Time</t>
  </si>
  <si>
    <t>Traineeships How well all learners are safeguarded</t>
  </si>
  <si>
    <t>16-19 study programmes How well all learners are safeguarded</t>
  </si>
  <si>
    <t>19+ How well all learners are safeguarded</t>
  </si>
  <si>
    <t>Apprenticeships How well all learners are safeguarded</t>
  </si>
  <si>
    <t>Community Learning How well all learners are safeguarded</t>
  </si>
  <si>
    <t>National Careers Services How well all learners are safeguarded</t>
  </si>
  <si>
    <t>Employability How well all learners are safeguarded</t>
  </si>
  <si>
    <t>Unique Training North East Limited</t>
  </si>
  <si>
    <t>North East, Yorkshire &amp; Humber</t>
  </si>
  <si>
    <t>Durham</t>
  </si>
  <si>
    <t>WBL - requires improvement</t>
  </si>
  <si>
    <t>Published</t>
  </si>
  <si>
    <t>NULL</t>
  </si>
  <si>
    <t>Midstream (West Lancs) Ltd</t>
  </si>
  <si>
    <t>North West</t>
  </si>
  <si>
    <t>Lancashire</t>
  </si>
  <si>
    <t>Special College</t>
  </si>
  <si>
    <t>ISC - full inspection</t>
  </si>
  <si>
    <t>Newham Sixth Form College</t>
  </si>
  <si>
    <t>London</t>
  </si>
  <si>
    <t>Newham</t>
  </si>
  <si>
    <t>Further Education</t>
  </si>
  <si>
    <t>SFC - full inspection</t>
  </si>
  <si>
    <t>King George V College</t>
  </si>
  <si>
    <t>Sefton</t>
  </si>
  <si>
    <t>East Midlands</t>
  </si>
  <si>
    <t>Joseph Chamberlain Sixth Form College</t>
  </si>
  <si>
    <t>West Midlands</t>
  </si>
  <si>
    <t>Birmingham</t>
  </si>
  <si>
    <t>FE College - requires improvement</t>
  </si>
  <si>
    <t>The Learning Partnership for Cornwall and The Isles of Scilly Limited</t>
  </si>
  <si>
    <t>South West</t>
  </si>
  <si>
    <t>Cornwall</t>
  </si>
  <si>
    <t>WBL - full (regional)</t>
  </si>
  <si>
    <t>JBC Computer Training Limited</t>
  </si>
  <si>
    <t>Coventry</t>
  </si>
  <si>
    <t>Redcar &amp; Cleveland Adult Learning Service</t>
  </si>
  <si>
    <t>Redcar and Cleveland</t>
  </si>
  <si>
    <t>ACL Local Authority</t>
  </si>
  <si>
    <t>Adult and Community - full (regional)</t>
  </si>
  <si>
    <t>Hartlepool Sixth Form College</t>
  </si>
  <si>
    <t>Hartlepool</t>
  </si>
  <si>
    <t>Strode College</t>
  </si>
  <si>
    <t>Somerset</t>
  </si>
  <si>
    <t>FE College - full inspection</t>
  </si>
  <si>
    <t>Beacon Employment</t>
  </si>
  <si>
    <t>Worcestershire</t>
  </si>
  <si>
    <t>ACL Voluntary organisation</t>
  </si>
  <si>
    <t>Bradford College</t>
  </si>
  <si>
    <t>Bradford</t>
  </si>
  <si>
    <t>Skills for Security Limited</t>
  </si>
  <si>
    <t>SEEVIC College</t>
  </si>
  <si>
    <t>East of England</t>
  </si>
  <si>
    <t>Essex</t>
  </si>
  <si>
    <t>Acacia Training Limited</t>
  </si>
  <si>
    <t>Stoke-On-Trent</t>
  </si>
  <si>
    <t>Trans-plant Training Limited</t>
  </si>
  <si>
    <t>Devon</t>
  </si>
  <si>
    <t>Kingston Maurward College</t>
  </si>
  <si>
    <t>Dorset</t>
  </si>
  <si>
    <t>Luton Borough Council</t>
  </si>
  <si>
    <t>Luton</t>
  </si>
  <si>
    <t>Adult and community - full (national)</t>
  </si>
  <si>
    <t>Bristol City of</t>
  </si>
  <si>
    <t>TQ Workforce Development Limited</t>
  </si>
  <si>
    <t>Northamptonshire</t>
  </si>
  <si>
    <t>Southend-on-Sea Borough Council</t>
  </si>
  <si>
    <t>Southend-On-Sea</t>
  </si>
  <si>
    <t>Worthing College</t>
  </si>
  <si>
    <t>South East</t>
  </si>
  <si>
    <t>West Sussex</t>
  </si>
  <si>
    <t>Matrix Training and Development Limited</t>
  </si>
  <si>
    <t>Telford and Wrekin</t>
  </si>
  <si>
    <t>Stafford College</t>
  </si>
  <si>
    <t>Staffordshire</t>
  </si>
  <si>
    <t>Waverley Training Services</t>
  </si>
  <si>
    <t>Surrey</t>
  </si>
  <si>
    <t>Lawn Tennis Association Limited</t>
  </si>
  <si>
    <t>Wandsworth</t>
  </si>
  <si>
    <t>Work Based Learning - full (national)</t>
  </si>
  <si>
    <t>The Marine Society College of the Sea</t>
  </si>
  <si>
    <t>Lambeth</t>
  </si>
  <si>
    <t>ACL Specialist Designated Institute</t>
  </si>
  <si>
    <t>Woodspeen Training Limited</t>
  </si>
  <si>
    <t>Kirklees</t>
  </si>
  <si>
    <t>Walford and North Shropshire College</t>
  </si>
  <si>
    <t>Shropshire</t>
  </si>
  <si>
    <t>Morthyng Group Limited</t>
  </si>
  <si>
    <t>Rotherham</t>
  </si>
  <si>
    <t>Safe in Tees Valley Limited</t>
  </si>
  <si>
    <t>Stockton-on-Tees</t>
  </si>
  <si>
    <t>Skills Team Ltd</t>
  </si>
  <si>
    <t>Ealing</t>
  </si>
  <si>
    <t>Waltham Forest College</t>
  </si>
  <si>
    <t>Waltham Forest</t>
  </si>
  <si>
    <t>Aspire Achieve Advance Limited</t>
  </si>
  <si>
    <t>Derbyshire</t>
  </si>
  <si>
    <t>Central Sussex College</t>
  </si>
  <si>
    <t>Skills for Health Limited</t>
  </si>
  <si>
    <t>Warrington Collegiate</t>
  </si>
  <si>
    <t>Warrington</t>
  </si>
  <si>
    <t>Epping Forest College</t>
  </si>
  <si>
    <t>City of Wolverhampton College</t>
  </si>
  <si>
    <t>Wolverhampton</t>
  </si>
  <si>
    <t>Manor Training and Resource Centre Limited</t>
  </si>
  <si>
    <t>Sheffield</t>
  </si>
  <si>
    <t>Succead Limited</t>
  </si>
  <si>
    <t>-</t>
  </si>
  <si>
    <t>LEA_Name</t>
  </si>
  <si>
    <t>Insp Number</t>
  </si>
  <si>
    <t>Insp Start Date</t>
  </si>
  <si>
    <t>Insp End Date</t>
  </si>
  <si>
    <t>Insp Status</t>
  </si>
  <si>
    <t>Insp Report Published</t>
  </si>
  <si>
    <t>Havering London Borough Council</t>
  </si>
  <si>
    <t>Havering</t>
  </si>
  <si>
    <t>Orpheus Centre</t>
  </si>
  <si>
    <t>MI ComputSolutions Incorporated</t>
  </si>
  <si>
    <t>Leisure, Travel and Tourism</t>
  </si>
  <si>
    <t>North West (EY &amp; ELS)</t>
  </si>
  <si>
    <t>Construction, Planning and the Built Environment</t>
  </si>
  <si>
    <t>Agriculture, Horticulture and Animal Care</t>
  </si>
  <si>
    <t>Forestry</t>
  </si>
  <si>
    <t>Horticulture</t>
  </si>
  <si>
    <t>Theology and Religious Studies</t>
  </si>
  <si>
    <t>Unknown</t>
  </si>
  <si>
    <t>Warrington Borough Council</t>
  </si>
  <si>
    <t>CCP GRADUATE SCHOOL LTD</t>
  </si>
  <si>
    <t>Team Enterprises Limited</t>
  </si>
  <si>
    <t>Bestland Solutions Limited</t>
  </si>
  <si>
    <t>Lancashire Adult Learning</t>
  </si>
  <si>
    <t>North Yorkshire County Council</t>
  </si>
  <si>
    <t>ACL - requires improvement</t>
  </si>
  <si>
    <t>Adult Community Learning Essex</t>
  </si>
  <si>
    <t>Compass Group UK &amp; Ireland</t>
  </si>
  <si>
    <t>Haringey London Borough Council</t>
  </si>
  <si>
    <t>In Touch Care Limited</t>
  </si>
  <si>
    <t>Norman Mackie &amp; Associates Limited</t>
  </si>
  <si>
    <t>S.Y.T.G. Limited</t>
  </si>
  <si>
    <t>Wokingham Council</t>
  </si>
  <si>
    <t>GHQ Training Limited</t>
  </si>
  <si>
    <t>Retail Motor Industry Training Limited</t>
  </si>
  <si>
    <t>Roots and Shoots</t>
  </si>
  <si>
    <t>Brinsworth Training Limited</t>
  </si>
  <si>
    <t>Economic Solutions Limited (Manchester Solutions)</t>
  </si>
  <si>
    <t>London Learning Consortium Community Interest Company</t>
  </si>
  <si>
    <t>Rocket Training Limited</t>
  </si>
  <si>
    <t>Sunderland City Metropolitan Borough Council</t>
  </si>
  <si>
    <t>Strategic Training Solutions (Mansfield) Limited</t>
  </si>
  <si>
    <t>Venture Learning Limited</t>
  </si>
  <si>
    <t>Expedient Training Services Limited</t>
  </si>
  <si>
    <t>Four Counties Training Limited</t>
  </si>
  <si>
    <t>Hounslow Adult and Community Education</t>
  </si>
  <si>
    <t>Mainstream Training Limited</t>
  </si>
  <si>
    <t>Options 2 Workplace Learning Ltd</t>
  </si>
  <si>
    <t>Worcestershire County Council</t>
  </si>
  <si>
    <t>Amersham and Wycombe College</t>
  </si>
  <si>
    <t>Area 51 Education Ltd</t>
  </si>
  <si>
    <t>Central College Nottingham</t>
  </si>
  <si>
    <t>Communication Specialist College -  Doncaster</t>
  </si>
  <si>
    <t>Greenwich Community College at Plumstead Centre</t>
  </si>
  <si>
    <t>Northern School of Contemporary Dance</t>
  </si>
  <si>
    <t>FE in HE - full inspection</t>
  </si>
  <si>
    <t>Barnfield College</t>
  </si>
  <si>
    <t>Huntingdonshire Regional College</t>
  </si>
  <si>
    <t>South Gloucestershire and Stroud College</t>
  </si>
  <si>
    <t>South Leicestershire College</t>
  </si>
  <si>
    <t>Sheiling College</t>
  </si>
  <si>
    <t>Lowestoft College</t>
  </si>
  <si>
    <t>New College Swindon</t>
  </si>
  <si>
    <t>SSA Descriptor 2</t>
  </si>
  <si>
    <t>The completeness of the data will improve incrementally over the coming months.  For example, the position shown here for inspections taking place between September 2014 and August 2015 is not yet complete.</t>
  </si>
  <si>
    <t>The 2014/15 academic year refers to the dates between 01/09/2014 - 31/08/2015 inclusive.</t>
  </si>
  <si>
    <t>Outcomes for learners for providers inspected since 1 September 2014</t>
  </si>
  <si>
    <t>Teaching and learning for providers inspected since 1 September 2014</t>
  </si>
  <si>
    <t>Leadership and management for providers inspected since 1 September 2014</t>
  </si>
  <si>
    <t>Sector subject area judgements for providers inspected since 1 September 2014</t>
  </si>
  <si>
    <t>Brent</t>
  </si>
  <si>
    <t>St. Helens</t>
  </si>
  <si>
    <t>Buckinghamshire</t>
  </si>
  <si>
    <t>North Yorkshire</t>
  </si>
  <si>
    <t>Southampton</t>
  </si>
  <si>
    <t>Tameside</t>
  </si>
  <si>
    <t>Doncaster</t>
  </si>
  <si>
    <t>Leeds</t>
  </si>
  <si>
    <t>Higher Education Institutions</t>
  </si>
  <si>
    <t>Haringey</t>
  </si>
  <si>
    <t>Nottinghamshire</t>
  </si>
  <si>
    <t>Greenwich</t>
  </si>
  <si>
    <t>Cambridgeshire</t>
  </si>
  <si>
    <t>Education and Training</t>
  </si>
  <si>
    <t>The Academy Hair &amp; Beauty Ltd</t>
  </si>
  <si>
    <t>Ministry of Defence (RAF)</t>
  </si>
  <si>
    <t>SBC Training Limited</t>
  </si>
  <si>
    <t>Targeted Training Projects Limited</t>
  </si>
  <si>
    <t>Wandsworth London Borough Council</t>
  </si>
  <si>
    <t>Wolverhampton Adult Education Service</t>
  </si>
  <si>
    <t>East Surrey College</t>
  </si>
  <si>
    <t>Lambeth College</t>
  </si>
  <si>
    <t>Stockport College</t>
  </si>
  <si>
    <t>FE College - reinspection</t>
  </si>
  <si>
    <t>Nottingham</t>
  </si>
  <si>
    <t>Wokingham</t>
  </si>
  <si>
    <t>Plymouth</t>
  </si>
  <si>
    <t>South Gloucestershire</t>
  </si>
  <si>
    <t>Barford Education and Training (North East) Limited</t>
  </si>
  <si>
    <t>Leicestershire</t>
  </si>
  <si>
    <t>Liverpool</t>
  </si>
  <si>
    <t>Manchester</t>
  </si>
  <si>
    <t>Sunderland</t>
  </si>
  <si>
    <t>Not applicable</t>
  </si>
  <si>
    <t>Overall effectiveness of providers inspected between 1 September 2014 and 31 December 2014</t>
  </si>
  <si>
    <t>REE Type of Provider</t>
  </si>
  <si>
    <t>The Cornwall Council</t>
  </si>
  <si>
    <t>Croydon</t>
  </si>
  <si>
    <t>Wigan</t>
  </si>
  <si>
    <t>Hounslow</t>
  </si>
  <si>
    <t>South Tyneside</t>
  </si>
  <si>
    <t>Kent</t>
  </si>
  <si>
    <t>Suffolk</t>
  </si>
  <si>
    <t>Swindon</t>
  </si>
  <si>
    <t>Gloucestershire</t>
  </si>
  <si>
    <t>Stockport</t>
  </si>
  <si>
    <t>Dudley</t>
  </si>
  <si>
    <t xml:space="preserve">The data cover outcomes for inspections which have taken place in the year so far and where the inspection report has been fed through to Ofsted using the regular data feed. </t>
  </si>
  <si>
    <t>Management information</t>
  </si>
  <si>
    <t>Policy area:</t>
  </si>
  <si>
    <t>Theme:</t>
  </si>
  <si>
    <t>Education, children's services and skills</t>
  </si>
  <si>
    <t>Published on:</t>
  </si>
  <si>
    <t>Coverage:</t>
  </si>
  <si>
    <t>England</t>
  </si>
  <si>
    <t>Period covered:</t>
  </si>
  <si>
    <t>Status:</t>
  </si>
  <si>
    <t>Provisional: Management Information</t>
  </si>
  <si>
    <t>Statistician:</t>
  </si>
  <si>
    <t>Public enquiries:</t>
  </si>
  <si>
    <t>enquiries@ofsted.gov.uk</t>
  </si>
  <si>
    <t>Press enquiries:</t>
  </si>
  <si>
    <t>pressenquiries@ofsted.gov.uk</t>
  </si>
  <si>
    <t>Link to official statistics release web page:</t>
  </si>
  <si>
    <t>© Crown copyright 2015</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</si>
  <si>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</si>
  <si>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</si>
  <si>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</si>
  <si>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</si>
  <si>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</si>
  <si>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</si>
  <si>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</si>
  <si>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Further education and skills inspections and outcomes</t>
  </si>
  <si>
    <t>Jo Parkman</t>
  </si>
  <si>
    <t>https://www.gov.uk/government/collections/further-education-and-skills-inspection-outcomes</t>
  </si>
  <si>
    <t>Link to FE and Skills management information web page including publication schedule:</t>
  </si>
  <si>
    <t>The data provided are accurate up to 1 February 2015.</t>
  </si>
  <si>
    <t>16 February 2015</t>
  </si>
  <si>
    <t>Latest inspections up to 31 January 2015 (published by 01 February 2015)</t>
  </si>
  <si>
    <t>Data show inspection judgements for FE and skills providers for the academic year 2014/2015.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</si>
</sst>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0">
    <font>
      <sz val="10"/>
      <color theme="1"/>
      <name val="Tahoma"/>
      <family val="2"/>
    </font>
    <font>
      <sz val="10"/>
      <color indexed="8"/>
      <name val="Tahoma"/>
      <family val="2"/>
    </font>
    <font>
      <b/>
      <sz val="10"/>
      <color indexed="8"/>
      <name val="Tahoma"/>
      <family val="2"/>
    </font>
    <font>
      <b/>
      <sz val="12"/>
      <color indexed="8"/>
      <name val="Tahoma"/>
      <family val="2"/>
    </font>
    <font>
      <sz val="10"/>
      <name val="Arial"/>
      <family val="2"/>
    </font>
    <font>
      <b/>
      <sz val="12"/>
      <name val="Tahoma"/>
      <family val="2"/>
    </font>
    <font>
      <b/>
      <sz val="10"/>
      <name val="Tahoma"/>
      <family val="2"/>
    </font>
    <font>
      <sz val="10"/>
      <name val="Tahoma"/>
      <family val="2"/>
    </font>
    <font>
      <u val="single"/>
      <sz val="10"/>
      <color indexed="12"/>
      <name val="Tahoma"/>
      <family val="2"/>
    </font>
    <font>
      <sz val="10"/>
      <color indexed="9"/>
      <name val="Tahoma"/>
      <family val="2"/>
    </font>
    <font>
      <sz val="8"/>
      <color indexed="8"/>
      <name val="Tahoma"/>
      <family val="2"/>
    </font>
    <font>
      <sz val="8"/>
      <color indexed="9"/>
      <name val="Tahoma"/>
      <family val="2"/>
    </font>
    <font>
      <sz val="8"/>
      <name val="Tahoma"/>
      <family val="2"/>
    </font>
    <font>
      <b/>
      <u val="single"/>
      <sz val="10"/>
      <color indexed="18"/>
      <name val="Tahoma"/>
      <family val="2"/>
    </font>
    <font>
      <b/>
      <sz val="8"/>
      <color indexed="8"/>
      <name val="Tahoma"/>
      <family val="2"/>
    </font>
    <font>
      <sz val="10"/>
      <color indexed="10"/>
      <name val="Tahoma"/>
      <family val="2"/>
    </font>
    <font>
      <i/>
      <sz val="10"/>
      <color indexed="8"/>
      <name val="Tahoma"/>
      <family val="2"/>
    </font>
    <font>
      <b/>
      <sz val="20"/>
      <color indexed="9"/>
      <name val="Tahoma"/>
      <family val="2"/>
    </font>
    <font>
      <sz val="12"/>
      <name val="Tahoma"/>
      <family val="2"/>
    </font>
    <font>
      <sz val="12"/>
      <color indexed="12"/>
      <name val="Tahoma"/>
      <family val="2"/>
    </font>
    <font>
      <u val="single"/>
      <sz val="12"/>
      <color indexed="12"/>
      <name val="Tahoma"/>
      <family val="2"/>
    </font>
    <font>
      <sz val="10"/>
      <color indexed="23"/>
      <name val="Tahoma"/>
      <family val="2"/>
    </font>
    <font>
      <b/>
      <sz val="18"/>
      <color indexed="56"/>
      <name val="Cambria"/>
      <family val="2"/>
    </font>
    <font>
      <b/>
      <sz val="15"/>
      <color indexed="56"/>
      <name val="Tahoma"/>
      <family val="2"/>
    </font>
    <font>
      <b/>
      <sz val="13"/>
      <color indexed="56"/>
      <name val="Tahoma"/>
      <family val="2"/>
    </font>
    <font>
      <b/>
      <sz val="11"/>
      <color indexed="56"/>
      <name val="Tahoma"/>
      <family val="2"/>
    </font>
    <font>
      <sz val="10"/>
      <color indexed="17"/>
      <name val="Tahoma"/>
      <family val="2"/>
    </font>
    <font>
      <sz val="10"/>
      <color indexed="20"/>
      <name val="Tahoma"/>
      <family val="2"/>
    </font>
    <font>
      <sz val="10"/>
      <color indexed="60"/>
      <name val="Tahoma"/>
      <family val="2"/>
    </font>
    <font>
      <sz val="10"/>
      <color indexed="62"/>
      <name val="Tahoma"/>
      <family val="2"/>
    </font>
    <font>
      <b/>
      <sz val="10"/>
      <color indexed="63"/>
      <name val="Tahoma"/>
      <family val="2"/>
    </font>
    <font>
      <b/>
      <sz val="10"/>
      <color indexed="52"/>
      <name val="Tahoma"/>
      <family val="2"/>
    </font>
    <font>
      <sz val="10"/>
      <color indexed="52"/>
      <name val="Tahoma"/>
      <family val="2"/>
    </font>
    <font>
      <b/>
      <sz val="10"/>
      <color indexed="9"/>
      <name val="Tahoma"/>
      <family val="2"/>
    </font>
    <font>
      <i/>
      <sz val="10"/>
      <color indexed="23"/>
      <name val="Tahoma"/>
      <family val="2"/>
    </font>
    <font>
      <sz val="9"/>
      <color indexed="8"/>
      <name val="Tahoma"/>
      <family val="2"/>
    </font>
    <font>
      <b/>
      <sz val="9"/>
      <color indexed="9"/>
      <name val="Tahoma"/>
      <family val="2"/>
    </font>
    <font>
      <b/>
      <sz val="10.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2"/>
      <color theme="1"/>
      <name val="Tahoma"/>
      <family val="2"/>
    </font>
    <font>
      <b/>
      <u val="single"/>
      <sz val="10"/>
      <color theme="4" tint="-0.4999699890613556"/>
      <name val="Tahoma"/>
      <family val="2"/>
    </font>
    <font>
      <sz val="8"/>
      <color theme="1"/>
      <name val="Tahoma"/>
      <family val="2"/>
    </font>
    <font>
      <sz val="8"/>
      <color theme="0"/>
      <name val="Tahoma"/>
      <family val="2"/>
    </font>
    <font>
      <i/>
      <sz val="10"/>
      <color theme="1"/>
      <name val="Tahoma"/>
      <family val="2"/>
    </font>
    <font>
      <b/>
      <sz val="8"/>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color rgb="FF000000"/>
      </top>
      <bottom style="thin"/>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right/>
      <top/>
      <bottom style="thin">
        <color indexed="55"/>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21"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15" fontId="4" fillId="33" borderId="10">
      <alignment horizontal="left" vertical="center"/>
      <protection/>
    </xf>
    <xf numFmtId="0" fontId="53" fillId="0" borderId="0" applyNumberFormat="0" applyFill="0" applyBorder="0" applyAlignment="0" applyProtection="0"/>
  </cellStyleXfs>
  <cellXfs count="174">
    <xf numFmtId="0" fontId="0" fillId="0" borderId="0" xfId="0" applyAlignment="1">
      <alignment/>
    </xf>
    <xf numFmtId="0" fontId="52" fillId="0" borderId="0" xfId="0" applyFont="1" applyAlignment="1">
      <alignment/>
    </xf>
    <xf numFmtId="0" fontId="54" fillId="0" borderId="0" xfId="0" applyFont="1" applyAlignment="1">
      <alignment/>
    </xf>
    <xf numFmtId="0" fontId="0" fillId="0" borderId="0" xfId="0" applyFill="1" applyAlignment="1">
      <alignment/>
    </xf>
    <xf numFmtId="0" fontId="0" fillId="0" borderId="0" xfId="0" applyFill="1" applyAlignment="1">
      <alignment wrapText="1"/>
    </xf>
    <xf numFmtId="0" fontId="6" fillId="0" borderId="11" xfId="0" applyFont="1" applyFill="1" applyBorder="1" applyAlignment="1">
      <alignment wrapText="1"/>
    </xf>
    <xf numFmtId="0" fontId="6" fillId="0" borderId="0" xfId="0" applyFont="1" applyFill="1" applyBorder="1" applyAlignment="1">
      <alignment wrapText="1"/>
    </xf>
    <xf numFmtId="0" fontId="6" fillId="0" borderId="12" xfId="0" applyFont="1" applyFill="1" applyBorder="1" applyAlignment="1">
      <alignment wrapText="1"/>
    </xf>
    <xf numFmtId="0" fontId="8" fillId="0" borderId="11" xfId="53" applyFill="1" applyBorder="1" applyAlignment="1" applyProtection="1">
      <alignment wrapText="1"/>
      <protection/>
    </xf>
    <xf numFmtId="0" fontId="0" fillId="0" borderId="0" xfId="0" applyFill="1" applyBorder="1" applyAlignment="1">
      <alignment wrapText="1"/>
    </xf>
    <xf numFmtId="0" fontId="0" fillId="0" borderId="12" xfId="0" applyFill="1" applyBorder="1" applyAlignment="1">
      <alignment wrapText="1"/>
    </xf>
    <xf numFmtId="0" fontId="8" fillId="0" borderId="13" xfId="53" applyFill="1" applyBorder="1" applyAlignment="1" applyProtection="1">
      <alignment horizontal="left" wrapText="1"/>
      <protection/>
    </xf>
    <xf numFmtId="0" fontId="0" fillId="0" borderId="14" xfId="0" applyFill="1" applyBorder="1" applyAlignment="1">
      <alignment wrapText="1"/>
    </xf>
    <xf numFmtId="0" fontId="0" fillId="0" borderId="15" xfId="0" applyFill="1" applyBorder="1" applyAlignment="1">
      <alignment wrapText="1"/>
    </xf>
    <xf numFmtId="0" fontId="7" fillId="0" borderId="11"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7"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0" xfId="0" applyNumberFormat="1" applyAlignment="1">
      <alignment/>
    </xf>
    <xf numFmtId="0" fontId="0" fillId="0" borderId="0" xfId="0" applyAlignment="1">
      <alignment horizontal="right"/>
    </xf>
    <xf numFmtId="164" fontId="0" fillId="0" borderId="0" xfId="0" applyNumberFormat="1" applyAlignment="1">
      <alignment/>
    </xf>
    <xf numFmtId="0" fontId="6" fillId="34" borderId="16" xfId="0" applyFont="1" applyFill="1" applyBorder="1" applyAlignment="1">
      <alignment horizontal="center" textRotation="90" wrapText="1"/>
    </xf>
    <xf numFmtId="0" fontId="0" fillId="0" borderId="0" xfId="0" applyAlignment="1">
      <alignment/>
    </xf>
    <xf numFmtId="0" fontId="0" fillId="0" borderId="0" xfId="0" applyAlignment="1">
      <alignment horizontal="left"/>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Alignment="1">
      <alignment/>
    </xf>
    <xf numFmtId="0" fontId="7" fillId="0" borderId="17" xfId="0" applyFont="1" applyFill="1" applyBorder="1" applyAlignment="1">
      <alignment horizontal="left"/>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14" fontId="6" fillId="34" borderId="16" xfId="0" applyNumberFormat="1" applyFont="1" applyFill="1" applyBorder="1" applyAlignment="1">
      <alignment horizontal="center" textRotation="90" wrapText="1"/>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0" fillId="0" borderId="0" xfId="0" applyAlignment="1" applyProtection="1">
      <alignment/>
      <protection hidden="1"/>
    </xf>
    <xf numFmtId="0" fontId="55" fillId="0" borderId="0" xfId="53" applyFont="1" applyAlignment="1" applyProtection="1">
      <alignment/>
      <protection/>
    </xf>
    <xf numFmtId="0" fontId="6" fillId="34" borderId="10" xfId="0" applyFont="1" applyFill="1" applyBorder="1" applyAlignment="1">
      <alignment horizontal="center" textRotation="90" wrapText="1"/>
    </xf>
    <xf numFmtId="0" fontId="0" fillId="0" borderId="0" xfId="0" applyAlignment="1">
      <alignment/>
    </xf>
    <xf numFmtId="0" fontId="6" fillId="0" borderId="0" xfId="0" applyFont="1" applyBorder="1" applyAlignment="1">
      <alignment horizontal="center" textRotation="90" wrapText="1"/>
    </xf>
    <xf numFmtId="1" fontId="0" fillId="0" borderId="0" xfId="0" applyNumberFormat="1" applyAlignment="1">
      <alignment/>
    </xf>
    <xf numFmtId="1" fontId="6" fillId="34" borderId="16" xfId="0" applyNumberFormat="1" applyFont="1" applyFill="1" applyBorder="1" applyAlignment="1">
      <alignment horizontal="center" textRotation="90" wrapText="1"/>
    </xf>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Fill="1" applyAlignment="1">
      <alignment/>
    </xf>
    <xf numFmtId="0" fontId="0" fillId="0" borderId="0" xfId="0" applyAlignment="1">
      <alignment/>
    </xf>
    <xf numFmtId="0" fontId="6" fillId="34" borderId="20" xfId="0" applyFont="1" applyFill="1" applyBorder="1" applyAlignment="1">
      <alignment horizontal="center" textRotation="90" wrapText="1"/>
    </xf>
    <xf numFmtId="0" fontId="6" fillId="34" borderId="20" xfId="0" applyNumberFormat="1" applyFont="1" applyFill="1" applyBorder="1" applyAlignment="1">
      <alignment horizontal="center" textRotation="90" wrapText="1"/>
    </xf>
    <xf numFmtId="14" fontId="6" fillId="34" borderId="20" xfId="0" applyNumberFormat="1" applyFont="1" applyFill="1" applyBorder="1" applyAlignment="1">
      <alignment horizontal="center" textRotation="90" wrapText="1"/>
    </xf>
    <xf numFmtId="0" fontId="0" fillId="0" borderId="0" xfId="0" applyNumberFormat="1" applyAlignment="1" quotePrefix="1">
      <alignment horizontal="right"/>
    </xf>
    <xf numFmtId="0" fontId="0" fillId="0" borderId="0" xfId="0" applyAlignment="1">
      <alignment horizontal="center"/>
    </xf>
    <xf numFmtId="0" fontId="0" fillId="0" borderId="0" xfId="0" applyAlignment="1" applyProtection="1">
      <alignment horizontal="center"/>
      <protection hidden="1"/>
    </xf>
    <xf numFmtId="14" fontId="0" fillId="0" borderId="0" xfId="0" applyNumberFormat="1" applyFill="1" applyAlignment="1">
      <alignment/>
    </xf>
    <xf numFmtId="0" fontId="0" fillId="0" borderId="10" xfId="0" applyBorder="1" applyAlignment="1">
      <alignment horizontal="left"/>
    </xf>
    <xf numFmtId="0" fontId="0" fillId="0" borderId="10" xfId="0" applyNumberFormat="1" applyBorder="1" applyAlignment="1">
      <alignment/>
    </xf>
    <xf numFmtId="0" fontId="0" fillId="0" borderId="10" xfId="0" applyBorder="1" applyAlignment="1">
      <alignment/>
    </xf>
    <xf numFmtId="0" fontId="0" fillId="0" borderId="10" xfId="0" applyBorder="1" applyAlignment="1">
      <alignment/>
    </xf>
    <xf numFmtId="0" fontId="6" fillId="34" borderId="10" xfId="0" applyNumberFormat="1" applyFont="1" applyFill="1" applyBorder="1" applyAlignment="1">
      <alignment horizontal="center" textRotation="90" wrapText="1"/>
    </xf>
    <xf numFmtId="0" fontId="54" fillId="0" borderId="0" xfId="0" applyFont="1" applyFill="1" applyAlignment="1" applyProtection="1">
      <alignment/>
      <protection hidden="1"/>
    </xf>
    <xf numFmtId="0" fontId="0" fillId="0" borderId="0" xfId="0" applyFill="1" applyAlignment="1" applyProtection="1">
      <alignment/>
      <protection hidden="1"/>
    </xf>
    <xf numFmtId="0" fontId="7" fillId="0" borderId="0" xfId="0" applyFont="1" applyFill="1" applyAlignment="1" applyProtection="1">
      <alignment/>
      <protection hidden="1"/>
    </xf>
    <xf numFmtId="0" fontId="38" fillId="0" borderId="0" xfId="0" applyFont="1" applyFill="1" applyAlignment="1" applyProtection="1">
      <alignment/>
      <protection hidden="1"/>
    </xf>
    <xf numFmtId="0" fontId="52" fillId="0" borderId="0" xfId="0" applyFont="1" applyFill="1" applyAlignment="1" applyProtection="1">
      <alignment/>
      <protection hidden="1"/>
    </xf>
    <xf numFmtId="0" fontId="56" fillId="0" borderId="21" xfId="0" applyFont="1" applyFill="1" applyBorder="1" applyAlignment="1" applyProtection="1">
      <alignment/>
      <protection hidden="1"/>
    </xf>
    <xf numFmtId="0" fontId="56" fillId="0" borderId="22" xfId="0" applyFont="1" applyFill="1" applyBorder="1" applyAlignment="1" applyProtection="1">
      <alignment/>
      <protection hidden="1"/>
    </xf>
    <xf numFmtId="0" fontId="56" fillId="0" borderId="23"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57" fillId="0" borderId="0" xfId="0" applyFont="1" applyFill="1" applyBorder="1" applyAlignment="1" applyProtection="1">
      <alignment horizontal="center"/>
      <protection hidden="1"/>
    </xf>
    <xf numFmtId="0" fontId="56" fillId="0" borderId="15"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wrapText="1"/>
      <protection hidden="1"/>
    </xf>
    <xf numFmtId="0" fontId="56" fillId="0" borderId="24"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57" fillId="0" borderId="0" xfId="0" applyFont="1" applyFill="1" applyBorder="1" applyAlignment="1" applyProtection="1">
      <alignment horizontal="center" vertical="center"/>
      <protection hidden="1"/>
    </xf>
    <xf numFmtId="0" fontId="56" fillId="0" borderId="25" xfId="0" applyFont="1" applyFill="1" applyBorder="1" applyAlignment="1" applyProtection="1">
      <alignment vertical="center"/>
      <protection hidden="1"/>
    </xf>
    <xf numFmtId="0" fontId="56" fillId="0" borderId="10" xfId="0" applyFont="1" applyFill="1" applyBorder="1" applyAlignment="1" applyProtection="1">
      <alignment horizontal="center" vertical="center" wrapText="1"/>
      <protection hidden="1"/>
    </xf>
    <xf numFmtId="0" fontId="56" fillId="0" borderId="10" xfId="0" applyFont="1" applyFill="1" applyBorder="1" applyAlignment="1" applyProtection="1">
      <alignment horizontal="center" vertical="center"/>
      <protection hidden="1"/>
    </xf>
    <xf numFmtId="0" fontId="56" fillId="0" borderId="26" xfId="0" applyFont="1" applyFill="1" applyBorder="1" applyAlignment="1" applyProtection="1">
      <alignment horizontal="center" vertical="center"/>
      <protection hidden="1"/>
    </xf>
    <xf numFmtId="0" fontId="57" fillId="0" borderId="0" xfId="0" applyFont="1" applyFill="1" applyBorder="1" applyAlignment="1" applyProtection="1">
      <alignment horizontal="left" vertical="center"/>
      <protection hidden="1"/>
    </xf>
    <xf numFmtId="0" fontId="56" fillId="0" borderId="25" xfId="0" applyFont="1" applyFill="1" applyBorder="1" applyAlignment="1" applyProtection="1">
      <alignment horizontal="left" vertical="center" wrapText="1"/>
      <protection hidden="1"/>
    </xf>
    <xf numFmtId="1" fontId="57" fillId="0" borderId="0" xfId="0" applyNumberFormat="1" applyFont="1" applyFill="1" applyBorder="1" applyAlignment="1" applyProtection="1">
      <alignment horizontal="center" vertical="center"/>
      <protection hidden="1"/>
    </xf>
    <xf numFmtId="0" fontId="56" fillId="0" borderId="27" xfId="0" applyFont="1" applyFill="1" applyBorder="1" applyAlignment="1" applyProtection="1">
      <alignment horizontal="left" vertical="center" wrapText="1"/>
      <protection hidden="1"/>
    </xf>
    <xf numFmtId="0" fontId="56" fillId="0" borderId="28" xfId="0" applyFont="1" applyFill="1" applyBorder="1" applyAlignment="1" applyProtection="1">
      <alignment horizontal="center" vertical="center"/>
      <protection hidden="1"/>
    </xf>
    <xf numFmtId="0" fontId="56" fillId="0" borderId="29"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38" fillId="0" borderId="0" xfId="0"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1" fontId="0" fillId="0" borderId="0" xfId="0" applyNumberFormat="1" applyFill="1" applyBorder="1" applyAlignment="1" applyProtection="1">
      <alignment horizontal="center"/>
      <protection hidden="1"/>
    </xf>
    <xf numFmtId="0" fontId="58" fillId="0" borderId="0" xfId="0" applyFont="1" applyFill="1" applyAlignment="1" applyProtection="1">
      <alignment/>
      <protection hidden="1"/>
    </xf>
    <xf numFmtId="0" fontId="57" fillId="0" borderId="0" xfId="0" applyFont="1" applyFill="1" applyAlignment="1" applyProtection="1">
      <alignment/>
      <protection hidden="1"/>
    </xf>
    <xf numFmtId="1" fontId="57" fillId="0" borderId="0" xfId="0" applyNumberFormat="1" applyFont="1" applyFill="1" applyAlignment="1" applyProtection="1">
      <alignment horizontal="right"/>
      <protection hidden="1"/>
    </xf>
    <xf numFmtId="1" fontId="57" fillId="0" borderId="0" xfId="0" applyNumberFormat="1" applyFont="1" applyFill="1" applyBorder="1" applyAlignment="1" applyProtection="1">
      <alignment horizontal="right"/>
      <protection hidden="1"/>
    </xf>
    <xf numFmtId="0" fontId="57" fillId="0" borderId="0" xfId="0" applyFont="1" applyFill="1" applyBorder="1" applyAlignment="1" applyProtection="1">
      <alignment horizontal="left"/>
      <protection hidden="1"/>
    </xf>
    <xf numFmtId="0" fontId="57" fillId="0" borderId="0" xfId="0" applyFont="1" applyFill="1" applyAlignment="1" applyProtection="1">
      <alignment horizontal="left"/>
      <protection hidden="1"/>
    </xf>
    <xf numFmtId="0" fontId="12" fillId="0" borderId="0" xfId="0" applyFont="1" applyFill="1" applyAlignment="1" applyProtection="1">
      <alignment/>
      <protection hidden="1"/>
    </xf>
    <xf numFmtId="1" fontId="12" fillId="0" borderId="0" xfId="0" applyNumberFormat="1" applyFont="1" applyFill="1" applyAlignment="1" applyProtection="1">
      <alignment/>
      <protection hidden="1"/>
    </xf>
    <xf numFmtId="0" fontId="53" fillId="0" borderId="0" xfId="0" applyFont="1" applyFill="1" applyAlignment="1" applyProtection="1">
      <alignment/>
      <protection hidden="1"/>
    </xf>
    <xf numFmtId="1" fontId="57" fillId="0" borderId="0" xfId="0" applyNumberFormat="1" applyFont="1" applyFill="1" applyAlignment="1" applyProtection="1">
      <alignment/>
      <protection hidden="1"/>
    </xf>
    <xf numFmtId="0" fontId="56" fillId="0" borderId="30" xfId="0" applyFont="1" applyFill="1" applyBorder="1" applyAlignment="1" applyProtection="1">
      <alignment vertical="center"/>
      <protection hidden="1"/>
    </xf>
    <xf numFmtId="0" fontId="56" fillId="0" borderId="31" xfId="0" applyFont="1" applyFill="1" applyBorder="1" applyAlignment="1" applyProtection="1">
      <alignment horizontal="center" wrapText="1"/>
      <protection hidden="1"/>
    </xf>
    <xf numFmtId="0" fontId="56" fillId="0" borderId="10" xfId="0" applyFont="1" applyFill="1" applyBorder="1" applyAlignment="1" applyProtection="1">
      <alignment wrapText="1"/>
      <protection hidden="1"/>
    </xf>
    <xf numFmtId="0" fontId="56" fillId="0" borderId="26" xfId="0" applyFont="1" applyFill="1" applyBorder="1" applyAlignment="1" applyProtection="1">
      <alignment horizontal="center" vertical="center" wrapText="1"/>
      <protection hidden="1"/>
    </xf>
    <xf numFmtId="0" fontId="56" fillId="0" borderId="25" xfId="0" applyFont="1" applyBorder="1" applyAlignment="1" applyProtection="1">
      <alignment horizontal="left"/>
      <protection hidden="1"/>
    </xf>
    <xf numFmtId="0" fontId="56" fillId="0" borderId="10" xfId="0" applyFont="1" applyFill="1" applyBorder="1" applyAlignment="1" applyProtection="1">
      <alignment horizontal="center" wrapText="1"/>
      <protection hidden="1"/>
    </xf>
    <xf numFmtId="0" fontId="56" fillId="0" borderId="26"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7" fillId="0" borderId="0" xfId="0" applyFont="1" applyFill="1" applyBorder="1" applyAlignment="1" applyProtection="1">
      <alignment/>
      <protection hidden="1"/>
    </xf>
    <xf numFmtId="0" fontId="12" fillId="0" borderId="0" xfId="0" applyFont="1" applyFill="1" applyAlignment="1" applyProtection="1">
      <alignment horizontal="center" vertical="center"/>
      <protection hidden="1"/>
    </xf>
    <xf numFmtId="0" fontId="59" fillId="0" borderId="27" xfId="0" applyFont="1" applyFill="1" applyBorder="1" applyAlignment="1" applyProtection="1">
      <alignment horizontal="left" vertical="center" wrapText="1"/>
      <protection hidden="1"/>
    </xf>
    <xf numFmtId="0" fontId="56" fillId="0" borderId="28" xfId="0" applyFont="1" applyFill="1" applyBorder="1" applyAlignment="1" applyProtection="1">
      <alignment horizontal="center" wrapText="1"/>
      <protection hidden="1"/>
    </xf>
    <xf numFmtId="0" fontId="56" fillId="0" borderId="29" xfId="0" applyFont="1" applyFill="1" applyBorder="1" applyAlignment="1" applyProtection="1">
      <alignment horizontal="center" wrapText="1"/>
      <protection hidden="1"/>
    </xf>
    <xf numFmtId="0" fontId="56"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0" fontId="6" fillId="35" borderId="32" xfId="58" applyFont="1" applyFill="1" applyBorder="1" applyProtection="1">
      <alignment/>
      <protection hidden="1"/>
    </xf>
    <xf numFmtId="0" fontId="7" fillId="35" borderId="32" xfId="58" applyFill="1" applyBorder="1" applyProtection="1">
      <alignment/>
      <protection hidden="1"/>
    </xf>
    <xf numFmtId="0" fontId="7" fillId="35" borderId="0" xfId="58" applyFill="1" applyProtection="1">
      <alignment/>
      <protection hidden="1"/>
    </xf>
    <xf numFmtId="0" fontId="7" fillId="35" borderId="33" xfId="58" applyFill="1" applyBorder="1" applyProtection="1">
      <alignment/>
      <protection hidden="1" locked="0"/>
    </xf>
    <xf numFmtId="0" fontId="7" fillId="35" borderId="34" xfId="58" applyFill="1" applyBorder="1" applyProtection="1">
      <alignment/>
      <protection hidden="1" locked="0"/>
    </xf>
    <xf numFmtId="0" fontId="7" fillId="35" borderId="35" xfId="58" applyFill="1" applyBorder="1" applyProtection="1">
      <alignment/>
      <protection hidden="1" locked="0"/>
    </xf>
    <xf numFmtId="0" fontId="7" fillId="35" borderId="36" xfId="58" applyFill="1" applyBorder="1" applyProtection="1">
      <alignment/>
      <protection hidden="1" locked="0"/>
    </xf>
    <xf numFmtId="0" fontId="18" fillId="0" borderId="37" xfId="58" applyFont="1" applyBorder="1" applyAlignment="1" applyProtection="1">
      <alignment vertical="center" wrapText="1"/>
      <protection hidden="1" locked="0"/>
    </xf>
    <xf numFmtId="0" fontId="5" fillId="0" borderId="37" xfId="58" applyFont="1" applyBorder="1" applyAlignment="1" applyProtection="1">
      <alignment vertical="center" wrapText="1"/>
      <protection hidden="1" locked="0"/>
    </xf>
    <xf numFmtId="0" fontId="18" fillId="36" borderId="37" xfId="58" applyFont="1" applyFill="1" applyBorder="1" applyAlignment="1" applyProtection="1">
      <alignment horizontal="left" vertical="center" wrapText="1"/>
      <protection hidden="1" locked="0"/>
    </xf>
    <xf numFmtId="0" fontId="18" fillId="0" borderId="37" xfId="58" applyFont="1" applyBorder="1" applyAlignment="1" applyProtection="1">
      <alignment horizontal="left" vertical="center" wrapText="1"/>
      <protection hidden="1" locked="0"/>
    </xf>
    <xf numFmtId="0" fontId="19" fillId="0" borderId="37" xfId="53" applyFont="1" applyBorder="1" applyAlignment="1" applyProtection="1">
      <alignment horizontal="left" vertical="center" wrapText="1"/>
      <protection hidden="1" locked="0"/>
    </xf>
    <xf numFmtId="0" fontId="7" fillId="36" borderId="33" xfId="58" applyFill="1" applyBorder="1" applyProtection="1">
      <alignment/>
      <protection hidden="1" locked="0"/>
    </xf>
    <xf numFmtId="0" fontId="7" fillId="36" borderId="34" xfId="58" applyFill="1" applyBorder="1" applyProtection="1">
      <alignment/>
      <protection hidden="1" locked="0"/>
    </xf>
    <xf numFmtId="3" fontId="7" fillId="36" borderId="33" xfId="58" applyNumberFormat="1" applyFill="1" applyBorder="1" applyProtection="1">
      <alignment/>
      <protection hidden="1" locked="0"/>
    </xf>
    <xf numFmtId="3" fontId="7" fillId="36" borderId="34" xfId="58" applyNumberFormat="1" applyFill="1" applyBorder="1" applyProtection="1">
      <alignment/>
      <protection hidden="1" locked="0"/>
    </xf>
    <xf numFmtId="3" fontId="18" fillId="36" borderId="33" xfId="58" applyNumberFormat="1" applyFont="1" applyFill="1" applyBorder="1" applyProtection="1">
      <alignment/>
      <protection hidden="1" locked="0"/>
    </xf>
    <xf numFmtId="3" fontId="18" fillId="36" borderId="34" xfId="58" applyNumberFormat="1" applyFont="1" applyFill="1" applyBorder="1" applyProtection="1">
      <alignment/>
      <protection hidden="1" locked="0"/>
    </xf>
    <xf numFmtId="3" fontId="5" fillId="36" borderId="34" xfId="58" applyNumberFormat="1" applyFont="1" applyFill="1" applyBorder="1" applyProtection="1">
      <alignment/>
      <protection hidden="1" locked="0"/>
    </xf>
    <xf numFmtId="3" fontId="18" fillId="36" borderId="34" xfId="58" applyNumberFormat="1" applyFont="1" applyFill="1" applyBorder="1" applyAlignment="1" applyProtection="1">
      <alignment wrapText="1"/>
      <protection hidden="1" locked="0"/>
    </xf>
    <xf numFmtId="3" fontId="18" fillId="36" borderId="33" xfId="58" applyNumberFormat="1" applyFont="1" applyFill="1" applyBorder="1" applyAlignment="1" applyProtection="1">
      <alignment wrapText="1"/>
      <protection hidden="1" locked="0"/>
    </xf>
    <xf numFmtId="3" fontId="19" fillId="36" borderId="33" xfId="53" applyNumberFormat="1" applyFont="1" applyFill="1" applyBorder="1" applyAlignment="1" applyProtection="1">
      <alignment/>
      <protection hidden="1" locked="0"/>
    </xf>
    <xf numFmtId="3" fontId="20" fillId="36" borderId="34" xfId="53" applyNumberFormat="1" applyFont="1" applyFill="1" applyBorder="1" applyAlignment="1" applyProtection="1">
      <alignment/>
      <protection hidden="1" locked="0"/>
    </xf>
    <xf numFmtId="3" fontId="7" fillId="36" borderId="35" xfId="58" applyNumberFormat="1" applyFill="1" applyBorder="1" applyProtection="1">
      <alignment/>
      <protection hidden="1" locked="0"/>
    </xf>
    <xf numFmtId="3" fontId="7" fillId="36" borderId="36" xfId="58" applyNumberFormat="1" applyFill="1" applyBorder="1" applyProtection="1">
      <alignment/>
      <protection hidden="1" locked="0"/>
    </xf>
    <xf numFmtId="49" fontId="18" fillId="0" borderId="37" xfId="58" applyNumberFormat="1" applyFont="1" applyFill="1" applyBorder="1" applyAlignment="1" applyProtection="1" quotePrefix="1">
      <alignment vertical="center" wrapText="1"/>
      <protection hidden="1" locked="0"/>
    </xf>
    <xf numFmtId="0" fontId="17" fillId="37" borderId="37" xfId="58" applyFont="1" applyFill="1" applyBorder="1" applyAlignment="1" applyProtection="1">
      <alignment horizontal="left" vertical="center" wrapText="1"/>
      <protection hidden="1" locked="0"/>
    </xf>
    <xf numFmtId="0" fontId="6" fillId="0" borderId="0" xfId="0" applyFont="1" applyFill="1" applyBorder="1" applyAlignment="1">
      <alignment vertical="top" wrapText="1"/>
    </xf>
    <xf numFmtId="0" fontId="7" fillId="0" borderId="38" xfId="0" applyFont="1" applyFill="1" applyBorder="1" applyAlignment="1">
      <alignment wrapText="1"/>
    </xf>
    <xf numFmtId="0" fontId="7" fillId="0" borderId="39" xfId="0" applyFont="1" applyFill="1" applyBorder="1" applyAlignment="1">
      <alignment wrapText="1"/>
    </xf>
    <xf numFmtId="0" fontId="7" fillId="0" borderId="40" xfId="0" applyFont="1" applyFill="1" applyBorder="1" applyAlignment="1">
      <alignment wrapText="1"/>
    </xf>
    <xf numFmtId="0" fontId="7" fillId="0" borderId="38" xfId="0" applyFont="1" applyFill="1" applyBorder="1" applyAlignment="1">
      <alignment vertical="top" wrapText="1"/>
    </xf>
    <xf numFmtId="0" fontId="7" fillId="0" borderId="39" xfId="0" applyFont="1" applyFill="1" applyBorder="1" applyAlignment="1">
      <alignment vertical="top" wrapText="1"/>
    </xf>
    <xf numFmtId="0" fontId="7" fillId="0" borderId="4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56" fillId="0" borderId="31" xfId="0" applyFont="1" applyFill="1" applyBorder="1" applyAlignment="1" applyProtection="1">
      <alignment horizontal="center"/>
      <protection hidden="1"/>
    </xf>
    <xf numFmtId="0" fontId="56" fillId="0" borderId="41" xfId="0" applyFont="1" applyFill="1" applyBorder="1" applyAlignment="1" applyProtection="1">
      <alignment horizontal="center"/>
      <protection hidden="1"/>
    </xf>
    <xf numFmtId="0" fontId="56" fillId="0" borderId="30" xfId="0" applyFont="1" applyFill="1" applyBorder="1" applyAlignment="1" applyProtection="1">
      <alignment horizontal="center" vertical="center"/>
      <protection hidden="1"/>
    </xf>
    <xf numFmtId="0" fontId="56" fillId="0" borderId="25" xfId="0" applyFont="1" applyFill="1" applyBorder="1" applyAlignment="1" applyProtection="1">
      <alignment horizontal="center" vertical="center"/>
      <protection hidden="1"/>
    </xf>
    <xf numFmtId="0" fontId="56" fillId="0" borderId="31" xfId="0" applyFont="1" applyFill="1" applyBorder="1" applyAlignment="1" applyProtection="1">
      <alignment horizontal="center" vertical="center" wrapText="1"/>
      <protection hidden="1"/>
    </xf>
    <xf numFmtId="0" fontId="56" fillId="0" borderId="10" xfId="0" applyFont="1" applyFill="1" applyBorder="1" applyAlignment="1" applyProtection="1">
      <alignment horizontal="center" vertical="center" wrapText="1"/>
      <protection hidden="1"/>
    </xf>
    <xf numFmtId="0" fontId="56" fillId="0" borderId="42" xfId="0" applyFont="1" applyFill="1" applyBorder="1" applyAlignment="1" applyProtection="1">
      <alignment horizontal="center" vertical="center"/>
      <protection hidden="1"/>
    </xf>
    <xf numFmtId="0" fontId="56" fillId="0" borderId="43" xfId="0" applyFont="1" applyFill="1" applyBorder="1" applyAlignment="1" applyProtection="1">
      <alignment horizontal="center" vertical="center"/>
      <protection hidden="1"/>
    </xf>
    <xf numFmtId="0" fontId="56" fillId="0" borderId="44" xfId="0" applyFont="1" applyFill="1" applyBorder="1" applyAlignment="1" applyProtection="1">
      <alignment horizontal="center" vertical="center" wrapText="1"/>
      <protection hidden="1"/>
    </xf>
    <xf numFmtId="0" fontId="56" fillId="0" borderId="16" xfId="0" applyFont="1" applyFill="1" applyBorder="1" applyAlignment="1" applyProtection="1">
      <alignment horizontal="center" vertical="center" wrapText="1"/>
      <protection hidden="1"/>
    </xf>
    <xf numFmtId="0" fontId="56" fillId="0" borderId="21" xfId="0" applyFont="1" applyFill="1" applyBorder="1" applyAlignment="1" applyProtection="1">
      <alignment horizontal="center"/>
      <protection hidden="1"/>
    </xf>
    <xf numFmtId="0" fontId="56" fillId="0" borderId="22" xfId="0" applyFont="1" applyFill="1" applyBorder="1" applyAlignment="1" applyProtection="1">
      <alignment horizontal="center"/>
      <protection hidden="1"/>
    </xf>
    <xf numFmtId="0" fontId="56" fillId="0" borderId="23" xfId="0" applyFont="1" applyFill="1" applyBorder="1" applyAlignment="1" applyProtection="1">
      <alignment horizontal="center"/>
      <protection hidden="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Note 2" xfId="65"/>
    <cellStyle name="Output" xfId="66"/>
    <cellStyle name="Percent" xfId="67"/>
    <cellStyle name="Percent 2" xfId="68"/>
    <cellStyle name="Percent 3" xfId="69"/>
    <cellStyle name="Title" xfId="70"/>
    <cellStyle name="Total" xfId="71"/>
    <cellStyle name="Tracking" xfId="72"/>
    <cellStyle name="Warning Text" xfId="73"/>
  </cellStyles>
  <dxfs count="3">
    <dxf>
      <numFmt numFmtId="13" formatCode="# ??/??"/>
      <border/>
    </dxf>
    <dxf>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Outcomes for learners for providers inspected since 1 September 2014 (percentage) </a:t>
            </a:r>
          </a:p>
        </c:rich>
      </c:tx>
      <c:layout>
        <c:manualLayout>
          <c:xMode val="factor"/>
          <c:yMode val="factor"/>
          <c:x val="-0.00075"/>
          <c:y val="-0.01425"/>
        </c:manualLayout>
      </c:layout>
      <c:spPr>
        <a:noFill/>
        <a:ln w="3175">
          <a:noFill/>
        </a:ln>
      </c:spPr>
    </c:title>
    <c:plotArea>
      <c:layout>
        <c:manualLayout>
          <c:xMode val="edge"/>
          <c:yMode val="edge"/>
          <c:x val="0.037"/>
          <c:y val="0.116"/>
          <c:w val="0.94925"/>
          <c:h val="0.77875"/>
        </c:manualLayout>
      </c:layout>
      <c:barChart>
        <c:barDir val="bar"/>
        <c:grouping val="percentStacked"/>
        <c:varyColors val="0"/>
        <c:ser>
          <c:idx val="0"/>
          <c:order val="0"/>
          <c:tx>
            <c:strRef>
              <c:f>'Summary of judgements'!$J$30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8"/>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judgements'!$J$31:$J$42</c:f>
              <c:numCache/>
            </c:numRef>
          </c:val>
        </c:ser>
        <c:ser>
          <c:idx val="1"/>
          <c:order val="1"/>
          <c:tx>
            <c:strRef>
              <c:f>'Summary of judgements'!$K$30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judgements'!$K$31:$K$42</c:f>
              <c:numCache/>
            </c:numRef>
          </c:val>
        </c:ser>
        <c:ser>
          <c:idx val="2"/>
          <c:order val="2"/>
          <c:tx>
            <c:strRef>
              <c:f>'Summary of judgements'!$L$30</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judgements'!$L$31:$L$42</c:f>
              <c:numCache/>
            </c:numRef>
          </c:val>
        </c:ser>
        <c:ser>
          <c:idx val="3"/>
          <c:order val="3"/>
          <c:tx>
            <c:strRef>
              <c:f>'Summary of judgements'!$M$30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5"/>
              <c:delete val="1"/>
            </c:dLbl>
            <c:dLbl>
              <c:idx val="6"/>
              <c:delete val="1"/>
            </c:dLbl>
            <c:dLbl>
              <c:idx val="8"/>
              <c:delete val="1"/>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judgements'!$M$31:$M$42</c:f>
              <c:numCache/>
            </c:numRef>
          </c:val>
        </c:ser>
        <c:overlap val="100"/>
        <c:axId val="26112199"/>
        <c:axId val="33683200"/>
      </c:barChart>
      <c:catAx>
        <c:axId val="26112199"/>
        <c:scaling>
          <c:orientation val="maxMin"/>
        </c:scaling>
        <c:axPos val="l"/>
        <c:delete val="0"/>
        <c:numFmt formatCode="General" sourceLinked="1"/>
        <c:majorTickMark val="out"/>
        <c:minorTickMark val="none"/>
        <c:tickLblPos val="nextTo"/>
        <c:spPr>
          <a:ln w="3175">
            <a:solidFill>
              <a:srgbClr val="808080"/>
            </a:solidFill>
          </a:ln>
        </c:spPr>
        <c:crossAx val="33683200"/>
        <c:crosses val="autoZero"/>
        <c:auto val="1"/>
        <c:lblOffset val="100"/>
        <c:tickLblSkip val="1"/>
        <c:noMultiLvlLbl val="0"/>
      </c:catAx>
      <c:valAx>
        <c:axId val="33683200"/>
        <c:scaling>
          <c:orientation val="minMax"/>
        </c:scaling>
        <c:axPos val="t"/>
        <c:delete val="1"/>
        <c:majorTickMark val="out"/>
        <c:minorTickMark val="none"/>
        <c:tickLblPos val="nextTo"/>
        <c:crossAx val="26112199"/>
        <c:crossesAt val="1"/>
        <c:crossBetween val="between"/>
        <c:dispUnits/>
      </c:valAx>
      <c:spPr>
        <a:solidFill>
          <a:srgbClr val="FFFFFF"/>
        </a:solidFill>
        <a:ln w="3175">
          <a:noFill/>
        </a:ln>
      </c:spPr>
    </c:plotArea>
    <c:legend>
      <c:legendPos val="b"/>
      <c:layout>
        <c:manualLayout>
          <c:xMode val="edge"/>
          <c:yMode val="edge"/>
          <c:x val="0.28675"/>
          <c:y val="0.93425"/>
          <c:w val="0.42275"/>
          <c:h val="0.05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Overall effectiveness for providers inspected since 1 September 2014 (percentage)</a:t>
            </a:r>
          </a:p>
        </c:rich>
      </c:tx>
      <c:layout>
        <c:manualLayout>
          <c:xMode val="factor"/>
          <c:yMode val="factor"/>
          <c:x val="-0.0095"/>
          <c:y val="0.01025"/>
        </c:manualLayout>
      </c:layout>
      <c:spPr>
        <a:noFill/>
        <a:ln w="3175">
          <a:noFill/>
        </a:ln>
      </c:spPr>
    </c:title>
    <c:plotArea>
      <c:layout>
        <c:manualLayout>
          <c:xMode val="edge"/>
          <c:yMode val="edge"/>
          <c:x val="0.02225"/>
          <c:y val="0.114"/>
          <c:w val="0.96325"/>
          <c:h val="0.781"/>
        </c:manualLayout>
      </c:layout>
      <c:barChart>
        <c:barDir val="bar"/>
        <c:grouping val="percentStacked"/>
        <c:varyColors val="0"/>
        <c:ser>
          <c:idx val="0"/>
          <c:order val="0"/>
          <c:tx>
            <c:strRef>
              <c:f>'Summary of judgements'!$J$6</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judgements'!$J$7:$J$18</c:f>
              <c:numCache/>
            </c:numRef>
          </c:val>
        </c:ser>
        <c:ser>
          <c:idx val="1"/>
          <c:order val="1"/>
          <c:tx>
            <c:strRef>
              <c:f>'Summary of judgements'!$K$6</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judgements'!$K$7:$K$18</c:f>
              <c:numCache/>
            </c:numRef>
          </c:val>
        </c:ser>
        <c:ser>
          <c:idx val="2"/>
          <c:order val="2"/>
          <c:tx>
            <c:strRef>
              <c:f>'Summary of judgements'!$L$6</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judgements'!$L$7:$L$18</c:f>
              <c:numCache/>
            </c:numRef>
          </c:val>
        </c:ser>
        <c:ser>
          <c:idx val="3"/>
          <c:order val="3"/>
          <c:tx>
            <c:strRef>
              <c:f>'Summary of judgements'!$M$6</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judgements'!$M$7:$M$18</c:f>
              <c:numCache/>
            </c:numRef>
          </c:val>
        </c:ser>
        <c:overlap val="100"/>
        <c:axId val="34713345"/>
        <c:axId val="43984650"/>
      </c:barChart>
      <c:catAx>
        <c:axId val="34713345"/>
        <c:scaling>
          <c:orientation val="maxMin"/>
        </c:scaling>
        <c:axPos val="l"/>
        <c:delete val="0"/>
        <c:numFmt formatCode="General" sourceLinked="1"/>
        <c:majorTickMark val="out"/>
        <c:minorTickMark val="none"/>
        <c:tickLblPos val="nextTo"/>
        <c:spPr>
          <a:ln w="3175">
            <a:solidFill>
              <a:srgbClr val="808080"/>
            </a:solidFill>
          </a:ln>
        </c:spPr>
        <c:crossAx val="43984650"/>
        <c:crosses val="autoZero"/>
        <c:auto val="1"/>
        <c:lblOffset val="100"/>
        <c:tickLblSkip val="1"/>
        <c:noMultiLvlLbl val="0"/>
      </c:catAx>
      <c:valAx>
        <c:axId val="43984650"/>
        <c:scaling>
          <c:orientation val="minMax"/>
        </c:scaling>
        <c:axPos val="t"/>
        <c:delete val="1"/>
        <c:majorTickMark val="out"/>
        <c:minorTickMark val="none"/>
        <c:tickLblPos val="nextTo"/>
        <c:crossAx val="34713345"/>
        <c:crossesAt val="1"/>
        <c:crossBetween val="between"/>
        <c:dispUnits/>
      </c:valAx>
      <c:spPr>
        <a:solidFill>
          <a:srgbClr val="FFFFFF"/>
        </a:solidFill>
        <a:ln w="3175">
          <a:noFill/>
        </a:ln>
      </c:spPr>
    </c:plotArea>
    <c:legend>
      <c:legendPos val="b"/>
      <c:layout>
        <c:manualLayout>
          <c:xMode val="edge"/>
          <c:yMode val="edge"/>
          <c:x val="0.28925"/>
          <c:y val="0.93475"/>
          <c:w val="0.42"/>
          <c:h val="0.0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Teaching and learning for providers inspected since 1 September 2014 (percentage)</a:t>
            </a:r>
          </a:p>
        </c:rich>
      </c:tx>
      <c:layout>
        <c:manualLayout>
          <c:xMode val="factor"/>
          <c:yMode val="factor"/>
          <c:x val="-0.00525"/>
          <c:y val="-0.015"/>
        </c:manualLayout>
      </c:layout>
      <c:spPr>
        <a:noFill/>
        <a:ln w="3175">
          <a:noFill/>
        </a:ln>
      </c:spPr>
    </c:title>
    <c:plotArea>
      <c:layout>
        <c:manualLayout>
          <c:xMode val="edge"/>
          <c:yMode val="edge"/>
          <c:x val="0.0155"/>
          <c:y val="0.10725"/>
          <c:w val="0.96625"/>
          <c:h val="0.77875"/>
        </c:manualLayout>
      </c:layout>
      <c:barChart>
        <c:barDir val="bar"/>
        <c:grouping val="percentStacked"/>
        <c:varyColors val="0"/>
        <c:ser>
          <c:idx val="0"/>
          <c:order val="0"/>
          <c:tx>
            <c:strRef>
              <c:f>'Summary of judgements'!$J$55</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judgements'!$J$56:$J$67</c:f>
              <c:numCache/>
            </c:numRef>
          </c:val>
        </c:ser>
        <c:ser>
          <c:idx val="1"/>
          <c:order val="1"/>
          <c:tx>
            <c:strRef>
              <c:f>'Summary of judgements'!$K$55</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judgements'!$K$56:$K$67</c:f>
              <c:numCache/>
            </c:numRef>
          </c:val>
        </c:ser>
        <c:ser>
          <c:idx val="2"/>
          <c:order val="2"/>
          <c:tx>
            <c:strRef>
              <c:f>'Summary of judgements'!$L$55</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judgements'!$L$56:$L$67</c:f>
              <c:numCache/>
            </c:numRef>
          </c:val>
        </c:ser>
        <c:ser>
          <c:idx val="3"/>
          <c:order val="3"/>
          <c:tx>
            <c:strRef>
              <c:f>'Summary of judgements'!$M$55</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judgements'!$I$56:$I$67</c:f>
              <c:strCache/>
            </c:strRef>
          </c:cat>
          <c:val>
            <c:numRef>
              <c:f>'Summary of judgements'!$M$56:$M$67</c:f>
              <c:numCache/>
            </c:numRef>
          </c:val>
        </c:ser>
        <c:overlap val="100"/>
        <c:axId val="60317531"/>
        <c:axId val="5986868"/>
      </c:barChart>
      <c:catAx>
        <c:axId val="60317531"/>
        <c:scaling>
          <c:orientation val="maxMin"/>
        </c:scaling>
        <c:axPos val="l"/>
        <c:delete val="0"/>
        <c:numFmt formatCode="General" sourceLinked="1"/>
        <c:majorTickMark val="out"/>
        <c:minorTickMark val="none"/>
        <c:tickLblPos val="nextTo"/>
        <c:spPr>
          <a:ln w="3175">
            <a:solidFill>
              <a:srgbClr val="808080"/>
            </a:solidFill>
          </a:ln>
        </c:spPr>
        <c:crossAx val="5986868"/>
        <c:crosses val="autoZero"/>
        <c:auto val="1"/>
        <c:lblOffset val="100"/>
        <c:tickLblSkip val="1"/>
        <c:noMultiLvlLbl val="0"/>
      </c:catAx>
      <c:valAx>
        <c:axId val="5986868"/>
        <c:scaling>
          <c:orientation val="minMax"/>
        </c:scaling>
        <c:axPos val="t"/>
        <c:delete val="1"/>
        <c:majorTickMark val="out"/>
        <c:minorTickMark val="none"/>
        <c:tickLblPos val="nextTo"/>
        <c:crossAx val="60317531"/>
        <c:crossesAt val="1"/>
        <c:crossBetween val="between"/>
        <c:dispUnits/>
      </c:valAx>
      <c:spPr>
        <a:solidFill>
          <a:srgbClr val="FFFFFF"/>
        </a:solidFill>
        <a:ln w="3175">
          <a:noFill/>
        </a:ln>
      </c:spPr>
    </c:plotArea>
    <c:legend>
      <c:legendPos val="b"/>
      <c:layout>
        <c:manualLayout>
          <c:xMode val="edge"/>
          <c:yMode val="edge"/>
          <c:x val="0.29"/>
          <c:y val="0.932"/>
          <c:w val="0.417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Leadership and management for providers inspected since 1 September 2014 (percentage)</a:t>
            </a:r>
          </a:p>
        </c:rich>
      </c:tx>
      <c:layout>
        <c:manualLayout>
          <c:xMode val="factor"/>
          <c:yMode val="factor"/>
          <c:x val="-0.001"/>
          <c:y val="-0.0145"/>
        </c:manualLayout>
      </c:layout>
      <c:spPr>
        <a:noFill/>
        <a:ln w="3175">
          <a:noFill/>
        </a:ln>
      </c:spPr>
    </c:title>
    <c:plotArea>
      <c:layout>
        <c:manualLayout>
          <c:xMode val="edge"/>
          <c:yMode val="edge"/>
          <c:x val="0.05575"/>
          <c:y val="0.11575"/>
          <c:w val="0.92975"/>
          <c:h val="0.7805"/>
        </c:manualLayout>
      </c:layout>
      <c:barChart>
        <c:barDir val="bar"/>
        <c:grouping val="percentStacked"/>
        <c:varyColors val="0"/>
        <c:ser>
          <c:idx val="0"/>
          <c:order val="0"/>
          <c:tx>
            <c:strRef>
              <c:f>'Summary of judgements'!$J$79</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judgements'!$J$80,'Summary of judgements'!$J$81:$J$91)</c:f>
              <c:numCache/>
            </c:numRef>
          </c:val>
        </c:ser>
        <c:ser>
          <c:idx val="1"/>
          <c:order val="1"/>
          <c:tx>
            <c:strRef>
              <c:f>'Summary of judgements'!$K$79</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judgements'!$K$80,'Summary of judgements'!$K$81:$K$91)</c:f>
              <c:numCache/>
            </c:numRef>
          </c:val>
        </c:ser>
        <c:ser>
          <c:idx val="2"/>
          <c:order val="2"/>
          <c:tx>
            <c:strRef>
              <c:f>'Summary of judgements'!$L$79</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judgements'!$L$80,'Summary of judgements'!$L$81:$L$91)</c:f>
              <c:numCache/>
            </c:numRef>
          </c:val>
        </c:ser>
        <c:ser>
          <c:idx val="3"/>
          <c:order val="3"/>
          <c:tx>
            <c:strRef>
              <c:f>'Summary of judgements'!$M$79</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judgements'!$M$80,'Summary of judgements'!$M$81:$M$91)</c:f>
              <c:numCache/>
            </c:numRef>
          </c:val>
        </c:ser>
        <c:overlap val="100"/>
        <c:axId val="53881813"/>
        <c:axId val="15174270"/>
      </c:barChart>
      <c:catAx>
        <c:axId val="53881813"/>
        <c:scaling>
          <c:orientation val="maxMin"/>
        </c:scaling>
        <c:axPos val="l"/>
        <c:delete val="0"/>
        <c:numFmt formatCode="General" sourceLinked="1"/>
        <c:majorTickMark val="out"/>
        <c:minorTickMark val="none"/>
        <c:tickLblPos val="nextTo"/>
        <c:spPr>
          <a:ln w="3175">
            <a:solidFill>
              <a:srgbClr val="808080"/>
            </a:solidFill>
          </a:ln>
        </c:spPr>
        <c:crossAx val="15174270"/>
        <c:crosses val="autoZero"/>
        <c:auto val="1"/>
        <c:lblOffset val="100"/>
        <c:tickLblSkip val="1"/>
        <c:noMultiLvlLbl val="0"/>
      </c:catAx>
      <c:valAx>
        <c:axId val="15174270"/>
        <c:scaling>
          <c:orientation val="minMax"/>
        </c:scaling>
        <c:axPos val="t"/>
        <c:delete val="1"/>
        <c:majorTickMark val="out"/>
        <c:minorTickMark val="none"/>
        <c:tickLblPos val="nextTo"/>
        <c:crossAx val="53881813"/>
        <c:crossesAt val="1"/>
        <c:crossBetween val="between"/>
        <c:dispUnits/>
      </c:valAx>
      <c:spPr>
        <a:solidFill>
          <a:srgbClr val="FFFFFF"/>
        </a:solidFill>
        <a:ln w="3175">
          <a:noFill/>
        </a:ln>
      </c:spPr>
    </c:plotArea>
    <c:legend>
      <c:legendPos val="b"/>
      <c:layout>
        <c:manualLayout>
          <c:xMode val="edge"/>
          <c:yMode val="edge"/>
          <c:x val="0.28575"/>
          <c:y val="0.93325"/>
          <c:w val="0.425"/>
          <c:h val="0.05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1</xdr:row>
      <xdr:rowOff>28575</xdr:rowOff>
    </xdr:from>
    <xdr:to>
      <xdr:col>2</xdr:col>
      <xdr:colOff>4733925</xdr:colOff>
      <xdr:row>4</xdr:row>
      <xdr:rowOff>304800</xdr:rowOff>
    </xdr:to>
    <xdr:pic>
      <xdr:nvPicPr>
        <xdr:cNvPr id="1"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2"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3"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4"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5"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twoCellAnchor>
    <xdr:from>
      <xdr:col>2</xdr:col>
      <xdr:colOff>3562350</xdr:colOff>
      <xdr:row>1</xdr:row>
      <xdr:rowOff>28575</xdr:rowOff>
    </xdr:from>
    <xdr:to>
      <xdr:col>2</xdr:col>
      <xdr:colOff>4733925</xdr:colOff>
      <xdr:row>4</xdr:row>
      <xdr:rowOff>304800</xdr:rowOff>
    </xdr:to>
    <xdr:pic>
      <xdr:nvPicPr>
        <xdr:cNvPr id="6" name="Picture 1" descr="ofsted_logo"/>
        <xdr:cNvPicPr preferRelativeResize="1">
          <a:picLocks noChangeAspect="1"/>
        </xdr:cNvPicPr>
      </xdr:nvPicPr>
      <xdr:blipFill>
        <a:blip r:embed="rId1"/>
        <a:stretch>
          <a:fillRect/>
        </a:stretch>
      </xdr:blipFill>
      <xdr:spPr>
        <a:xfrm>
          <a:off x="6505575" y="190500"/>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23</xdr:row>
      <xdr:rowOff>66675</xdr:rowOff>
    </xdr:from>
    <xdr:to>
      <xdr:col>22</xdr:col>
      <xdr:colOff>76200</xdr:colOff>
      <xdr:row>43</xdr:row>
      <xdr:rowOff>114300</xdr:rowOff>
    </xdr:to>
    <xdr:graphicFrame>
      <xdr:nvGraphicFramePr>
        <xdr:cNvPr id="1" name="Chart 11"/>
        <xdr:cNvGraphicFramePr/>
      </xdr:nvGraphicFramePr>
      <xdr:xfrm>
        <a:off x="7229475" y="4524375"/>
        <a:ext cx="8610600" cy="3724275"/>
      </xdr:xfrm>
      <a:graphic>
        <a:graphicData uri="http://schemas.openxmlformats.org/drawingml/2006/chart">
          <c:chart xmlns:c="http://schemas.openxmlformats.org/drawingml/2006/chart" r:id="rId1"/>
        </a:graphicData>
      </a:graphic>
    </xdr:graphicFrame>
    <xdr:clientData/>
  </xdr:twoCellAnchor>
  <xdr:twoCellAnchor>
    <xdr:from>
      <xdr:col>7</xdr:col>
      <xdr:colOff>962025</xdr:colOff>
      <xdr:row>0</xdr:row>
      <xdr:rowOff>85725</xdr:rowOff>
    </xdr:from>
    <xdr:to>
      <xdr:col>22</xdr:col>
      <xdr:colOff>114300</xdr:colOff>
      <xdr:row>19</xdr:row>
      <xdr:rowOff>114300</xdr:rowOff>
    </xdr:to>
    <xdr:graphicFrame>
      <xdr:nvGraphicFramePr>
        <xdr:cNvPr id="2" name="Chart 1"/>
        <xdr:cNvGraphicFramePr/>
      </xdr:nvGraphicFramePr>
      <xdr:xfrm>
        <a:off x="7219950" y="85725"/>
        <a:ext cx="8658225" cy="38385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48</xdr:row>
      <xdr:rowOff>95250</xdr:rowOff>
    </xdr:from>
    <xdr:to>
      <xdr:col>22</xdr:col>
      <xdr:colOff>190500</xdr:colOff>
      <xdr:row>68</xdr:row>
      <xdr:rowOff>85725</xdr:rowOff>
    </xdr:to>
    <xdr:graphicFrame>
      <xdr:nvGraphicFramePr>
        <xdr:cNvPr id="3" name="Chart 3"/>
        <xdr:cNvGraphicFramePr/>
      </xdr:nvGraphicFramePr>
      <xdr:xfrm>
        <a:off x="7239000" y="9039225"/>
        <a:ext cx="8715375" cy="3600450"/>
      </xdr:xfrm>
      <a:graphic>
        <a:graphicData uri="http://schemas.openxmlformats.org/drawingml/2006/chart">
          <c:chart xmlns:c="http://schemas.openxmlformats.org/drawingml/2006/chart" r:id="rId3"/>
        </a:graphicData>
      </a:graphic>
    </xdr:graphicFrame>
    <xdr:clientData/>
  </xdr:twoCellAnchor>
  <xdr:twoCellAnchor>
    <xdr:from>
      <xdr:col>7</xdr:col>
      <xdr:colOff>904875</xdr:colOff>
      <xdr:row>73</xdr:row>
      <xdr:rowOff>85725</xdr:rowOff>
    </xdr:from>
    <xdr:to>
      <xdr:col>21</xdr:col>
      <xdr:colOff>571500</xdr:colOff>
      <xdr:row>95</xdr:row>
      <xdr:rowOff>38100</xdr:rowOff>
    </xdr:to>
    <xdr:graphicFrame>
      <xdr:nvGraphicFramePr>
        <xdr:cNvPr id="4" name="Chart 4"/>
        <xdr:cNvGraphicFramePr/>
      </xdr:nvGraphicFramePr>
      <xdr:xfrm>
        <a:off x="7162800" y="13449300"/>
        <a:ext cx="8562975" cy="36290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Dates"/>
      <sheetName val="Datapack"/>
      <sheetName val="Provider Level Data"/>
    </sheetNames>
    <sheetDataSet>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14"/>
  </cacheSource>
  <cacheFields count="6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Provider type">
      <sharedItems containsBlank="1" containsMixedTypes="0" count="9">
        <s v="Independent Learning Provider"/>
        <s v="Independent Specialist College"/>
        <s v="Sixth Form College"/>
        <s v="Community Learning and Skills"/>
        <s v="General Further Education/Tertiary College"/>
        <s v="Specialist Further Education"/>
        <s v="Employer"/>
        <s v="Higher Education Institution"/>
        <m/>
      </sharedItems>
    </cacheField>
    <cacheField name="Ofsted Region">
      <sharedItems containsMixedTypes="0"/>
    </cacheField>
    <cacheField name="LEA_Name">
      <sharedItems containsMixedTypes="0"/>
    </cacheField>
    <cacheField name="REE Type of Provider">
      <sharedItems containsMixedTypes="0"/>
    </cacheField>
    <cacheField name="Inspection Type">
      <sharedItems containsMixedTypes="0"/>
    </cacheField>
    <cacheField name="Insp Number">
      <sharedItems containsSemiMixedTypes="0" containsString="0" containsMixedTypes="0" containsNumber="1" containsInteger="1"/>
    </cacheField>
    <cacheField name="Insp Start Date">
      <sharedItems containsSemiMixedTypes="0" containsNonDate="0" containsDate="1" containsString="0" containsMixedTypes="0"/>
    </cacheField>
    <cacheField name="Insp End Date">
      <sharedItems containsSemiMixedTypes="0" containsNonDate="0" containsDate="1" containsString="0" containsMixedTypes="0"/>
    </cacheField>
    <cacheField name="Insp Status">
      <sharedItems containsMixedTypes="0"/>
    </cacheField>
    <cacheField name="Insp Report Published">
      <sharedItems containsSemiMixedTypes="0" containsNonDate="0" containsDate="1" containsString="0" containsMixedTypes="0"/>
    </cacheField>
    <cacheField name="Previous inspection number">
      <sharedItems containsMixedTypes="1" containsNumber="1" containsInteger="1"/>
    </cacheField>
    <cacheField name="Previous inspection date">
      <sharedItems containsDate="1" containsMixedTypes="1"/>
    </cacheField>
    <cacheField name="Previous overall effectiveness">
      <sharedItems containsMixedTypes="1" containsNumber="1" containsInteger="1"/>
    </cacheField>
    <cacheField name="Overall Effectiveness">
      <sharedItems containsSemiMixedTypes="0" containsString="0" containsMixedTypes="0" containsNumber="1" containsInteger="1" count="4">
        <n v="3"/>
        <n v="4"/>
        <n v="2"/>
        <n v="1"/>
      </sharedItems>
    </cacheField>
    <cacheField name="14-16 Overall Effectiveness Part Time">
      <sharedItems containsMixedTypes="1" containsNumber="1" containsInteger="1"/>
    </cacheField>
    <cacheField name="14-16 Overall Effectiveness Full Time">
      <sharedItems containsMixedTypes="0"/>
    </cacheField>
    <cacheField name="Traineeships Overall Effectiveness">
      <sharedItems containsMixedTypes="1" containsNumber="1" containsInteger="1"/>
    </cacheField>
    <cacheField name="16-19 study programmes Overall Effectiveness">
      <sharedItems containsMixedTypes="1" containsNumber="1" containsInteger="1"/>
    </cacheField>
    <cacheField name="19+ Overall Effectiveness">
      <sharedItems containsMixedTypes="1" containsNumber="1" containsInteger="1"/>
    </cacheField>
    <cacheField name="Apprenticeships Overall Effectiveness">
      <sharedItems containsMixedTypes="1" containsNumber="1" containsInteger="1"/>
    </cacheField>
    <cacheField name="Community Learning Overall Effectiveness">
      <sharedItems containsMixedTypes="1" containsNumber="1" containsInteger="1"/>
    </cacheField>
    <cacheField name="National Careers Services Overall Effectiveness">
      <sharedItems containsMixedTypes="0"/>
    </cacheField>
    <cacheField name="Employability Overall Effectiveness">
      <sharedItems containsMixedTypes="1" containsNumber="1" containsInteger="1"/>
    </cacheField>
    <cacheField name="Outcome for Learners">
      <sharedItems containsSemiMixedTypes="0" containsString="0" containsMixedTypes="0" containsNumber="1" containsInteger="1" count="4">
        <n v="2"/>
        <n v="3"/>
        <n v="4"/>
        <n v="1"/>
      </sharedItems>
    </cacheField>
    <cacheField name="14-16 Outcome for Learners Part Time">
      <sharedItems containsMixedTypes="1" containsNumber="1" containsInteger="1"/>
    </cacheField>
    <cacheField name="14-16 Outcome for Learners Full Time">
      <sharedItems containsMixedTypes="0"/>
    </cacheField>
    <cacheField name="Traineeships Outcome for Learners">
      <sharedItems containsMixedTypes="1" containsNumber="1" containsInteger="1"/>
    </cacheField>
    <cacheField name="16-19 study programmes Outcome for Learners">
      <sharedItems containsMixedTypes="1" containsNumber="1" containsInteger="1"/>
    </cacheField>
    <cacheField name="19+ Outcome for Learners">
      <sharedItems containsMixedTypes="1" containsNumber="1" containsInteger="1"/>
    </cacheField>
    <cacheField name="Apprenticeships Outcome for Learners">
      <sharedItems containsMixedTypes="1" containsNumber="1" containsInteger="1"/>
    </cacheField>
    <cacheField name="Community Learning Outcome for Learners">
      <sharedItems containsMixedTypes="1" containsNumber="1" containsInteger="1"/>
    </cacheField>
    <cacheField name="National Careers Services Outcome for Learners">
      <sharedItems containsMixedTypes="0"/>
    </cacheField>
    <cacheField name="Employability Outcome for Learners">
      <sharedItems containsMixedTypes="1" containsNumber="1" containsInteger="1"/>
    </cacheField>
    <cacheField name="Teaching">
      <sharedItems containsSemiMixedTypes="0" containsString="0" containsMixedTypes="0" containsNumber="1" containsInteger="1" count="4">
        <n v="2"/>
        <n v="4"/>
        <n v="3"/>
        <n v="1"/>
      </sharedItems>
    </cacheField>
    <cacheField name="14-16 Teaching Part Time">
      <sharedItems containsMixedTypes="1" containsNumber="1" containsInteger="1"/>
    </cacheField>
    <cacheField name="14-16 Teaching Full Time">
      <sharedItems containsMixedTypes="0"/>
    </cacheField>
    <cacheField name="Traineeships Teaching">
      <sharedItems containsMixedTypes="1" containsNumber="1" containsInteger="1"/>
    </cacheField>
    <cacheField name="16-19 study programmes Teaching">
      <sharedItems containsMixedTypes="1" containsNumber="1" containsInteger="1"/>
    </cacheField>
    <cacheField name="19+ Teaching">
      <sharedItems containsMixedTypes="1" containsNumber="1" containsInteger="1"/>
    </cacheField>
    <cacheField name="Apprenticeships Teaching">
      <sharedItems containsMixedTypes="1" containsNumber="1" containsInteger="1"/>
    </cacheField>
    <cacheField name="Community Learning Teaching">
      <sharedItems containsMixedTypes="1" containsNumber="1" containsInteger="1"/>
    </cacheField>
    <cacheField name="National Careers Services Teaching">
      <sharedItems containsMixedTypes="0"/>
    </cacheField>
    <cacheField name="Employability Teaching">
      <sharedItems containsMixedTypes="1" containsNumber="1" containsInteger="1"/>
    </cacheField>
    <cacheField name="Leadership and Management">
      <sharedItems containsSemiMixedTypes="0" containsString="0" containsMixedTypes="0" containsNumber="1" containsInteger="1" count="5">
        <n v="3"/>
        <n v="4"/>
        <n v="2"/>
        <n v="1"/>
        <n v="9"/>
      </sharedItems>
    </cacheField>
    <cacheField name="14-16 Leadership and Management Part Time">
      <sharedItems containsMixedTypes="1" containsNumber="1" containsInteger="1"/>
    </cacheField>
    <cacheField name="14-16 Leadership and Management Full Time">
      <sharedItems containsMixedTypes="0"/>
    </cacheField>
    <cacheField name="Traineeships Leadership and Management">
      <sharedItems containsMixedTypes="1" containsNumber="1" containsInteger="1"/>
    </cacheField>
    <cacheField name="16-19 study programmes Leadership and Management">
      <sharedItems containsMixedTypes="1" containsNumber="1" containsInteger="1"/>
    </cacheField>
    <cacheField name="19+ Leadership and Management">
      <sharedItems containsMixedTypes="1" containsNumber="1" containsInteger="1"/>
    </cacheField>
    <cacheField name="Apprenticeships Leadership and Management">
      <sharedItems containsMixedTypes="1" containsNumber="1" containsInteger="1"/>
    </cacheField>
    <cacheField name="Community Learning Leadership and Management">
      <sharedItems containsMixedTypes="1" containsNumber="1" containsInteger="1"/>
    </cacheField>
    <cacheField name="National Careers Services Leadership and Management">
      <sharedItems containsMixedTypes="0"/>
    </cacheField>
    <cacheField name="Employability Leadership and Management">
      <sharedItems containsMixedTypes="1" containsNumber="1" containsInteger="1"/>
    </cacheField>
    <cacheField name="How well all learners are safeguarded">
      <sharedItems containsSemiMixedTypes="0" containsString="0" containsMixedTypes="0" containsNumber="1" containsInteger="1"/>
    </cacheField>
    <cacheField name="14-16 How well all learners are safeguarded Part Time">
      <sharedItems containsMixedTypes="1" containsNumber="1" containsInteger="1"/>
    </cacheField>
    <cacheField name="14-16 How well all learners are safeguarded Full Time">
      <sharedItems containsMixedTypes="0"/>
    </cacheField>
    <cacheField name="Traineeships How well all learners are safeguarded">
      <sharedItems containsMixedTypes="1" containsNumber="1" containsInteger="1"/>
    </cacheField>
    <cacheField name="16-19 study programmes How well all learners are safeguarded">
      <sharedItems containsMixedTypes="1" containsNumber="1" containsInteger="1"/>
    </cacheField>
    <cacheField name="19+ How well all learners are safeguarded">
      <sharedItems containsMixedTypes="1" containsNumber="1" containsInteger="1"/>
    </cacheField>
    <cacheField name="Apprenticeships How well all learners are safeguarded">
      <sharedItems containsMixedTypes="1" containsNumber="1" containsInteger="1"/>
    </cacheField>
    <cacheField name="Community Learning How well all learners are safeguarded">
      <sharedItems containsMixedTypes="1" containsNumber="1" containsInteger="1"/>
    </cacheField>
    <cacheField name="National Careers Services How well all learners are safeguarded">
      <sharedItems containsMixedTypes="0"/>
    </cacheField>
    <cacheField name="Employability How well all learners are safeguarded">
      <sharedItems containsMixedTypes="1" containsNumber="1" containsInteger="1"/>
    </cacheField>
    <cacheField name="Current overall effectiveness outcome against Previous overall effectiveness outcome">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Local authority">
      <sharedItems containsMixedTypes="0"/>
    </cacheField>
    <cacheField name="Ofsted region">
      <sharedItems containsMixedTypes="0"/>
    </cacheField>
    <cacheField name="Provider type">
      <sharedItems containsMixedTypes="0"/>
    </cacheField>
    <cacheField name="Inspection Type">
      <sharedItems containsMixedTypes="0"/>
    </cacheField>
    <cacheField name="Inspection Number">
      <sharedItems containsSemiMixedTypes="0" containsString="0" containsMixedTypes="0" containsNumber="1" containsInteger="1"/>
    </cacheField>
    <cacheField name="Inspection Start Date">
      <sharedItems containsSemiMixedTypes="0" containsNonDate="0" containsDate="1" containsString="0" containsMixedTypes="0"/>
    </cacheField>
    <cacheField name="Inspection End Date">
      <sharedItems containsSemiMixedTypes="0" containsNonDate="0" containsDate="1" containsString="0" containsMixedTypes="0"/>
    </cacheField>
    <cacheField name="Inspection Status">
      <sharedItems containsMixedTypes="0"/>
    </cacheField>
    <cacheField name="Inspection Report Published">
      <sharedItems containsSemiMixedTypes="0" containsNonDate="0" containsDate="1" containsString="0" containsMixedTypes="0"/>
    </cacheField>
    <cacheField name="SSA 1 code">
      <sharedItems containsSemiMixedTypes="0" containsString="0" containsMixedTypes="0" containsNumber="1" containsInteger="1"/>
    </cacheField>
    <cacheField name="SSA 1 descriptor">
      <sharedItems containsBlank="1" containsMixedTypes="0" count="21">
        <s v="Arts, Media and Publishing"/>
        <s v="Languages, Literature and Culture"/>
        <s v="Business, Administration and Law"/>
        <s v="Science and Mathematics"/>
        <s v="Information and Communication Technology"/>
        <s v="Health, Public Services and Care"/>
        <s v="Retail and Commercial Enterprise"/>
        <s v="Preparation for Life and Work"/>
        <s v="Agriculture, Horticulture and Animal Care"/>
        <s v="Leisure, Travel and Tourism"/>
        <s v="Engineering and Manufacturing Technologies"/>
        <s v="Construction, Planning and the Built Environment"/>
        <s v="Humanities"/>
        <s v="Family Learning"/>
        <s v="Education and Training"/>
        <s v="Community Development"/>
        <s v="Social Sciences"/>
        <m/>
        <s v="National Careers Service"/>
        <s v="Independent living and leisure skills"/>
        <s v="Overall Curriculum Grade for small ISCs"/>
      </sharedItems>
    </cacheField>
    <cacheField name="SSA 2 code">
      <sharedItems containsSemiMixedTypes="0" containsString="0" containsMixedTypes="0" containsNumber="1" containsInteger="1"/>
    </cacheField>
    <cacheField name="SSA 2 descriptor">
      <sharedItems containsBlank="1" containsMixedTypes="0" count="75">
        <s v="Visual Arts"/>
        <s v="English"/>
        <s v="Accounting and Finance"/>
        <s v="Science"/>
        <s v="ICT for practitioners"/>
        <s v="Business Management"/>
        <s v="ICT for Users"/>
        <s v="Media and Communication"/>
        <s v="Mathematics and Statistics"/>
        <s v="Health and Social Care"/>
        <s v="Administration"/>
        <s v="Hairdressing"/>
        <s v="Independent living and leisure skills"/>
        <s v="Horticulture"/>
        <s v="Environmental Conservation"/>
        <s v="Agriculture"/>
        <s v="Forestry"/>
        <s v="Public Services"/>
        <s v="ESOL"/>
        <s v="Foundation English"/>
        <s v="Early Years and Playwork"/>
        <s v="Foundation mathematics"/>
        <s v="Sport"/>
        <s v="Hairdressing and beauty therapy"/>
        <s v="Foundation English and Mathematics"/>
        <s v="Employability Training"/>
        <s v="Motor vehicle"/>
        <s v="Building and Construction"/>
        <s v="Engineering"/>
        <s v="Business"/>
        <s v="Community Learning"/>
        <s v="Transportation operations and maintenance"/>
        <s v="Customer service"/>
        <s v="Manufacturing Technologies"/>
        <s v="History"/>
        <s v="Theology and Religious Studies"/>
        <s v="Family Learning"/>
        <s v="Performing Arts"/>
        <s v="Law and Legal Services"/>
        <s v="Modern foreign languages"/>
        <s v="Construction Crafts"/>
        <s v="Hospitality and Catering"/>
        <s v="Building Services"/>
        <s v="Retailing and Wholesaling"/>
        <s v="Warehousing and Distribution"/>
        <s v="Sport, Leisure and Recreation"/>
        <s v="Training to Provide Learning Support"/>
        <s v="Nursing and Dental Health"/>
        <s v="Teaching and Lecturing"/>
        <s v="Community Development"/>
        <s v="Beauty Therapy"/>
        <s v="Sociology and Social Policy"/>
        <s v="Psychology"/>
        <s v="Social Sciences"/>
        <m/>
        <s v="Animal Care and Veterinary Science"/>
        <s v="Languages, Literature and Culture"/>
        <s v="Foundation learning"/>
        <s v="Politics"/>
        <s v="Overall Curriculum Grade for small ISCs"/>
        <s v="Health, Public Services and Care"/>
        <s v="Archaeology and Archaeological Sciences"/>
        <s v="Science and Mathematics"/>
        <s v="Arts, Media and Publishing"/>
        <s v="National Careers Service"/>
        <s v="Information and Communication Technology"/>
        <s v="Animal care"/>
        <s v="SLDD"/>
        <s v="Philosophy"/>
        <s v="Humanities"/>
        <s v="Marketing and Sales"/>
        <s v="Horticulture and Forestry"/>
        <s v="Travel and Tourism"/>
        <s v="Business, Administration and Law"/>
        <s v="Equine Studies"/>
      </sharedItems>
    </cacheField>
    <cacheField name="Outcome">
      <sharedItems containsSemiMixedTypes="0" containsString="0" containsMixedTypes="0" containsNumber="1" containsInteger="1" count="5">
        <n v="2"/>
        <n v="3"/>
        <n v="4"/>
        <n v="1"/>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7"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07:F163"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sortType="ascending" defaultSubtotal="0">
      <items count="75">
        <item x="2"/>
        <item x="10"/>
        <item x="15"/>
        <item m="1" x="66"/>
        <item m="1" x="55"/>
        <item m="1" x="61"/>
        <item m="1" x="63"/>
        <item x="50"/>
        <item x="27"/>
        <item x="42"/>
        <item x="29"/>
        <item x="5"/>
        <item m="1" x="73"/>
        <item x="49"/>
        <item x="30"/>
        <item x="40"/>
        <item x="32"/>
        <item x="20"/>
        <item x="25"/>
        <item x="28"/>
        <item x="1"/>
        <item x="14"/>
        <item m="1" x="74"/>
        <item x="18"/>
        <item x="36"/>
        <item x="16"/>
        <item x="19"/>
        <item x="24"/>
        <item m="1" x="57"/>
        <item x="21"/>
        <item x="11"/>
        <item x="23"/>
        <item x="9"/>
        <item m="1" x="60"/>
        <item x="34"/>
        <item x="13"/>
        <item m="1" x="71"/>
        <item x="41"/>
        <item m="1" x="69"/>
        <item x="4"/>
        <item x="6"/>
        <item x="12"/>
        <item m="1" x="65"/>
        <item m="1" x="56"/>
        <item x="38"/>
        <item x="33"/>
        <item m="1" x="70"/>
        <item x="8"/>
        <item x="7"/>
        <item x="39"/>
        <item x="26"/>
        <item m="1" x="64"/>
        <item x="47"/>
        <item m="1" x="59"/>
        <item x="37"/>
        <item m="1" x="68"/>
        <item m="1" x="58"/>
        <item x="52"/>
        <item x="17"/>
        <item x="43"/>
        <item x="3"/>
        <item m="1" x="62"/>
        <item m="1" x="67"/>
        <item x="53"/>
        <item x="51"/>
        <item x="22"/>
        <item x="45"/>
        <item x="48"/>
        <item x="35"/>
        <item x="46"/>
        <item x="31"/>
        <item m="1" x="72"/>
        <item x="0"/>
        <item x="44"/>
        <item m="1" x="54"/>
      </items>
    </pivotField>
    <pivotField axis="axisCol" showAll="0" defaultSubtotal="0">
      <items count="5">
        <item h="1" m="1" x="4"/>
        <item x="3"/>
        <item x="0"/>
        <item x="1"/>
        <item x="2"/>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2:F32"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axis="axisCol" showAll="0" sortType="ascending" defaultSubtotal="0">
      <items count="4">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26"/>
  </colFields>
  <colItems count="5">
    <i>
      <x/>
    </i>
    <i>
      <x v="1"/>
    </i>
    <i>
      <x v="2"/>
    </i>
    <i>
      <x v="3"/>
    </i>
    <i t="grand">
      <x/>
    </i>
  </colItems>
  <dataFields count="1">
    <dataField name="Count of Provider Name" fld="1" subtotal="count" baseField="3" baseItem="0"/>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F15"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axis="axisCol" showAll="0">
      <items count="5">
        <item x="3"/>
        <item x="2"/>
        <item x="0"/>
        <item x="1"/>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16"/>
  </colFields>
  <colItems count="5">
    <i>
      <x/>
    </i>
    <i>
      <x v="1"/>
    </i>
    <i>
      <x v="2"/>
    </i>
    <i>
      <x v="3"/>
    </i>
    <i t="grand">
      <x/>
    </i>
  </colItems>
  <dataFields count="1">
    <dataField name="Count of Provider Name" fld="1" subtotal="count" baseField="3" baseItem="15"/>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5"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4:F74"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axis="axisCol" showAll="0" sortType="ascending">
      <items count="6">
        <item x="3"/>
        <item x="2"/>
        <item x="0"/>
        <item x="1"/>
        <item m="1" x="4"/>
        <item t="default"/>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46"/>
  </colFields>
  <colItems count="5">
    <i>
      <x/>
    </i>
    <i>
      <x v="1"/>
    </i>
    <i>
      <x v="2"/>
    </i>
    <i>
      <x v="3"/>
    </i>
    <i t="grand">
      <x/>
    </i>
  </colItems>
  <dataFields count="1">
    <dataField name="Count of Provider Name" fld="1" subtotal="count" baseField="3" baseItem="0"/>
  </dataFields>
  <formats count="8">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axis="axisRow" dataOnly="0" field="3" labelOnly="1" type="button"/>
    </format>
    <format dxfId="2">
      <pivotArea outline="0" fieldPosition="0" dataOnly="0" labelOnly="1">
        <references count="1">
          <reference field="3" count="0"/>
        </references>
      </pivotArea>
    </format>
    <format dxfId="2">
      <pivotArea outline="0" fieldPosition="0" dataOnly="0" grandRow="1" labelOnly="1"/>
    </format>
    <format dxfId="2">
      <pivotArea outline="0" fieldPosition="0" dataOnly="0" labelOnly="1">
        <references count="1">
          <reference field="46" count="0"/>
        </references>
      </pivotArea>
    </format>
    <format dxfId="2">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4"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3:F53" firstHeaderRow="1" firstDataRow="2" firstDataCol="1"/>
  <pivotFields count="67">
    <pivotField showAll="0"/>
    <pivotField dataField="1" showAll="0"/>
    <pivotField showAll="0"/>
    <pivotField axis="axisRow" showAll="0" defaultSubtotal="0">
      <items count="9">
        <item x="3"/>
        <item x="6"/>
        <item x="4"/>
        <item x="7"/>
        <item x="0"/>
        <item x="1"/>
        <item x="2"/>
        <item x="5"/>
        <item m="1" x="8"/>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3"/>
        <item x="0"/>
        <item x="2"/>
        <item x="1"/>
      </items>
    </pivotField>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9">
    <i>
      <x/>
    </i>
    <i>
      <x v="1"/>
    </i>
    <i>
      <x v="2"/>
    </i>
    <i>
      <x v="3"/>
    </i>
    <i>
      <x v="4"/>
    </i>
    <i>
      <x v="5"/>
    </i>
    <i>
      <x v="6"/>
    </i>
    <i>
      <x v="7"/>
    </i>
    <i t="grand">
      <x/>
    </i>
  </rowItems>
  <colFields count="1">
    <field x="36"/>
  </colFields>
  <colItems count="5">
    <i>
      <x/>
    </i>
    <i>
      <x v="1"/>
    </i>
    <i>
      <x v="2"/>
    </i>
    <i>
      <x v="3"/>
    </i>
    <i t="grand">
      <x/>
    </i>
  </colItems>
  <dataFields count="1">
    <dataField name="Count of Provider Name" fld="1" subtotal="count" baseField="3" baseItem="0"/>
  </dataFields>
  <formats count="5">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85:F104"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axis="axisRow" showAll="0" defaultSubtotal="0">
      <items count="21">
        <item x="0"/>
        <item x="2"/>
        <item x="11"/>
        <item x="14"/>
        <item x="10"/>
        <item x="5"/>
        <item x="4"/>
        <item x="1"/>
        <item m="1" x="20"/>
        <item x="7"/>
        <item x="6"/>
        <item x="3"/>
        <item x="16"/>
        <item m="1" x="17"/>
        <item m="1" x="19"/>
        <item x="9"/>
        <item x="13"/>
        <item x="8"/>
        <item m="1" x="18"/>
        <item x="12"/>
        <item x="15"/>
      </items>
    </pivotField>
    <pivotField showAll="0" defaultSubtotal="0"/>
    <pivotField showAll="0" defaultSubtotal="0"/>
    <pivotField axis="axisCol" showAll="0" defaultSubtotal="0">
      <items count="5">
        <item h="1" m="1" x="4"/>
        <item x="3"/>
        <item x="0"/>
        <item x="1"/>
        <item x="2"/>
      </items>
    </pivotField>
  </pivotFields>
  <rowFields count="1">
    <field x="13"/>
  </rowFields>
  <rowItems count="18">
    <i>
      <x/>
    </i>
    <i>
      <x v="1"/>
    </i>
    <i>
      <x v="2"/>
    </i>
    <i>
      <x v="3"/>
    </i>
    <i>
      <x v="4"/>
    </i>
    <i>
      <x v="5"/>
    </i>
    <i>
      <x v="6"/>
    </i>
    <i>
      <x v="7"/>
    </i>
    <i>
      <x v="9"/>
    </i>
    <i>
      <x v="10"/>
    </i>
    <i>
      <x v="11"/>
    </i>
    <i>
      <x v="12"/>
    </i>
    <i>
      <x v="15"/>
    </i>
    <i>
      <x v="16"/>
    </i>
    <i>
      <x v="17"/>
    </i>
    <i>
      <x v="19"/>
    </i>
    <i>
      <x v="20"/>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6:F8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ascending">
      <items count="76">
        <item x="2"/>
        <item x="10"/>
        <item x="15"/>
        <item m="1" x="66"/>
        <item m="1" x="55"/>
        <item m="1" x="61"/>
        <item m="1" x="63"/>
        <item x="50"/>
        <item x="27"/>
        <item x="42"/>
        <item x="29"/>
        <item x="5"/>
        <item m="1" x="73"/>
        <item x="49"/>
        <item x="30"/>
        <item x="40"/>
        <item x="32"/>
        <item x="20"/>
        <item x="25"/>
        <item x="28"/>
        <item x="1"/>
        <item x="14"/>
        <item m="1" x="74"/>
        <item x="18"/>
        <item x="36"/>
        <item x="16"/>
        <item x="19"/>
        <item x="24"/>
        <item m="1" x="57"/>
        <item x="21"/>
        <item x="11"/>
        <item x="23"/>
        <item x="9"/>
        <item m="1" x="60"/>
        <item x="34"/>
        <item x="13"/>
        <item m="1" x="71"/>
        <item x="41"/>
        <item m="1" x="69"/>
        <item x="4"/>
        <item x="6"/>
        <item x="12"/>
        <item m="1" x="65"/>
        <item m="1" x="56"/>
        <item x="38"/>
        <item x="33"/>
        <item m="1" x="70"/>
        <item x="8"/>
        <item x="7"/>
        <item x="39"/>
        <item x="26"/>
        <item m="1" x="64"/>
        <item x="47"/>
        <item m="1" x="59"/>
        <item x="37"/>
        <item m="1" x="68"/>
        <item m="1" x="58"/>
        <item x="52"/>
        <item x="17"/>
        <item x="43"/>
        <item x="3"/>
        <item m="1" x="62"/>
        <item m="1" x="67"/>
        <item x="53"/>
        <item x="51"/>
        <item x="22"/>
        <item x="45"/>
        <item x="48"/>
        <item x="35"/>
        <item x="46"/>
        <item x="31"/>
        <item m="1" x="72"/>
        <item x="0"/>
        <item x="44"/>
        <item m="1" x="54"/>
        <item t="default"/>
      </items>
    </pivotField>
    <pivotField axis="axisCol" showAll="0">
      <items count="6">
        <item h="1" m="1" x="4"/>
        <item x="3"/>
        <item x="0"/>
        <item x="1"/>
        <item x="2"/>
        <item t="default"/>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F2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axis="axisRow" showAll="0" sortType="ascending">
      <items count="22">
        <item x="8"/>
        <item x="0"/>
        <item x="2"/>
        <item x="15"/>
        <item x="11"/>
        <item x="14"/>
        <item x="10"/>
        <item x="13"/>
        <item x="5"/>
        <item x="12"/>
        <item m="1" x="19"/>
        <item x="4"/>
        <item x="1"/>
        <item x="9"/>
        <item m="1" x="18"/>
        <item m="1" x="20"/>
        <item x="7"/>
        <item x="6"/>
        <item x="3"/>
        <item x="16"/>
        <item m="1" x="17"/>
        <item t="default"/>
      </items>
    </pivotField>
    <pivotField showAll="0"/>
    <pivotField showAll="0"/>
    <pivotField axis="axisCol" showAll="0">
      <items count="6">
        <item h="1" m="1" x="4"/>
        <item x="3"/>
        <item x="0"/>
        <item x="1"/>
        <item x="2"/>
        <item t="default"/>
      </items>
    </pivotField>
  </pivotFields>
  <rowFields count="1">
    <field x="13"/>
  </rowFields>
  <rowItems count="18">
    <i>
      <x/>
    </i>
    <i>
      <x v="1"/>
    </i>
    <i>
      <x v="2"/>
    </i>
    <i>
      <x v="3"/>
    </i>
    <i>
      <x v="4"/>
    </i>
    <i>
      <x v="5"/>
    </i>
    <i>
      <x v="6"/>
    </i>
    <i>
      <x v="7"/>
    </i>
    <i>
      <x v="8"/>
    </i>
    <i>
      <x v="9"/>
    </i>
    <i>
      <x v="11"/>
    </i>
    <i>
      <x v="12"/>
    </i>
    <i>
      <x v="13"/>
    </i>
    <i>
      <x v="16"/>
    </i>
    <i>
      <x v="17"/>
    </i>
    <i>
      <x v="18"/>
    </i>
    <i>
      <x v="19"/>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BO101" comment="" totalsRowShown="0">
  <autoFilter ref="A5:BO101"/>
  <tableColumns count="67">
    <tableColumn id="1" name="Report"/>
    <tableColumn id="2" name="Provider Name"/>
    <tableColumn id="3" name="URN"/>
    <tableColumn id="4" name="Provider type"/>
    <tableColumn id="58" name="Ofsted Region"/>
    <tableColumn id="59" name="LEA_Name"/>
    <tableColumn id="5" name="REE Type of Provider"/>
    <tableColumn id="6" name="Inspection Type"/>
    <tableColumn id="7" name="Insp Number"/>
    <tableColumn id="8" name="Insp Start Date"/>
    <tableColumn id="9" name="Insp End Date"/>
    <tableColumn id="10" name="Insp Status"/>
    <tableColumn id="11" name="Insp Report Published"/>
    <tableColumn id="12" name="Previous inspection number"/>
    <tableColumn id="13" name="Previous inspection date"/>
    <tableColumn id="14" name="Previous overall effectiveness"/>
    <tableColumn id="63" name="Overall Effectiveness"/>
    <tableColumn id="64" name="14-16 Overall Effectiveness Part Time"/>
    <tableColumn id="15" name="14-16 Overall Effectiveness Full Time"/>
    <tableColumn id="16" name="Traineeships Overall Effectiveness"/>
    <tableColumn id="17" name="16-19 study programmes Overall Effectiveness"/>
    <tableColumn id="18" name="19+ Overall Effectiveness"/>
    <tableColumn id="19" name="Apprenticeships Overall Effectiveness"/>
    <tableColumn id="20" name="Community Learning Overall Effectiveness"/>
    <tableColumn id="21" name="National Careers Services Overall Effectiveness"/>
    <tableColumn id="22" name="Employability Overall Effectiveness"/>
    <tableColumn id="23" name="Outcome for Learners"/>
    <tableColumn id="24" name="14-16 Outcome for Learners Part Time"/>
    <tableColumn id="25" name="14-16 Outcome for Learners Full Time"/>
    <tableColumn id="28" name="Traineeships Outcome for Learners"/>
    <tableColumn id="29" name="16-19 study programmes Outcome for Learners"/>
    <tableColumn id="31" name="19+ Outcome for Learners"/>
    <tableColumn id="27" name="Apprenticeships Outcome for Learners"/>
    <tableColumn id="30" name="Community Learning Outcome for Learners"/>
    <tableColumn id="60" name="National Careers Services Outcome for Learners"/>
    <tableColumn id="32" name="Employability Outcome for Learners"/>
    <tableColumn id="33" name="Teaching"/>
    <tableColumn id="34" name="14-16 Teaching Part Time"/>
    <tableColumn id="35" name="14-16 Teaching Full Time"/>
    <tableColumn id="36" name="Traineeships Teaching"/>
    <tableColumn id="37" name="16-19 study programmes Teaching"/>
    <tableColumn id="38" name="19+ Teaching"/>
    <tableColumn id="39" name="Apprenticeships Teaching"/>
    <tableColumn id="40" name="Community Learning Teaching"/>
    <tableColumn id="41" name="National Careers Services Teaching"/>
    <tableColumn id="42" name="Employability Teaching"/>
    <tableColumn id="43" name="Leadership and Management"/>
    <tableColumn id="44" name="14-16 Leadership and Management Part Time"/>
    <tableColumn id="45" name="14-16 Leadership and Management Full Time"/>
    <tableColumn id="46" name="Traineeships Leadership and Management"/>
    <tableColumn id="47" name="16-19 study programmes Leadership and Management"/>
    <tableColumn id="48" name="19+ Leadership and Management"/>
    <tableColumn id="49" name="Apprenticeships Leadership and Management"/>
    <tableColumn id="50" name="Community Learning Leadership and Management"/>
    <tableColumn id="51" name="National Careers Services Leadership and Management"/>
    <tableColumn id="61" name="Employability Leadership and Management"/>
    <tableColumn id="26" name="How well all learners are safeguarded"/>
    <tableColumn id="52" name="14-16 How well all learners are safeguarded Part Time"/>
    <tableColumn id="53" name="14-16 How well all learners are safeguarded Full Time"/>
    <tableColumn id="54" name="Traineeships How well all learners are safeguarded"/>
    <tableColumn id="55" name="16-19 study programmes How well all learners are safeguarded"/>
    <tableColumn id="56" name="19+ How well all learners are safeguarded"/>
    <tableColumn id="57" name="Apprenticeships How well all learners are safeguarded"/>
    <tableColumn id="62" name="Community Learning How well all learners are safeguarded"/>
    <tableColumn id="65" name="National Careers Services How well all learners are safeguarded"/>
    <tableColumn id="66" name="Employability How well all learners are safeguarded"/>
    <tableColumn id="67" name="Current overall effectiveness outcome against Previous overall effectiveness outcom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Q376" comment="" totalsRowShown="0">
  <autoFilter ref="A3:Q376"/>
  <tableColumns count="17">
    <tableColumn id="1" name="Report"/>
    <tableColumn id="14" name="Provider Name"/>
    <tableColumn id="2" name="URN"/>
    <tableColumn id="13" name="Local authority"/>
    <tableColumn id="11" name="Ofsted region"/>
    <tableColumn id="3" name="Provider type"/>
    <tableColumn id="4" name="Inspection Type"/>
    <tableColumn id="5" name="Inspection Number"/>
    <tableColumn id="6" name="Inspection Start Date"/>
    <tableColumn id="7" name="Inspection End Date"/>
    <tableColumn id="8" name="Inspection Status"/>
    <tableColumn id="9" name="Inspection Report Published"/>
    <tableColumn id="16" name="SSA 1 code"/>
    <tableColumn id="15" name="SSA 1 descriptor"/>
    <tableColumn id="12" name="SSA 2 code"/>
    <tableColumn id="17" name="SSA 2 descriptor"/>
    <tableColumn id="10" name="Out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collections/further-education-and-skills-inspection-outcom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B1:C29"/>
  <sheetViews>
    <sheetView showRowColHeaders="0" tabSelected="1" zoomScalePageLayoutView="0" workbookViewId="0" topLeftCell="A1">
      <selection activeCell="A1" sqref="A1"/>
    </sheetView>
  </sheetViews>
  <sheetFormatPr defaultColWidth="9.140625" defaultRowHeight="12.75"/>
  <cols>
    <col min="1" max="1" width="2.8515625" style="123" customWidth="1"/>
    <col min="2" max="2" width="41.28125" style="123" customWidth="1"/>
    <col min="3" max="3" width="72.8515625" style="123" customWidth="1"/>
    <col min="4" max="16384" width="9.140625" style="123" customWidth="1"/>
  </cols>
  <sheetData>
    <row r="1" spans="2:3" ht="12.75">
      <c r="B1" s="121"/>
      <c r="C1" s="122"/>
    </row>
    <row r="2" spans="2:3" ht="12.75">
      <c r="B2" s="124"/>
      <c r="C2" s="125"/>
    </row>
    <row r="3" spans="2:3" ht="24.75" customHeight="1">
      <c r="B3" s="124"/>
      <c r="C3" s="125"/>
    </row>
    <row r="4" spans="2:3" ht="24.75" customHeight="1">
      <c r="B4" s="124"/>
      <c r="C4" s="125"/>
    </row>
    <row r="5" spans="2:3" ht="24.75" customHeight="1">
      <c r="B5" s="126"/>
      <c r="C5" s="127"/>
    </row>
    <row r="6" spans="2:3" ht="61.5" customHeight="1">
      <c r="B6" s="147" t="s">
        <v>448</v>
      </c>
      <c r="C6" s="147"/>
    </row>
    <row r="7" spans="2:3" ht="30" customHeight="1">
      <c r="B7" s="128" t="s">
        <v>449</v>
      </c>
      <c r="C7" s="128" t="s">
        <v>472</v>
      </c>
    </row>
    <row r="8" spans="2:3" ht="30" customHeight="1">
      <c r="B8" s="128" t="s">
        <v>450</v>
      </c>
      <c r="C8" s="128" t="s">
        <v>451</v>
      </c>
    </row>
    <row r="9" spans="2:3" ht="30" customHeight="1">
      <c r="B9" s="128" t="s">
        <v>452</v>
      </c>
      <c r="C9" s="146" t="s">
        <v>477</v>
      </c>
    </row>
    <row r="10" spans="2:3" ht="30" customHeight="1">
      <c r="B10" s="128" t="s">
        <v>453</v>
      </c>
      <c r="C10" s="128" t="s">
        <v>454</v>
      </c>
    </row>
    <row r="11" spans="2:3" ht="30" customHeight="1">
      <c r="B11" s="128" t="s">
        <v>455</v>
      </c>
      <c r="C11" s="128" t="s">
        <v>478</v>
      </c>
    </row>
    <row r="12" spans="2:3" ht="30" customHeight="1">
      <c r="B12" s="128" t="s">
        <v>456</v>
      </c>
      <c r="C12" s="129" t="s">
        <v>457</v>
      </c>
    </row>
    <row r="13" spans="2:3" ht="15">
      <c r="B13" s="130" t="s">
        <v>458</v>
      </c>
      <c r="C13" s="130" t="s">
        <v>473</v>
      </c>
    </row>
    <row r="14" spans="2:3" ht="15">
      <c r="B14" s="131" t="s">
        <v>459</v>
      </c>
      <c r="C14" s="132" t="s">
        <v>460</v>
      </c>
    </row>
    <row r="15" spans="2:3" ht="15">
      <c r="B15" s="131" t="s">
        <v>461</v>
      </c>
      <c r="C15" s="132" t="s">
        <v>462</v>
      </c>
    </row>
    <row r="16" spans="2:3" ht="47.25" customHeight="1">
      <c r="B16" s="130" t="s">
        <v>475</v>
      </c>
      <c r="C16" s="132"/>
    </row>
    <row r="17" spans="2:3" ht="30" customHeight="1">
      <c r="B17" s="131" t="s">
        <v>463</v>
      </c>
      <c r="C17" s="132" t="s">
        <v>474</v>
      </c>
    </row>
    <row r="18" spans="2:3" ht="12.75">
      <c r="B18" s="133"/>
      <c r="C18" s="134"/>
    </row>
    <row r="19" spans="2:3" ht="12.75">
      <c r="B19" s="135"/>
      <c r="C19" s="136"/>
    </row>
    <row r="20" spans="2:3" ht="15">
      <c r="B20" s="137" t="s">
        <v>464</v>
      </c>
      <c r="C20" s="138"/>
    </row>
    <row r="21" spans="2:3" ht="15">
      <c r="B21" s="137"/>
      <c r="C21" s="139"/>
    </row>
    <row r="22" spans="2:3" ht="15">
      <c r="B22" s="137" t="s">
        <v>465</v>
      </c>
      <c r="C22" s="140"/>
    </row>
    <row r="23" spans="2:3" ht="15">
      <c r="B23" s="137" t="s">
        <v>466</v>
      </c>
      <c r="C23" s="140"/>
    </row>
    <row r="24" spans="2:3" ht="15">
      <c r="B24" s="141" t="s">
        <v>467</v>
      </c>
      <c r="C24" s="140"/>
    </row>
    <row r="25" spans="2:3" ht="15">
      <c r="B25" s="142" t="s">
        <v>468</v>
      </c>
      <c r="C25" s="143"/>
    </row>
    <row r="26" spans="2:3" ht="15">
      <c r="B26" s="137" t="s">
        <v>469</v>
      </c>
      <c r="C26" s="138"/>
    </row>
    <row r="27" spans="2:3" ht="15">
      <c r="B27" s="137" t="s">
        <v>470</v>
      </c>
      <c r="C27" s="138"/>
    </row>
    <row r="28" spans="2:3" ht="15">
      <c r="B28" s="142" t="s">
        <v>471</v>
      </c>
      <c r="C28" s="143"/>
    </row>
    <row r="29" spans="2:3" ht="12.75">
      <c r="B29" s="144"/>
      <c r="C29" s="145"/>
    </row>
  </sheetData>
  <sheetProtection selectLockedCells="1"/>
  <mergeCells count="1">
    <mergeCell ref="B6:C6"/>
  </mergeCells>
  <hyperlinks>
    <hyperlink ref="B25:C25" r:id="rId1" display="visit http://www.nationalarchives.gov.uk/doc/open-government-licence/"/>
    <hyperlink ref="B25" r:id="rId2" display="http://www.nationalarchives.gov.uk/doc/open-government-licence/"/>
    <hyperlink ref="B28:C28" r:id="rId3" display="psi@nationalarchives.gsi.gov.uk"/>
    <hyperlink ref="B28" r:id="rId4" display="psi@nationalarchives.gsi.gov.uk"/>
    <hyperlink ref="C14" r:id="rId5" display="enquiries@ofsted.gov.uk"/>
    <hyperlink ref="C15" r:id="rId6" display="pressenquiries@ofsted.gov.uk"/>
    <hyperlink ref="C17" r:id="rId7" display="https://www.gov.uk/government/collections/further-education-and-skills-inspection-outcomes"/>
  </hyperlinks>
  <printOptions/>
  <pageMargins left="0.7480314960629921" right="0.7480314960629921" top="0.984251968503937" bottom="0.984251968503937" header="0.5118110236220472" footer="0.5118110236220472"/>
  <pageSetup horizontalDpi="600" verticalDpi="600" orientation="portrait" paperSize="9" scale="75" r:id="rId9"/>
  <drawing r:id="rId8"/>
</worksheet>
</file>

<file path=xl/worksheets/sheet2.xml><?xml version="1.0" encoding="utf-8"?>
<worksheet xmlns="http://schemas.openxmlformats.org/spreadsheetml/2006/main" xmlns:r="http://schemas.openxmlformats.org/officeDocument/2006/relationships">
  <sheetPr codeName="Sheet3"/>
  <dimension ref="A1:E21"/>
  <sheetViews>
    <sheetView zoomScalePageLayoutView="0" workbookViewId="0" topLeftCell="A1">
      <selection activeCell="B1" sqref="B1:D1"/>
    </sheetView>
  </sheetViews>
  <sheetFormatPr defaultColWidth="9.140625" defaultRowHeight="12.75"/>
  <cols>
    <col min="1" max="1" width="5.7109375" style="0" customWidth="1"/>
    <col min="2" max="2" width="50.7109375" style="0" customWidth="1"/>
    <col min="3" max="3" width="2.7109375" style="0" customWidth="1"/>
    <col min="4" max="4" width="58.28125" style="0" customWidth="1"/>
    <col min="5" max="5" width="5.7109375" style="0" customWidth="1"/>
  </cols>
  <sheetData>
    <row r="1" spans="1:5" ht="18.75" customHeight="1">
      <c r="A1" s="4"/>
      <c r="B1" s="148" t="s">
        <v>80</v>
      </c>
      <c r="C1" s="148"/>
      <c r="D1" s="148"/>
      <c r="E1" s="4"/>
    </row>
    <row r="2" spans="1:5" ht="20.25" customHeight="1">
      <c r="A2" s="4"/>
      <c r="B2" s="152" t="s">
        <v>479</v>
      </c>
      <c r="C2" s="153"/>
      <c r="D2" s="154"/>
      <c r="E2" s="4"/>
    </row>
    <row r="3" spans="1:5" ht="27" customHeight="1">
      <c r="A3" s="4"/>
      <c r="B3" s="155" t="s">
        <v>447</v>
      </c>
      <c r="C3" s="156"/>
      <c r="D3" s="157"/>
      <c r="E3" s="4"/>
    </row>
    <row r="4" spans="1:5" ht="22.5" customHeight="1">
      <c r="A4" s="4"/>
      <c r="B4" s="155" t="s">
        <v>476</v>
      </c>
      <c r="C4" s="156"/>
      <c r="D4" s="157"/>
      <c r="E4" s="4"/>
    </row>
    <row r="5" spans="1:5" ht="41.25" customHeight="1">
      <c r="A5" s="4"/>
      <c r="B5" s="155" t="s">
        <v>394</v>
      </c>
      <c r="C5" s="156"/>
      <c r="D5" s="157"/>
      <c r="E5" s="4"/>
    </row>
    <row r="6" spans="1:5" ht="12.75">
      <c r="A6" s="4"/>
      <c r="B6" s="27"/>
      <c r="C6" s="28"/>
      <c r="D6" s="29"/>
      <c r="E6" s="4"/>
    </row>
    <row r="7" spans="1:5" ht="21" customHeight="1">
      <c r="A7" s="4"/>
      <c r="B7" s="158" t="s">
        <v>121</v>
      </c>
      <c r="C7" s="159"/>
      <c r="D7" s="160"/>
      <c r="E7" s="4"/>
    </row>
    <row r="8" spans="1:5" ht="12.75">
      <c r="A8" s="4"/>
      <c r="B8" s="148"/>
      <c r="C8" s="148"/>
      <c r="D8" s="148"/>
      <c r="E8" s="4"/>
    </row>
    <row r="9" spans="1:5" ht="12.75">
      <c r="A9" s="4"/>
      <c r="B9" s="148" t="s">
        <v>34</v>
      </c>
      <c r="C9" s="148"/>
      <c r="D9" s="148"/>
      <c r="E9" s="4"/>
    </row>
    <row r="10" spans="1:5" ht="12.75">
      <c r="A10" s="4"/>
      <c r="B10" s="149" t="s">
        <v>122</v>
      </c>
      <c r="C10" s="150"/>
      <c r="D10" s="151"/>
      <c r="E10" s="4"/>
    </row>
    <row r="11" spans="1:5" ht="12.75">
      <c r="A11" s="4"/>
      <c r="B11" s="5"/>
      <c r="C11" s="6"/>
      <c r="D11" s="7"/>
      <c r="E11" s="4"/>
    </row>
    <row r="12" spans="1:5" ht="12.75">
      <c r="A12" s="4"/>
      <c r="B12" s="8" t="s">
        <v>85</v>
      </c>
      <c r="C12" s="9"/>
      <c r="D12" s="10" t="s">
        <v>60</v>
      </c>
      <c r="E12" s="4"/>
    </row>
    <row r="13" spans="1:5" ht="12.75">
      <c r="A13" s="4"/>
      <c r="B13" s="8" t="s">
        <v>81</v>
      </c>
      <c r="C13" s="9"/>
      <c r="D13" s="10" t="s">
        <v>82</v>
      </c>
      <c r="E13" s="4"/>
    </row>
    <row r="14" spans="1:5" ht="12.75">
      <c r="A14" s="4"/>
      <c r="B14" s="8" t="s">
        <v>83</v>
      </c>
      <c r="C14" s="9"/>
      <c r="D14" s="10" t="s">
        <v>84</v>
      </c>
      <c r="E14" s="4"/>
    </row>
    <row r="15" spans="1:5" ht="12.75">
      <c r="A15" s="4"/>
      <c r="B15" s="11"/>
      <c r="C15" s="12"/>
      <c r="D15" s="13"/>
      <c r="E15" s="4"/>
    </row>
    <row r="16" spans="1:5" ht="12.75">
      <c r="A16" s="4"/>
      <c r="B16" s="4"/>
      <c r="C16" s="4"/>
      <c r="D16" s="4"/>
      <c r="E16" s="4"/>
    </row>
    <row r="17" spans="1:5" ht="12.75" customHeight="1">
      <c r="A17" s="4"/>
      <c r="B17" s="31" t="s">
        <v>123</v>
      </c>
      <c r="C17" s="32"/>
      <c r="D17" s="33"/>
      <c r="E17" s="4"/>
    </row>
    <row r="18" spans="1:5" ht="12.75" customHeight="1">
      <c r="A18" s="4"/>
      <c r="B18" s="14"/>
      <c r="C18" s="15"/>
      <c r="D18" s="16"/>
      <c r="E18" s="4"/>
    </row>
    <row r="19" spans="1:5" ht="12.75" customHeight="1">
      <c r="A19" s="3"/>
      <c r="B19" s="17" t="s">
        <v>395</v>
      </c>
      <c r="C19" s="18"/>
      <c r="D19" s="19"/>
      <c r="E19" s="3"/>
    </row>
    <row r="20" spans="1:5" ht="12.75">
      <c r="A20" s="3"/>
      <c r="B20" s="20"/>
      <c r="C20" s="18"/>
      <c r="D20" s="19"/>
      <c r="E20" s="3"/>
    </row>
    <row r="21" spans="1:5" ht="12.75">
      <c r="A21" s="3"/>
      <c r="B21" s="3"/>
      <c r="C21" s="3"/>
      <c r="D21" s="3"/>
      <c r="E21" s="3"/>
    </row>
  </sheetData>
  <sheetProtection/>
  <mergeCells count="9">
    <mergeCell ref="B9:D9"/>
    <mergeCell ref="B10:D10"/>
    <mergeCell ref="B8:D8"/>
    <mergeCell ref="B1:D1"/>
    <mergeCell ref="B2:D2"/>
    <mergeCell ref="B3:D3"/>
    <mergeCell ref="B4:D4"/>
    <mergeCell ref="B5:D5"/>
    <mergeCell ref="B7:D7"/>
  </mergeCells>
  <hyperlinks>
    <hyperlink ref="B12" location="'Summary of judgements'!A1" display="Summary of  judgements"/>
    <hyperlink ref="B14" location="'Sector subject area data'!A1" display="Sector subject area data"/>
    <hyperlink ref="B13" location="'Inspection data'!A1" display="Inspection data"/>
  </hyperlink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codeName="Sheet5"/>
  <dimension ref="A1:T180"/>
  <sheetViews>
    <sheetView showGridLines="0" zoomScalePageLayoutView="0" workbookViewId="0" topLeftCell="A1">
      <selection activeCell="A1" sqref="A1"/>
    </sheetView>
  </sheetViews>
  <sheetFormatPr defaultColWidth="9.140625" defaultRowHeight="12.75"/>
  <cols>
    <col min="1" max="1" width="9.140625" style="64" customWidth="1"/>
    <col min="2" max="2" width="30.28125" style="64" customWidth="1"/>
    <col min="3" max="3" width="11.140625" style="64" customWidth="1"/>
    <col min="4" max="4" width="11.28125" style="64" customWidth="1"/>
    <col min="5" max="6" width="11.140625" style="64" customWidth="1"/>
    <col min="7" max="7" width="9.7109375" style="64" customWidth="1"/>
    <col min="8" max="8" width="14.7109375" style="65" customWidth="1"/>
    <col min="9" max="9" width="9.8515625" style="66" customWidth="1"/>
    <col min="10" max="10" width="9.7109375" style="66" customWidth="1"/>
    <col min="11" max="11" width="7.28125" style="66" customWidth="1"/>
    <col min="12" max="12" width="7.7109375" style="66" customWidth="1"/>
    <col min="13" max="13" width="9.28125" style="66" customWidth="1"/>
    <col min="14" max="14" width="9.7109375" style="65" customWidth="1"/>
    <col min="15" max="19" width="9.140625" style="64" customWidth="1"/>
    <col min="20" max="20" width="10.28125" style="64" bestFit="1" customWidth="1"/>
    <col min="21" max="23" width="9.140625" style="64" customWidth="1"/>
    <col min="24" max="24" width="38.28125" style="64" bestFit="1" customWidth="1"/>
    <col min="25" max="29" width="10.28125" style="64" bestFit="1" customWidth="1"/>
    <col min="30" max="16384" width="9.140625" style="64" customWidth="1"/>
  </cols>
  <sheetData>
    <row r="1" ht="15">
      <c r="A1" s="63" t="s">
        <v>35</v>
      </c>
    </row>
    <row r="2" spans="9:17" ht="12.75">
      <c r="I2" s="65"/>
      <c r="J2" s="65"/>
      <c r="K2" s="65"/>
      <c r="L2" s="65"/>
      <c r="M2" s="65"/>
      <c r="O2" s="65"/>
      <c r="P2" s="65"/>
      <c r="Q2" s="65"/>
    </row>
    <row r="3" spans="2:17" ht="12.75">
      <c r="B3" s="67" t="s">
        <v>217</v>
      </c>
      <c r="I3" s="65"/>
      <c r="J3" s="65"/>
      <c r="K3" s="65"/>
      <c r="L3" s="65"/>
      <c r="M3" s="65"/>
      <c r="O3" s="65"/>
      <c r="P3" s="65"/>
      <c r="Q3" s="65"/>
    </row>
    <row r="4" spans="4:17" ht="32.25" customHeight="1" thickBot="1">
      <c r="D4" s="66">
        <v>1</v>
      </c>
      <c r="E4" s="66">
        <v>2</v>
      </c>
      <c r="F4" s="66">
        <v>3</v>
      </c>
      <c r="G4" s="66">
        <v>4</v>
      </c>
      <c r="I4" s="65"/>
      <c r="J4" s="65"/>
      <c r="K4" s="65"/>
      <c r="L4" s="65"/>
      <c r="M4" s="65"/>
      <c r="O4" s="65"/>
      <c r="P4" s="65"/>
      <c r="Q4" s="65"/>
    </row>
    <row r="5" spans="2:17" ht="12" customHeight="1">
      <c r="B5" s="167" t="s">
        <v>27</v>
      </c>
      <c r="C5" s="169" t="s">
        <v>69</v>
      </c>
      <c r="D5" s="68" t="s">
        <v>70</v>
      </c>
      <c r="E5" s="69"/>
      <c r="F5" s="69"/>
      <c r="G5" s="70"/>
      <c r="H5" s="71"/>
      <c r="I5" s="72"/>
      <c r="J5" s="72"/>
      <c r="K5" s="72"/>
      <c r="L5" s="72"/>
      <c r="M5" s="72"/>
      <c r="N5" s="72"/>
      <c r="O5" s="65"/>
      <c r="P5" s="65"/>
      <c r="Q5" s="65"/>
    </row>
    <row r="6" spans="2:17" ht="30" customHeight="1">
      <c r="B6" s="168"/>
      <c r="C6" s="170"/>
      <c r="D6" s="73" t="s">
        <v>42</v>
      </c>
      <c r="E6" s="74" t="s">
        <v>40</v>
      </c>
      <c r="F6" s="75" t="s">
        <v>41</v>
      </c>
      <c r="G6" s="76" t="s">
        <v>36</v>
      </c>
      <c r="H6" s="77"/>
      <c r="I6" s="78"/>
      <c r="J6" s="78" t="s">
        <v>42</v>
      </c>
      <c r="K6" s="78" t="s">
        <v>40</v>
      </c>
      <c r="L6" s="78" t="s">
        <v>41</v>
      </c>
      <c r="M6" s="78" t="s">
        <v>36</v>
      </c>
      <c r="N6" s="78"/>
      <c r="O6" s="65"/>
      <c r="P6" s="65"/>
      <c r="Q6" s="65"/>
    </row>
    <row r="7" spans="2:17" ht="13.5" customHeight="1">
      <c r="B7" s="79" t="s">
        <v>213</v>
      </c>
      <c r="C7" s="80">
        <f>SUM(D7:G7)</f>
        <v>0</v>
      </c>
      <c r="D7" s="81">
        <f>_xlfn.IFERROR(GETPIVOTDATA("Provider Name",'Pivot FE&amp;S'!$A$5,"Provider type",$B7,"Overall Effectiveness",D$4),0)</f>
        <v>0</v>
      </c>
      <c r="E7" s="81">
        <f>_xlfn.IFERROR(GETPIVOTDATA("Provider Name",'Pivot FE&amp;S'!$A$5,"Provider type",$B7,"Overall Effectiveness",E$4),0)</f>
        <v>0</v>
      </c>
      <c r="F7" s="81">
        <f>_xlfn.IFERROR(GETPIVOTDATA("Provider Name",'Pivot FE&amp;S'!$A$5,"Provider type",$B7,"Overall Effectiveness",F$4),0)</f>
        <v>0</v>
      </c>
      <c r="G7" s="82">
        <f>_xlfn.IFERROR(GETPIVOTDATA("Provider Name",'Pivot FE&amp;S'!$A$5,"Provider type",$B7,"Overall Effectiveness",G$4),0)</f>
        <v>0</v>
      </c>
      <c r="H7" s="77"/>
      <c r="I7" s="83" t="str">
        <f>B7&amp;" "&amp;"("&amp;C7&amp;")"</f>
        <v>Academy Converter (0)</v>
      </c>
      <c r="J7" s="78" t="e">
        <f>D7/$C7*100</f>
        <v>#DIV/0!</v>
      </c>
      <c r="K7" s="78" t="e">
        <f>E7/$C7*100</f>
        <v>#DIV/0!</v>
      </c>
      <c r="L7" s="78" t="e">
        <f>F7/$C7*100</f>
        <v>#DIV/0!</v>
      </c>
      <c r="M7" s="78" t="e">
        <f>G7/$C7*100</f>
        <v>#DIV/0!</v>
      </c>
      <c r="N7" s="77"/>
      <c r="O7" s="65"/>
      <c r="P7" s="65"/>
      <c r="Q7" s="65"/>
    </row>
    <row r="8" spans="2:17" ht="12.75">
      <c r="B8" s="84" t="s">
        <v>68</v>
      </c>
      <c r="C8" s="81">
        <f>SUM(D8:G8)</f>
        <v>25</v>
      </c>
      <c r="D8" s="81">
        <f>_xlfn.IFERROR(GETPIVOTDATA("Provider Name",'Pivot FE&amp;S'!$A$5,"Provider type",$B8,"Overall Effectiveness",D$4),0)</f>
        <v>1</v>
      </c>
      <c r="E8" s="81">
        <f>_xlfn.IFERROR(GETPIVOTDATA("Provider Name",'Pivot FE&amp;S'!$A$5,"Provider type",$B8,"Overall Effectiveness",E$4),0)</f>
        <v>12</v>
      </c>
      <c r="F8" s="81">
        <f>_xlfn.IFERROR(GETPIVOTDATA("Provider Name",'Pivot FE&amp;S'!$A$5,"Provider type",$B8,"Overall Effectiveness",F$4),0)</f>
        <v>6</v>
      </c>
      <c r="G8" s="82">
        <f>_xlfn.IFERROR(GETPIVOTDATA("Provider Name",'Pivot FE&amp;S'!$A$5,"Provider type",$B8,"Overall Effectiveness",G$4),0)</f>
        <v>6</v>
      </c>
      <c r="H8" s="77"/>
      <c r="I8" s="83" t="str">
        <f>B8&amp;" "&amp;"("&amp;C8&amp;")"</f>
        <v>Community Learning and Skills (25)</v>
      </c>
      <c r="J8" s="85">
        <f aca="true" t="shared" si="0" ref="J8:M10">D8/$C8*100</f>
        <v>4</v>
      </c>
      <c r="K8" s="85">
        <f t="shared" si="0"/>
        <v>48</v>
      </c>
      <c r="L8" s="85">
        <f t="shared" si="0"/>
        <v>24</v>
      </c>
      <c r="M8" s="85">
        <f t="shared" si="0"/>
        <v>24</v>
      </c>
      <c r="N8" s="77"/>
      <c r="O8" s="65"/>
      <c r="P8" s="65"/>
      <c r="Q8" s="65"/>
    </row>
    <row r="9" spans="2:17" ht="12.75">
      <c r="B9" s="84" t="s">
        <v>23</v>
      </c>
      <c r="C9" s="81">
        <f aca="true" t="shared" si="1" ref="C9:C17">SUM(D9:G9)</f>
        <v>2</v>
      </c>
      <c r="D9" s="81">
        <f>_xlfn.IFERROR(GETPIVOTDATA("Provider Name",'Pivot FE&amp;S'!$A$5,"Provider type",$B9,"Overall Effectiveness",D$4),0)</f>
        <v>1</v>
      </c>
      <c r="E9" s="81">
        <f>_xlfn.IFERROR(GETPIVOTDATA("Provider Name",'Pivot FE&amp;S'!$A$5,"Provider type",$B9,"Overall Effectiveness",E$4),0)</f>
        <v>1</v>
      </c>
      <c r="F9" s="81">
        <f>_xlfn.IFERROR(GETPIVOTDATA("Provider Name",'Pivot FE&amp;S'!$A$5,"Provider type",$B9,"Overall Effectiveness",F$4),0)</f>
        <v>0</v>
      </c>
      <c r="G9" s="82">
        <f>_xlfn.IFERROR(GETPIVOTDATA("Provider Name",'Pivot FE&amp;S'!$A$5,"Provider type",$B9,"Overall Effectiveness",G$4),0)</f>
        <v>0</v>
      </c>
      <c r="H9" s="77"/>
      <c r="I9" s="83" t="str">
        <f>B9&amp;" "&amp;"("&amp;C9&amp;")"</f>
        <v>Employer (2)</v>
      </c>
      <c r="J9" s="85">
        <f t="shared" si="0"/>
        <v>50</v>
      </c>
      <c r="K9" s="85">
        <f t="shared" si="0"/>
        <v>50</v>
      </c>
      <c r="L9" s="85">
        <f t="shared" si="0"/>
        <v>0</v>
      </c>
      <c r="M9" s="85">
        <f t="shared" si="0"/>
        <v>0</v>
      </c>
      <c r="N9" s="77"/>
      <c r="O9" s="65"/>
      <c r="P9" s="65"/>
      <c r="Q9" s="65"/>
    </row>
    <row r="10" spans="2:17" ht="13.5" customHeight="1">
      <c r="B10" s="84" t="s">
        <v>212</v>
      </c>
      <c r="C10" s="81">
        <f>SUM(D10:G10)</f>
        <v>0</v>
      </c>
      <c r="D10" s="81">
        <f>_xlfn.IFERROR(GETPIVOTDATA("Provider Name",'Pivot FE&amp;S'!$A$5,"Provider type",$B10,"Overall Effectiveness",D$4),0)</f>
        <v>0</v>
      </c>
      <c r="E10" s="81">
        <f>_xlfn.IFERROR(GETPIVOTDATA("Provider Name",'Pivot FE&amp;S'!$A$5,"Provider type",$B10,"Overall Effectiveness",E$4),0)</f>
        <v>0</v>
      </c>
      <c r="F10" s="81">
        <f>_xlfn.IFERROR(GETPIVOTDATA("Provider Name",'Pivot FE&amp;S'!$A$5,"Provider type",$B10,"Overall Effectiveness",F$4),0)</f>
        <v>0</v>
      </c>
      <c r="G10" s="82">
        <f>_xlfn.IFERROR(GETPIVOTDATA("Provider Name",'Pivot FE&amp;S'!$A$5,"Provider type",$B10,"Overall Effectiveness",G$4),0)</f>
        <v>0</v>
      </c>
      <c r="H10" s="77"/>
      <c r="I10" s="83" t="str">
        <f aca="true" t="shared" si="2" ref="I10:I17">B10&amp;" "&amp;"("&amp;C10&amp;")"</f>
        <v>Free School - 16-19 (0)</v>
      </c>
      <c r="J10" s="85" t="e">
        <f t="shared" si="0"/>
        <v>#DIV/0!</v>
      </c>
      <c r="K10" s="85" t="e">
        <f t="shared" si="0"/>
        <v>#DIV/0!</v>
      </c>
      <c r="L10" s="85" t="e">
        <f t="shared" si="0"/>
        <v>#DIV/0!</v>
      </c>
      <c r="M10" s="85" t="e">
        <f t="shared" si="0"/>
        <v>#DIV/0!</v>
      </c>
      <c r="N10" s="77"/>
      <c r="O10" s="65"/>
      <c r="P10" s="65"/>
      <c r="Q10" s="65"/>
    </row>
    <row r="11" spans="2:17" ht="20.25">
      <c r="B11" s="84" t="s">
        <v>65</v>
      </c>
      <c r="C11" s="81">
        <f>SUM(D11:G11)</f>
        <v>22</v>
      </c>
      <c r="D11" s="81">
        <f>_xlfn.IFERROR(GETPIVOTDATA("Provider Name",'Pivot FE&amp;S'!$A$5,"Provider type",$B11,"Overall Effectiveness",D$4),0)</f>
        <v>1</v>
      </c>
      <c r="E11" s="81">
        <f>_xlfn.IFERROR(GETPIVOTDATA("Provider Name",'Pivot FE&amp;S'!$A$5,"Provider type",$B11,"Overall Effectiveness",E$4),0)</f>
        <v>6</v>
      </c>
      <c r="F11" s="81">
        <f>_xlfn.IFERROR(GETPIVOTDATA("Provider Name",'Pivot FE&amp;S'!$A$5,"Provider type",$B11,"Overall Effectiveness",F$4),0)</f>
        <v>13</v>
      </c>
      <c r="G11" s="82">
        <f>_xlfn.IFERROR(GETPIVOTDATA("Provider Name",'Pivot FE&amp;S'!$A$5,"Provider type",$B11,"Overall Effectiveness",G$4),0)</f>
        <v>2</v>
      </c>
      <c r="H11" s="77"/>
      <c r="I11" s="83" t="str">
        <f t="shared" si="2"/>
        <v>General Further Education/Tertiary College (22)</v>
      </c>
      <c r="J11" s="85">
        <f aca="true" t="shared" si="3" ref="J11:J17">D11/$C11*100</f>
        <v>4.545454545454546</v>
      </c>
      <c r="K11" s="85">
        <f aca="true" t="shared" si="4" ref="K11:K17">E11/$C11*100</f>
        <v>27.27272727272727</v>
      </c>
      <c r="L11" s="85">
        <f aca="true" t="shared" si="5" ref="L11:L17">F11/$C11*100</f>
        <v>59.09090909090909</v>
      </c>
      <c r="M11" s="85">
        <f aca="true" t="shared" si="6" ref="M11:M17">G11/$C11*100</f>
        <v>9.090909090909092</v>
      </c>
      <c r="N11" s="77"/>
      <c r="O11" s="65"/>
      <c r="P11" s="65"/>
      <c r="Q11" s="65"/>
    </row>
    <row r="12" spans="2:17" ht="12.75">
      <c r="B12" s="84" t="s">
        <v>202</v>
      </c>
      <c r="C12" s="81">
        <f>SUM(D12:G12)</f>
        <v>1</v>
      </c>
      <c r="D12" s="81">
        <f>_xlfn.IFERROR(GETPIVOTDATA("Provider Name",'Pivot FE&amp;S'!$A$5,"Provider type",$B12,"Overall Effectiveness",D$4),0)</f>
        <v>0</v>
      </c>
      <c r="E12" s="81">
        <f>_xlfn.IFERROR(GETPIVOTDATA("Provider Name",'Pivot FE&amp;S'!$A$5,"Provider type",$B12,"Overall Effectiveness",E$4),0)</f>
        <v>1</v>
      </c>
      <c r="F12" s="81">
        <f>_xlfn.IFERROR(GETPIVOTDATA("Provider Name",'Pivot FE&amp;S'!$A$5,"Provider type",$B12,"Overall Effectiveness",F$4),0)</f>
        <v>0</v>
      </c>
      <c r="G12" s="82">
        <f>_xlfn.IFERROR(GETPIVOTDATA("Provider Name",'Pivot FE&amp;S'!$A$5,"Provider type",$B12,"Overall Effectiveness",G$4),0)</f>
        <v>0</v>
      </c>
      <c r="H12" s="77"/>
      <c r="I12" s="83" t="str">
        <f>B12&amp;" "&amp;"("&amp;C12&amp;")"</f>
        <v>Specialist Further Education (1)</v>
      </c>
      <c r="J12" s="85">
        <f>D12/$C12*100</f>
        <v>0</v>
      </c>
      <c r="K12" s="85">
        <f>E12/$C12*100</f>
        <v>100</v>
      </c>
      <c r="L12" s="85">
        <f>F12/$C12*100</f>
        <v>0</v>
      </c>
      <c r="M12" s="85">
        <f>G12/$C12*100</f>
        <v>0</v>
      </c>
      <c r="N12" s="77"/>
      <c r="O12" s="65"/>
      <c r="P12" s="65"/>
      <c r="Q12" s="65"/>
    </row>
    <row r="13" spans="2:17" ht="12.75">
      <c r="B13" s="84" t="s">
        <v>201</v>
      </c>
      <c r="C13" s="81">
        <f>SUM(D13:G13)</f>
        <v>1</v>
      </c>
      <c r="D13" s="81">
        <f>_xlfn.IFERROR(GETPIVOTDATA("Provider Name",'Pivot FE&amp;S'!$A$5,"Provider type",$B13,"Overall Effectiveness",D$4),0)</f>
        <v>1</v>
      </c>
      <c r="E13" s="81">
        <f>_xlfn.IFERROR(GETPIVOTDATA("Provider Name",'Pivot FE&amp;S'!$A$5,"Provider type",$B13,"Overall Effectiveness",E$4),0)</f>
        <v>0</v>
      </c>
      <c r="F13" s="81">
        <f>_xlfn.IFERROR(GETPIVOTDATA("Provider Name",'Pivot FE&amp;S'!$A$5,"Provider type",$B13,"Overall Effectiveness",F$4),0)</f>
        <v>0</v>
      </c>
      <c r="G13" s="82">
        <f>_xlfn.IFERROR(GETPIVOTDATA("Provider Name",'Pivot FE&amp;S'!$A$5,"Provider type",$B13,"Overall Effectiveness",G$4),0)</f>
        <v>0</v>
      </c>
      <c r="H13" s="77"/>
      <c r="I13" s="83" t="str">
        <f>B13&amp;" "&amp;"("&amp;C13&amp;")"</f>
        <v>Higher Education Institution (1)</v>
      </c>
      <c r="J13" s="85">
        <f>D13/$C13*100</f>
        <v>100</v>
      </c>
      <c r="K13" s="85">
        <f>E13/$C13*100</f>
        <v>0</v>
      </c>
      <c r="L13" s="85">
        <f>F13/$C13*100</f>
        <v>0</v>
      </c>
      <c r="M13" s="85">
        <f>G13/$C13*100</f>
        <v>0</v>
      </c>
      <c r="N13" s="77"/>
      <c r="O13" s="65"/>
      <c r="P13" s="65"/>
      <c r="Q13" s="65"/>
    </row>
    <row r="14" spans="2:17" ht="12.75">
      <c r="B14" s="84" t="s">
        <v>22</v>
      </c>
      <c r="C14" s="81">
        <f t="shared" si="1"/>
        <v>35</v>
      </c>
      <c r="D14" s="81">
        <f>_xlfn.IFERROR(GETPIVOTDATA("Provider Name",'Pivot FE&amp;S'!$A$5,"Provider type",$B14,"Overall Effectiveness",D$4),0)</f>
        <v>3</v>
      </c>
      <c r="E14" s="81">
        <f>_xlfn.IFERROR(GETPIVOTDATA("Provider Name",'Pivot FE&amp;S'!$A$5,"Provider type",$B14,"Overall Effectiveness",E$4),0)</f>
        <v>10</v>
      </c>
      <c r="F14" s="81">
        <f>_xlfn.IFERROR(GETPIVOTDATA("Provider Name",'Pivot FE&amp;S'!$A$5,"Provider type",$B14,"Overall Effectiveness",F$4),0)</f>
        <v>18</v>
      </c>
      <c r="G14" s="82">
        <f>_xlfn.IFERROR(GETPIVOTDATA("Provider Name",'Pivot FE&amp;S'!$A$5,"Provider type",$B14,"Overall Effectiveness",G$4),0)</f>
        <v>4</v>
      </c>
      <c r="H14" s="77"/>
      <c r="I14" s="83" t="str">
        <f t="shared" si="2"/>
        <v>Independent Learning Provider (35)</v>
      </c>
      <c r="J14" s="85">
        <f t="shared" si="3"/>
        <v>8.571428571428571</v>
      </c>
      <c r="K14" s="85">
        <f t="shared" si="4"/>
        <v>28.57142857142857</v>
      </c>
      <c r="L14" s="85">
        <f t="shared" si="5"/>
        <v>51.42857142857142</v>
      </c>
      <c r="M14" s="85">
        <f t="shared" si="6"/>
        <v>11.428571428571429</v>
      </c>
      <c r="N14" s="77"/>
      <c r="O14" s="65"/>
      <c r="P14" s="65"/>
      <c r="Q14" s="65"/>
    </row>
    <row r="15" spans="2:17" ht="12.75">
      <c r="B15" s="84" t="s">
        <v>203</v>
      </c>
      <c r="C15" s="81">
        <f t="shared" si="1"/>
        <v>0</v>
      </c>
      <c r="D15" s="81">
        <f>_xlfn.IFERROR(GETPIVOTDATA("Provider Name",'Pivot FE&amp;S'!$A$5,"Provider type",$B15,"Overall Effectiveness",D$4),0)</f>
        <v>0</v>
      </c>
      <c r="E15" s="81">
        <f>_xlfn.IFERROR(GETPIVOTDATA("Provider Name",'Pivot FE&amp;S'!$A$5,"Provider type",$B15,"Overall Effectiveness",E$4),0)</f>
        <v>0</v>
      </c>
      <c r="F15" s="81">
        <f>_xlfn.IFERROR(GETPIVOTDATA("Provider Name",'Pivot FE&amp;S'!$A$5,"Provider type",$B15,"Overall Effectiveness",F$4),0)</f>
        <v>0</v>
      </c>
      <c r="G15" s="82">
        <f>_xlfn.IFERROR(GETPIVOTDATA("Provider Name",'Pivot FE&amp;S'!$A$5,"Provider type",$B15,"Overall Effectiveness",G$4),0)</f>
        <v>0</v>
      </c>
      <c r="H15" s="77"/>
      <c r="I15" s="83" t="str">
        <f>B15&amp;" "&amp;"("&amp;C15&amp;")"</f>
        <v>National Careers Service (0)</v>
      </c>
      <c r="J15" s="85" t="e">
        <f>D15/$C15*100</f>
        <v>#DIV/0!</v>
      </c>
      <c r="K15" s="85" t="e">
        <f>E15/$C15*100</f>
        <v>#DIV/0!</v>
      </c>
      <c r="L15" s="85" t="e">
        <f>F15/$C15*100</f>
        <v>#DIV/0!</v>
      </c>
      <c r="M15" s="85" t="e">
        <f>G15/$C15*100</f>
        <v>#DIV/0!</v>
      </c>
      <c r="N15" s="77"/>
      <c r="O15" s="65"/>
      <c r="P15" s="65"/>
      <c r="Q15" s="65"/>
    </row>
    <row r="16" spans="2:17" ht="12.75">
      <c r="B16" s="84" t="s">
        <v>24</v>
      </c>
      <c r="C16" s="81">
        <f t="shared" si="1"/>
        <v>5</v>
      </c>
      <c r="D16" s="81">
        <f>_xlfn.IFERROR(GETPIVOTDATA("Provider Name",'Pivot FE&amp;S'!$A$5,"Provider type",$B16,"Overall Effectiveness",D$4),0)</f>
        <v>0</v>
      </c>
      <c r="E16" s="81">
        <f>_xlfn.IFERROR(GETPIVOTDATA("Provider Name",'Pivot FE&amp;S'!$A$5,"Provider type",$B16,"Overall Effectiveness",E$4),0)</f>
        <v>2</v>
      </c>
      <c r="F16" s="81">
        <f>_xlfn.IFERROR(GETPIVOTDATA("Provider Name",'Pivot FE&amp;S'!$A$5,"Provider type",$B16,"Overall Effectiveness",F$4),0)</f>
        <v>2</v>
      </c>
      <c r="G16" s="82">
        <f>_xlfn.IFERROR(GETPIVOTDATA("Provider Name",'Pivot FE&amp;S'!$A$5,"Provider type",$B16,"Overall Effectiveness",G$4),0)</f>
        <v>1</v>
      </c>
      <c r="H16" s="77"/>
      <c r="I16" s="83" t="str">
        <f t="shared" si="2"/>
        <v>Independent Specialist College (5)</v>
      </c>
      <c r="J16" s="85">
        <f t="shared" si="3"/>
        <v>0</v>
      </c>
      <c r="K16" s="85">
        <f t="shared" si="4"/>
        <v>40</v>
      </c>
      <c r="L16" s="85">
        <f t="shared" si="5"/>
        <v>40</v>
      </c>
      <c r="M16" s="85">
        <f t="shared" si="6"/>
        <v>20</v>
      </c>
      <c r="N16" s="77"/>
      <c r="O16" s="65"/>
      <c r="P16" s="65"/>
      <c r="Q16" s="65"/>
    </row>
    <row r="17" spans="2:17" ht="12.75">
      <c r="B17" s="84" t="s">
        <v>25</v>
      </c>
      <c r="C17" s="81">
        <f t="shared" si="1"/>
        <v>5</v>
      </c>
      <c r="D17" s="81">
        <f>_xlfn.IFERROR(GETPIVOTDATA("Provider Name",'Pivot FE&amp;S'!$A$5,"Provider type",$B17,"Overall Effectiveness",D$4),0)</f>
        <v>0</v>
      </c>
      <c r="E17" s="81">
        <f>_xlfn.IFERROR(GETPIVOTDATA("Provider Name",'Pivot FE&amp;S'!$A$5,"Provider type",$B17,"Overall Effectiveness",E$4),0)</f>
        <v>1</v>
      </c>
      <c r="F17" s="81">
        <f>_xlfn.IFERROR(GETPIVOTDATA("Provider Name",'Pivot FE&amp;S'!$A$5,"Provider type",$B17,"Overall Effectiveness",F$4),0)</f>
        <v>2</v>
      </c>
      <c r="G17" s="82">
        <f>_xlfn.IFERROR(GETPIVOTDATA("Provider Name",'Pivot FE&amp;S'!$A$5,"Provider type",$B17,"Overall Effectiveness",G$4),0)</f>
        <v>2</v>
      </c>
      <c r="H17" s="77"/>
      <c r="I17" s="83" t="str">
        <f t="shared" si="2"/>
        <v>Sixth Form College (5)</v>
      </c>
      <c r="J17" s="85">
        <f t="shared" si="3"/>
        <v>0</v>
      </c>
      <c r="K17" s="85">
        <f t="shared" si="4"/>
        <v>20</v>
      </c>
      <c r="L17" s="85">
        <f t="shared" si="5"/>
        <v>40</v>
      </c>
      <c r="M17" s="85">
        <f t="shared" si="6"/>
        <v>40</v>
      </c>
      <c r="N17" s="77"/>
      <c r="O17" s="65"/>
      <c r="P17" s="65"/>
      <c r="Q17" s="65"/>
    </row>
    <row r="18" spans="2:17" ht="23.25" customHeight="1" thickBot="1">
      <c r="B18" s="86" t="s">
        <v>39</v>
      </c>
      <c r="C18" s="87">
        <f>SUM(C7:C17)</f>
        <v>96</v>
      </c>
      <c r="D18" s="87">
        <f>SUM(D8:D17)</f>
        <v>7</v>
      </c>
      <c r="E18" s="87">
        <f>SUM(E8:E17)</f>
        <v>33</v>
      </c>
      <c r="F18" s="87">
        <f>SUM(F7:F17)</f>
        <v>41</v>
      </c>
      <c r="G18" s="88">
        <f>SUM(G8:G17)</f>
        <v>15</v>
      </c>
      <c r="H18" s="77"/>
      <c r="I18" s="83" t="str">
        <f>B18&amp;" "&amp;"("&amp;C18&amp;")"</f>
        <v>Total (96)</v>
      </c>
      <c r="J18" s="85">
        <f>D18/$C18*100</f>
        <v>7.291666666666667</v>
      </c>
      <c r="K18" s="85">
        <f>E18/$C18*100</f>
        <v>34.375</v>
      </c>
      <c r="L18" s="85">
        <f>F18/$C18*100</f>
        <v>42.70833333333333</v>
      </c>
      <c r="M18" s="85">
        <f>G18/$C18*100</f>
        <v>15.625</v>
      </c>
      <c r="N18" s="77"/>
      <c r="O18" s="65"/>
      <c r="P18" s="65"/>
      <c r="Q18" s="65"/>
    </row>
    <row r="19" spans="2:17" ht="12.75">
      <c r="B19" s="89"/>
      <c r="C19" s="90"/>
      <c r="D19" s="90"/>
      <c r="E19" s="90"/>
      <c r="F19" s="90"/>
      <c r="G19" s="90"/>
      <c r="H19" s="91"/>
      <c r="I19" s="91"/>
      <c r="J19" s="91"/>
      <c r="K19" s="91"/>
      <c r="L19" s="91"/>
      <c r="M19" s="91"/>
      <c r="N19" s="91"/>
      <c r="O19" s="65"/>
      <c r="P19" s="65"/>
      <c r="Q19" s="65"/>
    </row>
    <row r="20" spans="2:17" ht="12.75">
      <c r="B20" s="89"/>
      <c r="C20" s="90"/>
      <c r="E20" s="90"/>
      <c r="F20" s="90"/>
      <c r="G20" s="90"/>
      <c r="H20" s="92"/>
      <c r="I20" s="92"/>
      <c r="J20" s="92"/>
      <c r="K20" s="92"/>
      <c r="L20" s="92"/>
      <c r="M20" s="92"/>
      <c r="N20" s="92"/>
      <c r="O20" s="65"/>
      <c r="P20" s="65"/>
      <c r="Q20" s="65"/>
    </row>
    <row r="21" spans="2:17" ht="12.75">
      <c r="B21" s="89"/>
      <c r="C21" s="90"/>
      <c r="D21" s="90"/>
      <c r="E21" s="90"/>
      <c r="F21" s="90"/>
      <c r="G21" s="90"/>
      <c r="H21" s="91"/>
      <c r="I21" s="91"/>
      <c r="J21" s="91"/>
      <c r="K21" s="91"/>
      <c r="L21" s="65"/>
      <c r="M21" s="91"/>
      <c r="N21" s="93" t="s">
        <v>74</v>
      </c>
      <c r="O21" s="65"/>
      <c r="P21" s="65"/>
      <c r="Q21" s="65"/>
    </row>
    <row r="22" spans="2:17" ht="12.75">
      <c r="B22" s="89"/>
      <c r="C22" s="90"/>
      <c r="D22" s="90"/>
      <c r="E22" s="90"/>
      <c r="F22" s="90"/>
      <c r="G22" s="90"/>
      <c r="H22" s="91"/>
      <c r="I22" s="91"/>
      <c r="J22" s="91"/>
      <c r="K22" s="91"/>
      <c r="L22" s="65"/>
      <c r="M22" s="91"/>
      <c r="N22" s="93" t="s">
        <v>75</v>
      </c>
      <c r="O22" s="65"/>
      <c r="P22" s="65"/>
      <c r="Q22" s="65"/>
    </row>
    <row r="23" spans="2:20" ht="12.75">
      <c r="B23" s="89"/>
      <c r="C23" s="90"/>
      <c r="D23" s="94"/>
      <c r="E23" s="94"/>
      <c r="F23" s="94"/>
      <c r="G23" s="94"/>
      <c r="H23" s="91"/>
      <c r="I23" s="91"/>
      <c r="J23" s="91"/>
      <c r="K23" s="91"/>
      <c r="L23" s="65"/>
      <c r="M23" s="65"/>
      <c r="O23" s="65"/>
      <c r="P23" s="65"/>
      <c r="Q23" s="65"/>
      <c r="T23" s="95" t="s">
        <v>216</v>
      </c>
    </row>
    <row r="24" spans="2:17" ht="12.75">
      <c r="B24" s="89"/>
      <c r="C24" s="90"/>
      <c r="D24" s="90"/>
      <c r="E24" s="90"/>
      <c r="F24" s="90"/>
      <c r="G24" s="90"/>
      <c r="H24" s="91"/>
      <c r="I24" s="91"/>
      <c r="J24" s="91"/>
      <c r="K24" s="91"/>
      <c r="L24" s="91"/>
      <c r="M24" s="91"/>
      <c r="N24" s="91"/>
      <c r="O24" s="65"/>
      <c r="P24" s="65"/>
      <c r="Q24" s="65"/>
    </row>
    <row r="25" spans="2:14" ht="12.75">
      <c r="B25" s="89"/>
      <c r="C25" s="90"/>
      <c r="D25" s="90"/>
      <c r="E25" s="90"/>
      <c r="F25" s="90"/>
      <c r="G25" s="90"/>
      <c r="H25" s="91"/>
      <c r="I25" s="92"/>
      <c r="J25" s="92"/>
      <c r="K25" s="92"/>
      <c r="L25" s="92"/>
      <c r="M25" s="92"/>
      <c r="N25" s="91"/>
    </row>
    <row r="26" spans="3:14" ht="12.75">
      <c r="C26" s="90"/>
      <c r="D26" s="90"/>
      <c r="E26" s="90"/>
      <c r="F26" s="90"/>
      <c r="G26" s="90"/>
      <c r="H26" s="91"/>
      <c r="I26" s="92"/>
      <c r="J26" s="92"/>
      <c r="K26" s="92"/>
      <c r="L26" s="92"/>
      <c r="M26" s="92"/>
      <c r="N26" s="91"/>
    </row>
    <row r="27" spans="2:14" ht="12.75">
      <c r="B27" s="67" t="s">
        <v>396</v>
      </c>
      <c r="C27" s="90"/>
      <c r="D27" s="90"/>
      <c r="E27" s="90"/>
      <c r="F27" s="90"/>
      <c r="G27" s="90"/>
      <c r="H27" s="91"/>
      <c r="I27" s="92"/>
      <c r="J27" s="92"/>
      <c r="K27" s="92"/>
      <c r="L27" s="92"/>
      <c r="M27" s="92"/>
      <c r="N27" s="91"/>
    </row>
    <row r="28" spans="2:14" ht="13.5" thickBot="1">
      <c r="B28" s="89"/>
      <c r="C28" s="90"/>
      <c r="D28" s="90"/>
      <c r="E28" s="90"/>
      <c r="F28" s="90"/>
      <c r="G28" s="90"/>
      <c r="H28" s="91"/>
      <c r="I28" s="92"/>
      <c r="J28" s="92"/>
      <c r="K28" s="92"/>
      <c r="L28" s="92"/>
      <c r="M28" s="92"/>
      <c r="N28" s="91"/>
    </row>
    <row r="29" spans="2:15" ht="15.75" customHeight="1">
      <c r="B29" s="167" t="s">
        <v>27</v>
      </c>
      <c r="C29" s="169" t="s">
        <v>69</v>
      </c>
      <c r="D29" s="171" t="s">
        <v>156</v>
      </c>
      <c r="E29" s="172"/>
      <c r="F29" s="172"/>
      <c r="G29" s="173"/>
      <c r="H29" s="92"/>
      <c r="I29" s="72"/>
      <c r="J29" s="72"/>
      <c r="K29" s="72"/>
      <c r="L29" s="72"/>
      <c r="M29" s="72"/>
      <c r="N29" s="72"/>
      <c r="O29" s="65"/>
    </row>
    <row r="30" spans="2:16" ht="27" customHeight="1">
      <c r="B30" s="168"/>
      <c r="C30" s="170"/>
      <c r="D30" s="81" t="s">
        <v>42</v>
      </c>
      <c r="E30" s="81" t="s">
        <v>40</v>
      </c>
      <c r="F30" s="80" t="s">
        <v>41</v>
      </c>
      <c r="G30" s="82" t="s">
        <v>36</v>
      </c>
      <c r="H30" s="92"/>
      <c r="I30" s="72"/>
      <c r="J30" s="72" t="s">
        <v>42</v>
      </c>
      <c r="K30" s="72" t="s">
        <v>40</v>
      </c>
      <c r="L30" s="72" t="s">
        <v>41</v>
      </c>
      <c r="M30" s="72" t="s">
        <v>36</v>
      </c>
      <c r="N30" s="72"/>
      <c r="O30" s="65"/>
      <c r="P30" s="65"/>
    </row>
    <row r="31" spans="2:16" ht="12" customHeight="1">
      <c r="B31" s="79" t="s">
        <v>213</v>
      </c>
      <c r="C31" s="80">
        <f>SUM(D31:G31)</f>
        <v>0</v>
      </c>
      <c r="D31" s="81">
        <f>_xlfn.IFERROR(GETPIVOTDATA("Provider Name",'Pivot FE&amp;S'!$A$24,"Provider type",$B31,"Outcome for learners",D$4),0)</f>
        <v>0</v>
      </c>
      <c r="E31" s="81">
        <f>_xlfn.IFERROR(GETPIVOTDATA("Provider Name",'Pivot FE&amp;S'!$A$24,"Provider type",$B31,"Outcome for learners",E$4),0)</f>
        <v>0</v>
      </c>
      <c r="F31" s="81">
        <f>_xlfn.IFERROR(GETPIVOTDATA("Provider Name",'Pivot FE&amp;S'!$A$24,"Provider type",$B31,"Outcome for learners",F$4),0)</f>
        <v>0</v>
      </c>
      <c r="G31" s="82">
        <f>_xlfn.IFERROR(GETPIVOTDATA("Provider Name",'Pivot FE&amp;S'!$A$24,"Provider type",$B31,"Outcome for learners",G$4),0)</f>
        <v>0</v>
      </c>
      <c r="H31" s="92"/>
      <c r="I31" s="96" t="str">
        <f>B31&amp;" "&amp;"("&amp;C31&amp;")"</f>
        <v>Academy Converter (0)</v>
      </c>
      <c r="J31" s="97" t="e">
        <f>D31/$C31*100</f>
        <v>#DIV/0!</v>
      </c>
      <c r="K31" s="97" t="e">
        <f>E31/$C31*100</f>
        <v>#DIV/0!</v>
      </c>
      <c r="L31" s="97" t="e">
        <f>F31/$C31*100</f>
        <v>#DIV/0!</v>
      </c>
      <c r="M31" s="97" t="e">
        <f>G31/$C31*100</f>
        <v>#DIV/0!</v>
      </c>
      <c r="N31" s="72"/>
      <c r="O31" s="65"/>
      <c r="P31" s="65"/>
    </row>
    <row r="32" spans="2:16" ht="12.75">
      <c r="B32" s="84" t="s">
        <v>68</v>
      </c>
      <c r="C32" s="81">
        <f>SUM(D32:G32)</f>
        <v>25</v>
      </c>
      <c r="D32" s="81">
        <f>_xlfn.IFERROR(GETPIVOTDATA("Provider Name",'Pivot FE&amp;S'!$A$24,"Provider type",$B32,"Outcome for learners",D$4),0)</f>
        <v>1</v>
      </c>
      <c r="E32" s="81">
        <f>_xlfn.IFERROR(GETPIVOTDATA("Provider Name",'Pivot FE&amp;S'!$A$24,"Provider type",$B32,"Outcome for learners",E$4),0)</f>
        <v>12</v>
      </c>
      <c r="F32" s="81">
        <f>_xlfn.IFERROR(GETPIVOTDATA("Provider Name",'Pivot FE&amp;S'!$A$24,"Provider type",$B32,"Outcome for learners",F$4),0)</f>
        <v>8</v>
      </c>
      <c r="G32" s="82">
        <f>_xlfn.IFERROR(GETPIVOTDATA("Provider Name",'Pivot FE&amp;S'!$A$24,"Provider type",$B32,"Outcome for learners",G$4),0)</f>
        <v>4</v>
      </c>
      <c r="H32" s="91"/>
      <c r="I32" s="96" t="str">
        <f>B32&amp;" "&amp;"("&amp;C32&amp;")"</f>
        <v>Community Learning and Skills (25)</v>
      </c>
      <c r="J32" s="97">
        <f aca="true" t="shared" si="7" ref="J32:M34">D32/$C32*100</f>
        <v>4</v>
      </c>
      <c r="K32" s="97">
        <f t="shared" si="7"/>
        <v>48</v>
      </c>
      <c r="L32" s="97">
        <f t="shared" si="7"/>
        <v>32</v>
      </c>
      <c r="M32" s="97">
        <f t="shared" si="7"/>
        <v>16</v>
      </c>
      <c r="N32" s="72"/>
      <c r="O32" s="65"/>
      <c r="P32" s="65"/>
    </row>
    <row r="33" spans="2:16" ht="12.75">
      <c r="B33" s="84" t="s">
        <v>23</v>
      </c>
      <c r="C33" s="81">
        <f aca="true" t="shared" si="8" ref="C33:C41">SUM(D33:G33)</f>
        <v>2</v>
      </c>
      <c r="D33" s="81">
        <f>_xlfn.IFERROR(GETPIVOTDATA("Provider Name",'Pivot FE&amp;S'!$A$24,"Provider type",$B33,"Outcome for learners",D$4),0)</f>
        <v>1</v>
      </c>
      <c r="E33" s="81">
        <f>_xlfn.IFERROR(GETPIVOTDATA("Provider Name",'Pivot FE&amp;S'!$A$24,"Provider type",$B33,"Outcome for learners",E$4),0)</f>
        <v>0</v>
      </c>
      <c r="F33" s="81">
        <f>_xlfn.IFERROR(GETPIVOTDATA("Provider Name",'Pivot FE&amp;S'!$A$24,"Provider type",$B33,"Outcome for learners",F$4),0)</f>
        <v>1</v>
      </c>
      <c r="G33" s="82">
        <f>_xlfn.IFERROR(GETPIVOTDATA("Provider Name",'Pivot FE&amp;S'!$A$24,"Provider type",$B33,"Outcome for learners",G$4),0)</f>
        <v>0</v>
      </c>
      <c r="H33" s="92"/>
      <c r="I33" s="72" t="str">
        <f>B33&amp;" "&amp;"("&amp;C33&amp;")"</f>
        <v>Employer (2)</v>
      </c>
      <c r="J33" s="98">
        <f t="shared" si="7"/>
        <v>50</v>
      </c>
      <c r="K33" s="98">
        <f t="shared" si="7"/>
        <v>0</v>
      </c>
      <c r="L33" s="98">
        <f t="shared" si="7"/>
        <v>50</v>
      </c>
      <c r="M33" s="98">
        <f t="shared" si="7"/>
        <v>0</v>
      </c>
      <c r="N33" s="72"/>
      <c r="O33" s="65"/>
      <c r="P33" s="65"/>
    </row>
    <row r="34" spans="2:16" ht="12.75">
      <c r="B34" s="84" t="s">
        <v>212</v>
      </c>
      <c r="C34" s="81">
        <f>SUM(D34:G34)</f>
        <v>0</v>
      </c>
      <c r="D34" s="81">
        <f>_xlfn.IFERROR(GETPIVOTDATA("Provider Name",'Pivot FE&amp;S'!$A$24,"Provider type",$B34,"Outcome for learners",D$4),0)</f>
        <v>0</v>
      </c>
      <c r="E34" s="81">
        <f>_xlfn.IFERROR(GETPIVOTDATA("Provider Name",'Pivot FE&amp;S'!$A$24,"Provider type",$B34,"Outcome for learners",E$4),0)</f>
        <v>0</v>
      </c>
      <c r="F34" s="81">
        <f>_xlfn.IFERROR(GETPIVOTDATA("Provider Name",'Pivot FE&amp;S'!$A$24,"Provider type",$B34,"Outcome for learners",F$4),0)</f>
        <v>0</v>
      </c>
      <c r="G34" s="82">
        <f>_xlfn.IFERROR(GETPIVOTDATA("Provider Name",'Pivot FE&amp;S'!$A$24,"Provider type",$B34,"Outcome for learners",G$4),0)</f>
        <v>0</v>
      </c>
      <c r="H34" s="92"/>
      <c r="I34" s="99" t="str">
        <f aca="true" t="shared" si="9" ref="I34:I41">B34&amp;" "&amp;"("&amp;C34&amp;")"</f>
        <v>Free School - 16-19 (0)</v>
      </c>
      <c r="J34" s="98" t="e">
        <f t="shared" si="7"/>
        <v>#DIV/0!</v>
      </c>
      <c r="K34" s="98" t="e">
        <f t="shared" si="7"/>
        <v>#DIV/0!</v>
      </c>
      <c r="L34" s="98" t="e">
        <f t="shared" si="7"/>
        <v>#DIV/0!</v>
      </c>
      <c r="M34" s="98" t="e">
        <f t="shared" si="7"/>
        <v>#DIV/0!</v>
      </c>
      <c r="N34" s="72"/>
      <c r="O34" s="65"/>
      <c r="P34" s="65"/>
    </row>
    <row r="35" spans="2:16" ht="15" customHeight="1">
      <c r="B35" s="84" t="s">
        <v>65</v>
      </c>
      <c r="C35" s="81">
        <f t="shared" si="8"/>
        <v>22</v>
      </c>
      <c r="D35" s="81">
        <f>_xlfn.IFERROR(GETPIVOTDATA("Provider Name",'Pivot FE&amp;S'!$A$24,"Provider type",$B35,"Outcome for learners",D$4),0)</f>
        <v>1</v>
      </c>
      <c r="E35" s="81">
        <f>_xlfn.IFERROR(GETPIVOTDATA("Provider Name",'Pivot FE&amp;S'!$A$24,"Provider type",$B35,"Outcome for learners",E$4),0)</f>
        <v>5</v>
      </c>
      <c r="F35" s="81">
        <f>_xlfn.IFERROR(GETPIVOTDATA("Provider Name",'Pivot FE&amp;S'!$A$24,"Provider type",$B35,"Outcome for learners",F$4),0)</f>
        <v>13</v>
      </c>
      <c r="G35" s="82">
        <f>_xlfn.IFERROR(GETPIVOTDATA("Provider Name",'Pivot FE&amp;S'!$A$24,"Provider type",$B35,"Outcome for learners",G$4),0)</f>
        <v>3</v>
      </c>
      <c r="H35" s="92"/>
      <c r="I35" s="99" t="str">
        <f t="shared" si="9"/>
        <v>General Further Education/Tertiary College (22)</v>
      </c>
      <c r="J35" s="98">
        <f aca="true" t="shared" si="10" ref="J35:J41">D35/$C35*100</f>
        <v>4.545454545454546</v>
      </c>
      <c r="K35" s="98">
        <f aca="true" t="shared" si="11" ref="K35:K41">E35/$C35*100</f>
        <v>22.727272727272727</v>
      </c>
      <c r="L35" s="98">
        <f aca="true" t="shared" si="12" ref="L35:L41">F35/$C35*100</f>
        <v>59.09090909090909</v>
      </c>
      <c r="M35" s="98">
        <f aca="true" t="shared" si="13" ref="M35:M41">G35/$C35*100</f>
        <v>13.636363636363635</v>
      </c>
      <c r="N35" s="72"/>
      <c r="O35" s="65"/>
      <c r="P35" s="65"/>
    </row>
    <row r="36" spans="2:16" ht="15" customHeight="1">
      <c r="B36" s="84" t="s">
        <v>202</v>
      </c>
      <c r="C36" s="81">
        <f t="shared" si="8"/>
        <v>1</v>
      </c>
      <c r="D36" s="81">
        <f>_xlfn.IFERROR(GETPIVOTDATA("Provider Name",'Pivot FE&amp;S'!$A$24,"Provider type",$B36,"Outcome for learners",D$4),0)</f>
        <v>0</v>
      </c>
      <c r="E36" s="81">
        <f>_xlfn.IFERROR(GETPIVOTDATA("Provider Name",'Pivot FE&amp;S'!$A$24,"Provider type",$B36,"Outcome for learners",E$4),0)</f>
        <v>1</v>
      </c>
      <c r="F36" s="81">
        <f>_xlfn.IFERROR(GETPIVOTDATA("Provider Name",'Pivot FE&amp;S'!$A$24,"Provider type",$B36,"Outcome for learners",F$4),0)</f>
        <v>0</v>
      </c>
      <c r="G36" s="82">
        <f>_xlfn.IFERROR(GETPIVOTDATA("Provider Name",'Pivot FE&amp;S'!$A$24,"Provider type",$B36,"Outcome for learners",G$4),0)</f>
        <v>0</v>
      </c>
      <c r="H36" s="92"/>
      <c r="I36" s="99" t="str">
        <f>B36&amp;" "&amp;"("&amp;C36&amp;")"</f>
        <v>Specialist Further Education (1)</v>
      </c>
      <c r="J36" s="98">
        <f>D36/$C36*100</f>
        <v>0</v>
      </c>
      <c r="K36" s="98">
        <f>E36/$C36*100</f>
        <v>100</v>
      </c>
      <c r="L36" s="98">
        <f>F36/$C36*100</f>
        <v>0</v>
      </c>
      <c r="M36" s="98">
        <f>G36/$C36*100</f>
        <v>0</v>
      </c>
      <c r="N36" s="72"/>
      <c r="O36" s="65"/>
      <c r="P36" s="65"/>
    </row>
    <row r="37" spans="2:16" ht="15" customHeight="1">
      <c r="B37" s="84" t="s">
        <v>201</v>
      </c>
      <c r="C37" s="81">
        <f t="shared" si="8"/>
        <v>1</v>
      </c>
      <c r="D37" s="81">
        <f>_xlfn.IFERROR(GETPIVOTDATA("Provider Name",'Pivot FE&amp;S'!$A$24,"Provider type",$B37,"Outcome for learners",D$4),0)</f>
        <v>1</v>
      </c>
      <c r="E37" s="81">
        <f>_xlfn.IFERROR(GETPIVOTDATA("Provider Name",'Pivot FE&amp;S'!$A$24,"Provider type",$B37,"Outcome for learners",E$4),0)</f>
        <v>0</v>
      </c>
      <c r="F37" s="81">
        <f>_xlfn.IFERROR(GETPIVOTDATA("Provider Name",'Pivot FE&amp;S'!$A$24,"Provider type",$B37,"Outcome for learners",F$4),0)</f>
        <v>0</v>
      </c>
      <c r="G37" s="82">
        <f>_xlfn.IFERROR(GETPIVOTDATA("Provider Name",'Pivot FE&amp;S'!$A$24,"Provider type",$B37,"Outcome for learners",G$4),0)</f>
        <v>0</v>
      </c>
      <c r="H37" s="92"/>
      <c r="I37" s="99" t="str">
        <f>B37&amp;" "&amp;"("&amp;C37&amp;")"</f>
        <v>Higher Education Institution (1)</v>
      </c>
      <c r="J37" s="98">
        <f>D37/$C37*100</f>
        <v>100</v>
      </c>
      <c r="K37" s="98">
        <f>E37/$C37*100</f>
        <v>0</v>
      </c>
      <c r="L37" s="98">
        <f>F37/$C37*100</f>
        <v>0</v>
      </c>
      <c r="M37" s="98">
        <f>G37/$C37*100</f>
        <v>0</v>
      </c>
      <c r="N37" s="72"/>
      <c r="O37" s="65"/>
      <c r="P37" s="65"/>
    </row>
    <row r="38" spans="2:16" ht="12.75">
      <c r="B38" s="84" t="s">
        <v>22</v>
      </c>
      <c r="C38" s="81">
        <f t="shared" si="8"/>
        <v>35</v>
      </c>
      <c r="D38" s="81">
        <f>_xlfn.IFERROR(GETPIVOTDATA("Provider Name",'Pivot FE&amp;S'!$A$24,"Provider type",$B38,"Outcome for learners",D$4),0)</f>
        <v>3</v>
      </c>
      <c r="E38" s="81">
        <f>_xlfn.IFERROR(GETPIVOTDATA("Provider Name",'Pivot FE&amp;S'!$A$24,"Provider type",$B38,"Outcome for learners",E$4),0)</f>
        <v>12</v>
      </c>
      <c r="F38" s="81">
        <f>_xlfn.IFERROR(GETPIVOTDATA("Provider Name",'Pivot FE&amp;S'!$A$24,"Provider type",$B38,"Outcome for learners",F$4),0)</f>
        <v>16</v>
      </c>
      <c r="G38" s="82">
        <f>_xlfn.IFERROR(GETPIVOTDATA("Provider Name",'Pivot FE&amp;S'!$A$24,"Provider type",$B38,"Outcome for learners",G$4),0)</f>
        <v>4</v>
      </c>
      <c r="H38" s="66"/>
      <c r="I38" s="100" t="str">
        <f t="shared" si="9"/>
        <v>Independent Learning Provider (35)</v>
      </c>
      <c r="J38" s="97">
        <f t="shared" si="10"/>
        <v>8.571428571428571</v>
      </c>
      <c r="K38" s="97">
        <f t="shared" si="11"/>
        <v>34.285714285714285</v>
      </c>
      <c r="L38" s="97">
        <f t="shared" si="12"/>
        <v>45.714285714285715</v>
      </c>
      <c r="M38" s="97">
        <f t="shared" si="13"/>
        <v>11.428571428571429</v>
      </c>
      <c r="N38" s="96"/>
      <c r="O38" s="65"/>
      <c r="P38" s="65"/>
    </row>
    <row r="39" spans="2:16" ht="12.75">
      <c r="B39" s="84" t="s">
        <v>203</v>
      </c>
      <c r="C39" s="81">
        <f t="shared" si="8"/>
        <v>0</v>
      </c>
      <c r="D39" s="81">
        <f>_xlfn.IFERROR(GETPIVOTDATA("Provider Name",'Pivot FE&amp;S'!$A$24,"Provider type",$B39,"Outcome for learners",D$4),0)</f>
        <v>0</v>
      </c>
      <c r="E39" s="81">
        <f>_xlfn.IFERROR(GETPIVOTDATA("Provider Name",'Pivot FE&amp;S'!$A$24,"Provider type",$B39,"Outcome for learners",E$4),0)</f>
        <v>0</v>
      </c>
      <c r="F39" s="81">
        <f>_xlfn.IFERROR(GETPIVOTDATA("Provider Name",'Pivot FE&amp;S'!$A$24,"Provider type",$B39,"Outcome for learners",F$4),0)</f>
        <v>0</v>
      </c>
      <c r="G39" s="82">
        <f>_xlfn.IFERROR(GETPIVOTDATA("Provider Name",'Pivot FE&amp;S'!$A$24,"Provider type",$B39,"Outcome for learners",G$4),0)</f>
        <v>0</v>
      </c>
      <c r="H39" s="66"/>
      <c r="I39" s="96" t="str">
        <f>B39&amp;" "&amp;"("&amp;C39&amp;")"</f>
        <v>National Careers Service (0)</v>
      </c>
      <c r="J39" s="97" t="e">
        <f>D39/$C39*100</f>
        <v>#DIV/0!</v>
      </c>
      <c r="K39" s="97" t="e">
        <f>E39/$C39*100</f>
        <v>#DIV/0!</v>
      </c>
      <c r="L39" s="97" t="e">
        <f>F39/$C39*100</f>
        <v>#DIV/0!</v>
      </c>
      <c r="M39" s="97" t="e">
        <f>G39/$C39*100</f>
        <v>#DIV/0!</v>
      </c>
      <c r="N39" s="96"/>
      <c r="O39" s="65"/>
      <c r="P39" s="65"/>
    </row>
    <row r="40" spans="2:16" ht="12.75">
      <c r="B40" s="84" t="s">
        <v>24</v>
      </c>
      <c r="C40" s="81">
        <f t="shared" si="8"/>
        <v>5</v>
      </c>
      <c r="D40" s="81">
        <f>_xlfn.IFERROR(GETPIVOTDATA("Provider Name",'Pivot FE&amp;S'!$A$24,"Provider type",$B40,"Outcome for learners",D$4),0)</f>
        <v>0</v>
      </c>
      <c r="E40" s="81">
        <f>_xlfn.IFERROR(GETPIVOTDATA("Provider Name",'Pivot FE&amp;S'!$A$24,"Provider type",$B40,"Outcome for learners",E$4),0)</f>
        <v>2</v>
      </c>
      <c r="F40" s="81">
        <f>_xlfn.IFERROR(GETPIVOTDATA("Provider Name",'Pivot FE&amp;S'!$A$24,"Provider type",$B40,"Outcome for learners",F$4),0)</f>
        <v>3</v>
      </c>
      <c r="G40" s="82">
        <f>_xlfn.IFERROR(GETPIVOTDATA("Provider Name",'Pivot FE&amp;S'!$A$24,"Provider type",$B40,"Outcome for learners",G$4),0)</f>
        <v>0</v>
      </c>
      <c r="H40" s="66"/>
      <c r="I40" s="96" t="str">
        <f t="shared" si="9"/>
        <v>Independent Specialist College (5)</v>
      </c>
      <c r="J40" s="97">
        <f t="shared" si="10"/>
        <v>0</v>
      </c>
      <c r="K40" s="97">
        <f t="shared" si="11"/>
        <v>40</v>
      </c>
      <c r="L40" s="97">
        <f t="shared" si="12"/>
        <v>60</v>
      </c>
      <c r="M40" s="97">
        <f t="shared" si="13"/>
        <v>0</v>
      </c>
      <c r="N40" s="96"/>
      <c r="O40" s="65"/>
      <c r="P40" s="65"/>
    </row>
    <row r="41" spans="2:16" ht="12.75">
      <c r="B41" s="84" t="s">
        <v>25</v>
      </c>
      <c r="C41" s="81">
        <f t="shared" si="8"/>
        <v>5</v>
      </c>
      <c r="D41" s="81">
        <f>_xlfn.IFERROR(GETPIVOTDATA("Provider Name",'Pivot FE&amp;S'!$A$24,"Provider type",$B41,"Outcome for learners",D$4),0)</f>
        <v>0</v>
      </c>
      <c r="E41" s="81">
        <f>_xlfn.IFERROR(GETPIVOTDATA("Provider Name",'Pivot FE&amp;S'!$A$24,"Provider type",$B41,"Outcome for learners",E$4),0)</f>
        <v>1</v>
      </c>
      <c r="F41" s="81">
        <f>_xlfn.IFERROR(GETPIVOTDATA("Provider Name",'Pivot FE&amp;S'!$A$24,"Provider type",$B41,"Outcome for learners",F$4),0)</f>
        <v>2</v>
      </c>
      <c r="G41" s="82">
        <f>_xlfn.IFERROR(GETPIVOTDATA("Provider Name",'Pivot FE&amp;S'!$A$24,"Provider type",$B41,"Outcome for learners",G$4),0)</f>
        <v>2</v>
      </c>
      <c r="H41" s="66"/>
      <c r="I41" s="96" t="str">
        <f t="shared" si="9"/>
        <v>Sixth Form College (5)</v>
      </c>
      <c r="J41" s="97">
        <f t="shared" si="10"/>
        <v>0</v>
      </c>
      <c r="K41" s="97">
        <f t="shared" si="11"/>
        <v>20</v>
      </c>
      <c r="L41" s="97">
        <f t="shared" si="12"/>
        <v>40</v>
      </c>
      <c r="M41" s="97">
        <f t="shared" si="13"/>
        <v>40</v>
      </c>
      <c r="N41" s="96"/>
      <c r="O41" s="65"/>
      <c r="P41" s="65"/>
    </row>
    <row r="42" spans="2:16" ht="23.25" customHeight="1" thickBot="1">
      <c r="B42" s="86" t="s">
        <v>39</v>
      </c>
      <c r="C42" s="87">
        <f>SUM(C31:C41)</f>
        <v>96</v>
      </c>
      <c r="D42" s="87">
        <f>SUM(D32:D41)</f>
        <v>7</v>
      </c>
      <c r="E42" s="87">
        <f>SUM(E32:E41)</f>
        <v>33</v>
      </c>
      <c r="F42" s="87">
        <f>SUM(F31:F41)</f>
        <v>43</v>
      </c>
      <c r="G42" s="88">
        <f>SUM(G32:G41)</f>
        <v>13</v>
      </c>
      <c r="H42" s="66"/>
      <c r="I42" s="96" t="str">
        <f>B42&amp;" "&amp;"("&amp;C42&amp;")"</f>
        <v>Total (96)</v>
      </c>
      <c r="J42" s="97">
        <f>D42/$C42*100</f>
        <v>7.291666666666667</v>
      </c>
      <c r="K42" s="97">
        <f>E42/$C42*100</f>
        <v>34.375</v>
      </c>
      <c r="L42" s="97">
        <f>F42/$C42*100</f>
        <v>44.79166666666667</v>
      </c>
      <c r="M42" s="97">
        <f>G42/$C42*100</f>
        <v>13.541666666666666</v>
      </c>
      <c r="N42" s="96"/>
      <c r="O42" s="65"/>
      <c r="P42" s="65"/>
    </row>
    <row r="43" spans="8:16" ht="12.75">
      <c r="H43" s="66"/>
      <c r="I43" s="65"/>
      <c r="J43" s="65"/>
      <c r="K43" s="65"/>
      <c r="L43" s="65"/>
      <c r="M43" s="65"/>
      <c r="O43" s="65"/>
      <c r="P43" s="65"/>
    </row>
    <row r="44" spans="14:15" ht="12.75">
      <c r="N44" s="66"/>
      <c r="O44" s="66"/>
    </row>
    <row r="46" ht="12.75">
      <c r="N46" s="101" t="s">
        <v>74</v>
      </c>
    </row>
    <row r="47" ht="12.75">
      <c r="N47" s="101" t="s">
        <v>75</v>
      </c>
    </row>
    <row r="48" ht="12.75">
      <c r="T48" s="95" t="s">
        <v>216</v>
      </c>
    </row>
    <row r="52" ht="12.75">
      <c r="B52" s="67" t="s">
        <v>397</v>
      </c>
    </row>
    <row r="53" spans="9:13" ht="13.5" thickBot="1">
      <c r="I53" s="65"/>
      <c r="J53" s="65"/>
      <c r="K53" s="65"/>
      <c r="L53" s="65"/>
      <c r="M53" s="65"/>
    </row>
    <row r="54" spans="2:16" ht="13.5" customHeight="1">
      <c r="B54" s="163" t="s">
        <v>27</v>
      </c>
      <c r="C54" s="165" t="s">
        <v>69</v>
      </c>
      <c r="D54" s="161" t="s">
        <v>157</v>
      </c>
      <c r="E54" s="161"/>
      <c r="F54" s="161"/>
      <c r="G54" s="162"/>
      <c r="H54" s="66"/>
      <c r="I54" s="65"/>
      <c r="J54" s="65"/>
      <c r="K54" s="65"/>
      <c r="L54" s="65"/>
      <c r="M54" s="65"/>
      <c r="N54" s="66"/>
      <c r="O54" s="66"/>
      <c r="P54" s="66"/>
    </row>
    <row r="55" spans="2:16" ht="28.5" customHeight="1">
      <c r="B55" s="164"/>
      <c r="C55" s="166"/>
      <c r="D55" s="81" t="s">
        <v>42</v>
      </c>
      <c r="E55" s="81" t="s">
        <v>40</v>
      </c>
      <c r="F55" s="80" t="s">
        <v>41</v>
      </c>
      <c r="G55" s="82" t="s">
        <v>36</v>
      </c>
      <c r="H55" s="66"/>
      <c r="I55" s="65"/>
      <c r="J55" s="101" t="s">
        <v>42</v>
      </c>
      <c r="K55" s="101" t="s">
        <v>40</v>
      </c>
      <c r="L55" s="101" t="s">
        <v>41</v>
      </c>
      <c r="M55" s="101" t="s">
        <v>36</v>
      </c>
      <c r="N55" s="96"/>
      <c r="O55" s="66"/>
      <c r="P55" s="66"/>
    </row>
    <row r="56" spans="2:16" ht="13.5" customHeight="1">
      <c r="B56" s="79" t="s">
        <v>213</v>
      </c>
      <c r="C56" s="80">
        <f>SUM(D56:G56)</f>
        <v>0</v>
      </c>
      <c r="D56" s="81">
        <f>_xlfn.IFERROR(GETPIVOTDATA("Provider Name",'Pivot FE&amp;S'!$A$46,"Provider type",$B56,"Teaching",D$4),0)</f>
        <v>0</v>
      </c>
      <c r="E56" s="81">
        <f>_xlfn.IFERROR(GETPIVOTDATA("Provider Name",'Pivot FE&amp;S'!$A$46,"Provider type",$B56,"Teaching",E$4),0)</f>
        <v>0</v>
      </c>
      <c r="F56" s="81">
        <f>_xlfn.IFERROR(GETPIVOTDATA("Provider Name",'Pivot FE&amp;S'!$A$46,"Provider type",$B56,"Teaching",F$4),0)</f>
        <v>0</v>
      </c>
      <c r="G56" s="82">
        <f>_xlfn.IFERROR(GETPIVOTDATA("Provider Name",'Pivot FE&amp;S'!$A$46,"Provider type",$B56,"Teaching",G$4),0)</f>
        <v>0</v>
      </c>
      <c r="H56" s="66"/>
      <c r="I56" s="101" t="str">
        <f aca="true" t="shared" si="14" ref="I56:I67">B56&amp;" "&amp;"("&amp;C56&amp;")"</f>
        <v>Academy Converter (0)</v>
      </c>
      <c r="J56" s="101" t="e">
        <f>D56/$C56*100</f>
        <v>#DIV/0!</v>
      </c>
      <c r="K56" s="101" t="e">
        <f>E56/$C56*100</f>
        <v>#DIV/0!</v>
      </c>
      <c r="L56" s="101" t="e">
        <f>F56/$C56*100</f>
        <v>#DIV/0!</v>
      </c>
      <c r="M56" s="101" t="e">
        <f>G56/$C56*100</f>
        <v>#DIV/0!</v>
      </c>
      <c r="N56" s="96"/>
      <c r="O56" s="66"/>
      <c r="P56" s="66"/>
    </row>
    <row r="57" spans="2:16" ht="12.75">
      <c r="B57" s="84" t="s">
        <v>68</v>
      </c>
      <c r="C57" s="81">
        <f>SUM(D57:G57)</f>
        <v>25</v>
      </c>
      <c r="D57" s="81">
        <f>_xlfn.IFERROR(GETPIVOTDATA("Provider Name",'Pivot FE&amp;S'!$A$46,"Provider type",$B57,"Teaching",D$4),0)</f>
        <v>1</v>
      </c>
      <c r="E57" s="81">
        <f>_xlfn.IFERROR(GETPIVOTDATA("Provider Name",'Pivot FE&amp;S'!$A$46,"Provider type",$B57,"Teaching",E$4),0)</f>
        <v>13</v>
      </c>
      <c r="F57" s="81">
        <f>_xlfn.IFERROR(GETPIVOTDATA("Provider Name",'Pivot FE&amp;S'!$A$46,"Provider type",$B57,"Teaching",F$4),0)</f>
        <v>8</v>
      </c>
      <c r="G57" s="82">
        <f>_xlfn.IFERROR(GETPIVOTDATA("Provider Name",'Pivot FE&amp;S'!$A$46,"Provider type",$B57,"Teaching",G$4),0)</f>
        <v>3</v>
      </c>
      <c r="H57" s="66"/>
      <c r="I57" s="101" t="str">
        <f t="shared" si="14"/>
        <v>Community Learning and Skills (25)</v>
      </c>
      <c r="J57" s="102">
        <f aca="true" t="shared" si="15" ref="J57:M59">D57/$C57*100</f>
        <v>4</v>
      </c>
      <c r="K57" s="102">
        <f t="shared" si="15"/>
        <v>52</v>
      </c>
      <c r="L57" s="102">
        <f t="shared" si="15"/>
        <v>32</v>
      </c>
      <c r="M57" s="102">
        <f t="shared" si="15"/>
        <v>12</v>
      </c>
      <c r="N57" s="96"/>
      <c r="O57" s="66"/>
      <c r="P57" s="66"/>
    </row>
    <row r="58" spans="2:16" ht="12.75">
      <c r="B58" s="84" t="s">
        <v>23</v>
      </c>
      <c r="C58" s="81">
        <f aca="true" t="shared" si="16" ref="C58:C66">SUM(D58:G58)</f>
        <v>2</v>
      </c>
      <c r="D58" s="81">
        <f>_xlfn.IFERROR(GETPIVOTDATA("Provider Name",'Pivot FE&amp;S'!$A$46,"Provider type",$B58,"Teaching",D$4),0)</f>
        <v>1</v>
      </c>
      <c r="E58" s="81">
        <f>_xlfn.IFERROR(GETPIVOTDATA("Provider Name",'Pivot FE&amp;S'!$A$46,"Provider type",$B58,"Teaching",E$4),0)</f>
        <v>1</v>
      </c>
      <c r="F58" s="81">
        <f>_xlfn.IFERROR(GETPIVOTDATA("Provider Name",'Pivot FE&amp;S'!$A$46,"Provider type",$B58,"Teaching",F$4),0)</f>
        <v>0</v>
      </c>
      <c r="G58" s="82">
        <f>_xlfn.IFERROR(GETPIVOTDATA("Provider Name",'Pivot FE&amp;S'!$A$46,"Provider type",$B58,"Teaching",G$4),0)</f>
        <v>0</v>
      </c>
      <c r="H58" s="66"/>
      <c r="I58" s="101" t="str">
        <f t="shared" si="14"/>
        <v>Employer (2)</v>
      </c>
      <c r="J58" s="102">
        <f t="shared" si="15"/>
        <v>50</v>
      </c>
      <c r="K58" s="102">
        <f t="shared" si="15"/>
        <v>50</v>
      </c>
      <c r="L58" s="102">
        <f t="shared" si="15"/>
        <v>0</v>
      </c>
      <c r="M58" s="102">
        <f t="shared" si="15"/>
        <v>0</v>
      </c>
      <c r="N58" s="96"/>
      <c r="O58" s="66"/>
      <c r="P58" s="66"/>
    </row>
    <row r="59" spans="2:16" ht="12.75">
      <c r="B59" s="84" t="s">
        <v>212</v>
      </c>
      <c r="C59" s="81">
        <f>SUM(D59:G59)</f>
        <v>0</v>
      </c>
      <c r="D59" s="81">
        <f>_xlfn.IFERROR(GETPIVOTDATA("Provider Name",'Pivot FE&amp;S'!$A$46,"Provider type",$B59,"Teaching",D$4),0)</f>
        <v>0</v>
      </c>
      <c r="E59" s="81">
        <f>_xlfn.IFERROR(GETPIVOTDATA("Provider Name",'Pivot FE&amp;S'!$A$46,"Provider type",$B59,"Teaching",E$4),0)</f>
        <v>0</v>
      </c>
      <c r="F59" s="81">
        <f>_xlfn.IFERROR(GETPIVOTDATA("Provider Name",'Pivot FE&amp;S'!$A$46,"Provider type",$B59,"Teaching",F$4),0)</f>
        <v>0</v>
      </c>
      <c r="G59" s="82">
        <f>_xlfn.IFERROR(GETPIVOTDATA("Provider Name",'Pivot FE&amp;S'!$A$46,"Provider type",$B59,"Teaching",G$4),0)</f>
        <v>0</v>
      </c>
      <c r="H59" s="66"/>
      <c r="I59" s="101" t="str">
        <f t="shared" si="14"/>
        <v>Free School - 16-19 (0)</v>
      </c>
      <c r="J59" s="102" t="e">
        <f t="shared" si="15"/>
        <v>#DIV/0!</v>
      </c>
      <c r="K59" s="102" t="e">
        <f t="shared" si="15"/>
        <v>#DIV/0!</v>
      </c>
      <c r="L59" s="102" t="e">
        <f t="shared" si="15"/>
        <v>#DIV/0!</v>
      </c>
      <c r="M59" s="102" t="e">
        <f t="shared" si="15"/>
        <v>#DIV/0!</v>
      </c>
      <c r="N59" s="96"/>
      <c r="O59" s="66"/>
      <c r="P59" s="66"/>
    </row>
    <row r="60" spans="2:16" ht="12.75">
      <c r="B60" s="84" t="s">
        <v>65</v>
      </c>
      <c r="C60" s="81">
        <f t="shared" si="16"/>
        <v>22</v>
      </c>
      <c r="D60" s="81">
        <f>_xlfn.IFERROR(GETPIVOTDATA("Provider Name",'Pivot FE&amp;S'!$A$46,"Provider type",$B60,"Teaching",D$4),0)</f>
        <v>1</v>
      </c>
      <c r="E60" s="81">
        <f>_xlfn.IFERROR(GETPIVOTDATA("Provider Name",'Pivot FE&amp;S'!$A$46,"Provider type",$B60,"Teaching",E$4),0)</f>
        <v>6</v>
      </c>
      <c r="F60" s="81">
        <f>_xlfn.IFERROR(GETPIVOTDATA("Provider Name",'Pivot FE&amp;S'!$A$46,"Provider type",$B60,"Teaching",F$4),0)</f>
        <v>13</v>
      </c>
      <c r="G60" s="82">
        <f>_xlfn.IFERROR(GETPIVOTDATA("Provider Name",'Pivot FE&amp;S'!$A$46,"Provider type",$B60,"Teaching",G$4),0)</f>
        <v>2</v>
      </c>
      <c r="H60" s="66"/>
      <c r="I60" s="101" t="str">
        <f t="shared" si="14"/>
        <v>General Further Education/Tertiary College (22)</v>
      </c>
      <c r="J60" s="102">
        <f aca="true" t="shared" si="17" ref="J60:M66">D60/$C60*100</f>
        <v>4.545454545454546</v>
      </c>
      <c r="K60" s="102">
        <f t="shared" si="17"/>
        <v>27.27272727272727</v>
      </c>
      <c r="L60" s="102">
        <f>F60/$C60*100</f>
        <v>59.09090909090909</v>
      </c>
      <c r="M60" s="102">
        <f t="shared" si="17"/>
        <v>9.090909090909092</v>
      </c>
      <c r="N60" s="96"/>
      <c r="O60" s="66"/>
      <c r="P60" s="66"/>
    </row>
    <row r="61" spans="2:16" ht="12.75">
      <c r="B61" s="84" t="s">
        <v>202</v>
      </c>
      <c r="C61" s="81">
        <f t="shared" si="16"/>
        <v>1</v>
      </c>
      <c r="D61" s="81">
        <f>_xlfn.IFERROR(GETPIVOTDATA("Provider Name",'Pivot FE&amp;S'!$A$46,"Provider type",$B61,"Teaching",D$4),0)</f>
        <v>0</v>
      </c>
      <c r="E61" s="81">
        <f>_xlfn.IFERROR(GETPIVOTDATA("Provider Name",'Pivot FE&amp;S'!$A$46,"Provider type",$B61,"Teaching",E$4),0)</f>
        <v>1</v>
      </c>
      <c r="F61" s="81">
        <f>_xlfn.IFERROR(GETPIVOTDATA("Provider Name",'Pivot FE&amp;S'!$A$46,"Provider type",$B61,"Teaching",F$4),0)</f>
        <v>0</v>
      </c>
      <c r="G61" s="82">
        <f>_xlfn.IFERROR(GETPIVOTDATA("Provider Name",'Pivot FE&amp;S'!$A$46,"Provider type",$B61,"Teaching",G$4),0)</f>
        <v>0</v>
      </c>
      <c r="H61" s="66"/>
      <c r="I61" s="101" t="str">
        <f>B61&amp;" "&amp;"("&amp;C61&amp;")"</f>
        <v>Specialist Further Education (1)</v>
      </c>
      <c r="J61" s="102">
        <f>D61/$C61*100</f>
        <v>0</v>
      </c>
      <c r="K61" s="102">
        <f>E61/$C61*100</f>
        <v>100</v>
      </c>
      <c r="L61" s="102">
        <f>F61/$C61*100</f>
        <v>0</v>
      </c>
      <c r="M61" s="102">
        <f>G61/$C61*100</f>
        <v>0</v>
      </c>
      <c r="N61" s="96"/>
      <c r="O61" s="66"/>
      <c r="P61" s="66"/>
    </row>
    <row r="62" spans="2:16" ht="12.75">
      <c r="B62" s="84" t="s">
        <v>201</v>
      </c>
      <c r="C62" s="81">
        <f t="shared" si="16"/>
        <v>1</v>
      </c>
      <c r="D62" s="81">
        <f>_xlfn.IFERROR(GETPIVOTDATA("Provider Name",'Pivot FE&amp;S'!$A$46,"Provider type",$B62,"Teaching",D$4),0)</f>
        <v>1</v>
      </c>
      <c r="E62" s="81">
        <f>_xlfn.IFERROR(GETPIVOTDATA("Provider Name",'Pivot FE&amp;S'!$A$46,"Provider type",$B62,"Teaching",E$4),0)</f>
        <v>0</v>
      </c>
      <c r="F62" s="81">
        <f>_xlfn.IFERROR(GETPIVOTDATA("Provider Name",'Pivot FE&amp;S'!$A$46,"Provider type",$B62,"Teaching",F$4),0)</f>
        <v>0</v>
      </c>
      <c r="G62" s="82">
        <f>_xlfn.IFERROR(GETPIVOTDATA("Provider Name",'Pivot FE&amp;S'!$A$46,"Provider type",$B62,"Teaching",G$4),0)</f>
        <v>0</v>
      </c>
      <c r="H62" s="66"/>
      <c r="I62" s="101" t="str">
        <f>B62&amp;" "&amp;"("&amp;C62&amp;")"</f>
        <v>Higher Education Institution (1)</v>
      </c>
      <c r="J62" s="102">
        <f>D62/$C62*100</f>
        <v>100</v>
      </c>
      <c r="K62" s="102">
        <f>E62/$C62*100</f>
        <v>0</v>
      </c>
      <c r="L62" s="102">
        <f>F62/$C62*100</f>
        <v>0</v>
      </c>
      <c r="M62" s="102">
        <f>G62/$C62*100</f>
        <v>0</v>
      </c>
      <c r="N62" s="96"/>
      <c r="O62" s="66"/>
      <c r="P62" s="66"/>
    </row>
    <row r="63" spans="2:16" ht="12.75">
      <c r="B63" s="84" t="s">
        <v>22</v>
      </c>
      <c r="C63" s="81">
        <f t="shared" si="16"/>
        <v>35</v>
      </c>
      <c r="D63" s="81">
        <f>_xlfn.IFERROR(GETPIVOTDATA("Provider Name",'Pivot FE&amp;S'!$A$46,"Provider type",$B63,"Teaching",D$4),0)</f>
        <v>3</v>
      </c>
      <c r="E63" s="81">
        <f>_xlfn.IFERROR(GETPIVOTDATA("Provider Name",'Pivot FE&amp;S'!$A$46,"Provider type",$B63,"Teaching",E$4),0)</f>
        <v>13</v>
      </c>
      <c r="F63" s="81">
        <f>_xlfn.IFERROR(GETPIVOTDATA("Provider Name",'Pivot FE&amp;S'!$A$46,"Provider type",$B63,"Teaching",F$4),0)</f>
        <v>15</v>
      </c>
      <c r="G63" s="82">
        <f>_xlfn.IFERROR(GETPIVOTDATA("Provider Name",'Pivot FE&amp;S'!$A$46,"Provider type",$B63,"Teaching",G$4),0)</f>
        <v>4</v>
      </c>
      <c r="H63" s="66"/>
      <c r="I63" s="101" t="str">
        <f t="shared" si="14"/>
        <v>Independent Learning Provider (35)</v>
      </c>
      <c r="J63" s="102">
        <f t="shared" si="17"/>
        <v>8.571428571428571</v>
      </c>
      <c r="K63" s="102">
        <f t="shared" si="17"/>
        <v>37.142857142857146</v>
      </c>
      <c r="L63" s="102">
        <f t="shared" si="17"/>
        <v>42.857142857142854</v>
      </c>
      <c r="M63" s="102">
        <f t="shared" si="17"/>
        <v>11.428571428571429</v>
      </c>
      <c r="N63" s="96"/>
      <c r="O63" s="66"/>
      <c r="P63" s="66"/>
    </row>
    <row r="64" spans="2:16" ht="12.75">
      <c r="B64" s="84" t="s">
        <v>203</v>
      </c>
      <c r="C64" s="81">
        <f t="shared" si="16"/>
        <v>0</v>
      </c>
      <c r="D64" s="81">
        <f>_xlfn.IFERROR(GETPIVOTDATA("Provider Name",'Pivot FE&amp;S'!$A$46,"Provider type",$B64,"Teaching",D$4),0)</f>
        <v>0</v>
      </c>
      <c r="E64" s="81">
        <f>_xlfn.IFERROR(GETPIVOTDATA("Provider Name",'Pivot FE&amp;S'!$A$46,"Provider type",$B64,"Teaching",E$4),0)</f>
        <v>0</v>
      </c>
      <c r="F64" s="81">
        <f>_xlfn.IFERROR(GETPIVOTDATA("Provider Name",'Pivot FE&amp;S'!$A$46,"Provider type",$B64,"Teaching",F$4),0)</f>
        <v>0</v>
      </c>
      <c r="G64" s="82">
        <f>_xlfn.IFERROR(GETPIVOTDATA("Provider Name",'Pivot FE&amp;S'!$A$46,"Provider type",$B64,"Teaching",G$4),0)</f>
        <v>0</v>
      </c>
      <c r="H64" s="66"/>
      <c r="I64" s="101" t="str">
        <f>B64&amp;" "&amp;"("&amp;C64&amp;")"</f>
        <v>National Careers Service (0)</v>
      </c>
      <c r="J64" s="102" t="e">
        <f>D64/$C64*100</f>
        <v>#DIV/0!</v>
      </c>
      <c r="K64" s="102" t="e">
        <f>E64/$C64*100</f>
        <v>#DIV/0!</v>
      </c>
      <c r="L64" s="102" t="e">
        <f>F64/$C64*100</f>
        <v>#DIV/0!</v>
      </c>
      <c r="M64" s="102" t="e">
        <f>G64/$C64*100</f>
        <v>#DIV/0!</v>
      </c>
      <c r="N64" s="96"/>
      <c r="O64" s="66"/>
      <c r="P64" s="66"/>
    </row>
    <row r="65" spans="2:16" ht="12.75">
      <c r="B65" s="84" t="s">
        <v>24</v>
      </c>
      <c r="C65" s="81">
        <f t="shared" si="16"/>
        <v>5</v>
      </c>
      <c r="D65" s="81">
        <f>_xlfn.IFERROR(GETPIVOTDATA("Provider Name",'Pivot FE&amp;S'!$A$46,"Provider type",$B65,"Teaching",D$4),0)</f>
        <v>0</v>
      </c>
      <c r="E65" s="81">
        <f>_xlfn.IFERROR(GETPIVOTDATA("Provider Name",'Pivot FE&amp;S'!$A$46,"Provider type",$B65,"Teaching",E$4),0)</f>
        <v>2</v>
      </c>
      <c r="F65" s="81">
        <f>_xlfn.IFERROR(GETPIVOTDATA("Provider Name",'Pivot FE&amp;S'!$A$46,"Provider type",$B65,"Teaching",F$4),0)</f>
        <v>2</v>
      </c>
      <c r="G65" s="82">
        <f>_xlfn.IFERROR(GETPIVOTDATA("Provider Name",'Pivot FE&amp;S'!$A$46,"Provider type",$B65,"Teaching",G$4),0)</f>
        <v>1</v>
      </c>
      <c r="H65" s="66"/>
      <c r="I65" s="101" t="str">
        <f t="shared" si="14"/>
        <v>Independent Specialist College (5)</v>
      </c>
      <c r="J65" s="102">
        <f t="shared" si="17"/>
        <v>0</v>
      </c>
      <c r="K65" s="102">
        <f t="shared" si="17"/>
        <v>40</v>
      </c>
      <c r="L65" s="102">
        <f t="shared" si="17"/>
        <v>40</v>
      </c>
      <c r="M65" s="102">
        <f t="shared" si="17"/>
        <v>20</v>
      </c>
      <c r="N65" s="96"/>
      <c r="O65" s="66"/>
      <c r="P65" s="66"/>
    </row>
    <row r="66" spans="2:16" ht="12.75">
      <c r="B66" s="84" t="s">
        <v>25</v>
      </c>
      <c r="C66" s="81">
        <f t="shared" si="16"/>
        <v>5</v>
      </c>
      <c r="D66" s="81">
        <f>_xlfn.IFERROR(GETPIVOTDATA("Provider Name",'Pivot FE&amp;S'!$A$46,"Provider type",$B66,"Teaching",D$4),0)</f>
        <v>0</v>
      </c>
      <c r="E66" s="81">
        <f>_xlfn.IFERROR(GETPIVOTDATA("Provider Name",'Pivot FE&amp;S'!$A$46,"Provider type",$B66,"Teaching",E$4),0)</f>
        <v>1</v>
      </c>
      <c r="F66" s="81">
        <f>_xlfn.IFERROR(GETPIVOTDATA("Provider Name",'Pivot FE&amp;S'!$A$46,"Provider type",$B66,"Teaching",F$4),0)</f>
        <v>3</v>
      </c>
      <c r="G66" s="82">
        <f>_xlfn.IFERROR(GETPIVOTDATA("Provider Name",'Pivot FE&amp;S'!$A$46,"Provider type",$B66,"Teaching",G$4),0)</f>
        <v>1</v>
      </c>
      <c r="H66" s="66"/>
      <c r="I66" s="101" t="str">
        <f t="shared" si="14"/>
        <v>Sixth Form College (5)</v>
      </c>
      <c r="J66" s="102">
        <f t="shared" si="17"/>
        <v>0</v>
      </c>
      <c r="K66" s="102">
        <f t="shared" si="17"/>
        <v>20</v>
      </c>
      <c r="L66" s="102">
        <f t="shared" si="17"/>
        <v>60</v>
      </c>
      <c r="M66" s="102">
        <f t="shared" si="17"/>
        <v>20</v>
      </c>
      <c r="N66" s="96"/>
      <c r="O66" s="66"/>
      <c r="P66" s="66"/>
    </row>
    <row r="67" spans="2:16" ht="24" customHeight="1" thickBot="1">
      <c r="B67" s="86" t="s">
        <v>39</v>
      </c>
      <c r="C67" s="87">
        <f>SUM(C56:C66)</f>
        <v>96</v>
      </c>
      <c r="D67" s="87">
        <f>SUM(D57:D66)</f>
        <v>7</v>
      </c>
      <c r="E67" s="87">
        <f>SUM(E57:E66)</f>
        <v>37</v>
      </c>
      <c r="F67" s="87">
        <f>SUM(F56:F66)</f>
        <v>41</v>
      </c>
      <c r="G67" s="88">
        <f>SUM(G57:G66)</f>
        <v>11</v>
      </c>
      <c r="H67" s="66"/>
      <c r="I67" s="101" t="str">
        <f t="shared" si="14"/>
        <v>Total (96)</v>
      </c>
      <c r="J67" s="102">
        <f>D67/$C67*100</f>
        <v>7.291666666666667</v>
      </c>
      <c r="K67" s="102">
        <f>E67/$C67*100</f>
        <v>38.54166666666667</v>
      </c>
      <c r="L67" s="102">
        <f>F67/$C67*100</f>
        <v>42.70833333333333</v>
      </c>
      <c r="M67" s="102">
        <f>G67/$C67*100</f>
        <v>11.458333333333332</v>
      </c>
      <c r="N67" s="96"/>
      <c r="O67" s="66"/>
      <c r="P67" s="66"/>
    </row>
    <row r="68" spans="8:16" ht="12.75">
      <c r="H68" s="66"/>
      <c r="I68" s="65"/>
      <c r="J68" s="65"/>
      <c r="K68" s="65"/>
      <c r="L68" s="65"/>
      <c r="M68" s="65"/>
      <c r="N68" s="66"/>
      <c r="O68" s="66"/>
      <c r="P68" s="66"/>
    </row>
    <row r="69" spans="9:15" ht="12.75">
      <c r="I69" s="65"/>
      <c r="J69" s="65"/>
      <c r="K69" s="65"/>
      <c r="L69" s="65"/>
      <c r="M69" s="65"/>
      <c r="O69" s="65"/>
    </row>
    <row r="70" ht="12.75">
      <c r="N70" s="101" t="s">
        <v>74</v>
      </c>
    </row>
    <row r="71" ht="12.75">
      <c r="N71" s="101" t="s">
        <v>75</v>
      </c>
    </row>
    <row r="72" ht="12.75">
      <c r="T72" s="95" t="s">
        <v>216</v>
      </c>
    </row>
    <row r="76" ht="12.75">
      <c r="B76" s="67" t="s">
        <v>398</v>
      </c>
    </row>
    <row r="77" spans="9:13" ht="13.5" thickBot="1">
      <c r="I77" s="65"/>
      <c r="J77" s="65"/>
      <c r="K77" s="65"/>
      <c r="L77" s="65"/>
      <c r="M77" s="65"/>
    </row>
    <row r="78" spans="2:16" ht="12.75">
      <c r="B78" s="163" t="s">
        <v>27</v>
      </c>
      <c r="C78" s="165" t="s">
        <v>69</v>
      </c>
      <c r="D78" s="161" t="s">
        <v>158</v>
      </c>
      <c r="E78" s="161"/>
      <c r="F78" s="161"/>
      <c r="G78" s="162"/>
      <c r="I78" s="65"/>
      <c r="J78" s="65"/>
      <c r="K78" s="65"/>
      <c r="L78" s="65"/>
      <c r="M78" s="65"/>
      <c r="O78" s="66"/>
      <c r="P78" s="66"/>
    </row>
    <row r="79" spans="2:18" ht="20.25">
      <c r="B79" s="164"/>
      <c r="C79" s="166"/>
      <c r="D79" s="81" t="s">
        <v>42</v>
      </c>
      <c r="E79" s="81" t="s">
        <v>40</v>
      </c>
      <c r="F79" s="80" t="s">
        <v>41</v>
      </c>
      <c r="G79" s="82" t="s">
        <v>36</v>
      </c>
      <c r="I79" s="96"/>
      <c r="J79" s="96" t="s">
        <v>42</v>
      </c>
      <c r="K79" s="96" t="s">
        <v>40</v>
      </c>
      <c r="L79" s="96" t="s">
        <v>41</v>
      </c>
      <c r="M79" s="96" t="s">
        <v>36</v>
      </c>
      <c r="O79" s="103"/>
      <c r="P79" s="103"/>
      <c r="Q79" s="103"/>
      <c r="R79" s="103"/>
    </row>
    <row r="80" spans="2:18" ht="12.75">
      <c r="B80" s="79" t="s">
        <v>213</v>
      </c>
      <c r="C80" s="80">
        <f>SUM(D80:G80)</f>
        <v>0</v>
      </c>
      <c r="D80" s="81">
        <f>_xlfn.IFERROR(GETPIVOTDATA("Provider Name",'Pivot FE&amp;S'!$A$64,"Provider type",$B80,"Leadership and management",D$4),0)</f>
        <v>0</v>
      </c>
      <c r="E80" s="81">
        <f>_xlfn.IFERROR(GETPIVOTDATA("Provider Name",'Pivot FE&amp;S'!$A$64,"Provider type",$B80,"Leadership and management",E$4),0)</f>
        <v>0</v>
      </c>
      <c r="F80" s="81">
        <f>_xlfn.IFERROR(GETPIVOTDATA("Provider Name",'Pivot FE&amp;S'!$A$64,"Provider type",$B80,"Leadership and management",F$4),0)</f>
        <v>0</v>
      </c>
      <c r="G80" s="82">
        <f>_xlfn.IFERROR(GETPIVOTDATA("Provider Name",'Pivot FE&amp;S'!$A$64,"Provider type",$B80,"Leadership and management",G$4),0)</f>
        <v>0</v>
      </c>
      <c r="I80" s="96" t="str">
        <f>B80&amp;" "&amp;"("&amp;C80&amp;")"</f>
        <v>Academy Converter (0)</v>
      </c>
      <c r="J80" s="96" t="e">
        <f>D80/$C80*100</f>
        <v>#DIV/0!</v>
      </c>
      <c r="K80" s="96" t="e">
        <f>E80/$C80*100</f>
        <v>#DIV/0!</v>
      </c>
      <c r="L80" s="96" t="e">
        <f>F80/$C80*100</f>
        <v>#DIV/0!</v>
      </c>
      <c r="M80" s="96" t="e">
        <f>G80/$C80*100</f>
        <v>#DIV/0!</v>
      </c>
      <c r="O80" s="103"/>
      <c r="P80" s="103"/>
      <c r="Q80" s="103"/>
      <c r="R80" s="103"/>
    </row>
    <row r="81" spans="2:18" ht="12.75">
      <c r="B81" s="84" t="s">
        <v>68</v>
      </c>
      <c r="C81" s="81">
        <f>SUM(D81:G81)</f>
        <v>25</v>
      </c>
      <c r="D81" s="81">
        <f>_xlfn.IFERROR(GETPIVOTDATA("Provider Name",'Pivot FE&amp;S'!$A$64,"Provider type",$B81,"Leadership and management",D$4),0)</f>
        <v>1</v>
      </c>
      <c r="E81" s="81">
        <f>_xlfn.IFERROR(GETPIVOTDATA("Provider Name",'Pivot FE&amp;S'!$A$64,"Provider type",$B81,"Leadership and management",E$4),0)</f>
        <v>12</v>
      </c>
      <c r="F81" s="81">
        <f>_xlfn.IFERROR(GETPIVOTDATA("Provider Name",'Pivot FE&amp;S'!$A$64,"Provider type",$B81,"Leadership and management",F$4),0)</f>
        <v>6</v>
      </c>
      <c r="G81" s="82">
        <f>_xlfn.IFERROR(GETPIVOTDATA("Provider Name",'Pivot FE&amp;S'!$A$64,"Provider type",$B81,"Leadership and management",G$4),0)</f>
        <v>6</v>
      </c>
      <c r="I81" s="96" t="str">
        <f>B81&amp;" "&amp;"("&amp;C81&amp;")"</f>
        <v>Community Learning and Skills (25)</v>
      </c>
      <c r="J81" s="104">
        <f aca="true" t="shared" si="18" ref="J81:M82">D81/$C81*100</f>
        <v>4</v>
      </c>
      <c r="K81" s="104">
        <f t="shared" si="18"/>
        <v>48</v>
      </c>
      <c r="L81" s="104">
        <f t="shared" si="18"/>
        <v>24</v>
      </c>
      <c r="M81" s="104">
        <f t="shared" si="18"/>
        <v>24</v>
      </c>
      <c r="O81" s="103"/>
      <c r="P81" s="103"/>
      <c r="Q81" s="103"/>
      <c r="R81" s="103"/>
    </row>
    <row r="82" spans="2:18" ht="12.75">
      <c r="B82" s="84" t="s">
        <v>23</v>
      </c>
      <c r="C82" s="81">
        <f aca="true" t="shared" si="19" ref="C82:C90">SUM(D82:G82)</f>
        <v>2</v>
      </c>
      <c r="D82" s="81">
        <f>_xlfn.IFERROR(GETPIVOTDATA("Provider Name",'Pivot FE&amp;S'!$A$64,"Provider type",$B82,"Leadership and management",D$4),0)</f>
        <v>1</v>
      </c>
      <c r="E82" s="81">
        <f>_xlfn.IFERROR(GETPIVOTDATA("Provider Name",'Pivot FE&amp;S'!$A$64,"Provider type",$B82,"Leadership and management",E$4),0)</f>
        <v>1</v>
      </c>
      <c r="F82" s="81">
        <f>_xlfn.IFERROR(GETPIVOTDATA("Provider Name",'Pivot FE&amp;S'!$A$64,"Provider type",$B82,"Leadership and management",F$4),0)</f>
        <v>0</v>
      </c>
      <c r="G82" s="82">
        <f>_xlfn.IFERROR(GETPIVOTDATA("Provider Name",'Pivot FE&amp;S'!$A$64,"Provider type",$B82,"Leadership and management",G$4),0)</f>
        <v>0</v>
      </c>
      <c r="I82" s="96" t="str">
        <f>B82&amp;" "&amp;"("&amp;C82&amp;")"</f>
        <v>Employer (2)</v>
      </c>
      <c r="J82" s="104">
        <f t="shared" si="18"/>
        <v>50</v>
      </c>
      <c r="K82" s="104">
        <f t="shared" si="18"/>
        <v>50</v>
      </c>
      <c r="L82" s="104">
        <f t="shared" si="18"/>
        <v>0</v>
      </c>
      <c r="M82" s="104">
        <f t="shared" si="18"/>
        <v>0</v>
      </c>
      <c r="O82" s="103"/>
      <c r="P82" s="103"/>
      <c r="Q82" s="103"/>
      <c r="R82" s="103"/>
    </row>
    <row r="83" spans="2:18" ht="12.75">
      <c r="B83" s="84" t="s">
        <v>212</v>
      </c>
      <c r="C83" s="81">
        <f>SUM(D83:G83)</f>
        <v>0</v>
      </c>
      <c r="D83" s="81">
        <f>_xlfn.IFERROR(GETPIVOTDATA("Provider Name",'Pivot FE&amp;S'!$A$64,"Provider type",$B83,"Leadership and management",D$4),0)</f>
        <v>0</v>
      </c>
      <c r="E83" s="81">
        <f>_xlfn.IFERROR(GETPIVOTDATA("Provider Name",'Pivot FE&amp;S'!$A$64,"Provider type",$B83,"Leadership and management",E$4),0)</f>
        <v>0</v>
      </c>
      <c r="F83" s="81">
        <f>_xlfn.IFERROR(GETPIVOTDATA("Provider Name",'Pivot FE&amp;S'!$A$64,"Provider type",$B83,"Leadership and management",F$4),0)</f>
        <v>0</v>
      </c>
      <c r="G83" s="82">
        <f>_xlfn.IFERROR(GETPIVOTDATA("Provider Name",'Pivot FE&amp;S'!$A$64,"Provider type",$B83,"Leadership and management",G$4),0)</f>
        <v>0</v>
      </c>
      <c r="I83" s="96" t="str">
        <f>B83&amp;" "&amp;"("&amp;C83&amp;")"</f>
        <v>Free School - 16-19 (0)</v>
      </c>
      <c r="J83" s="104" t="e">
        <f>D83/$C83*100</f>
        <v>#DIV/0!</v>
      </c>
      <c r="K83" s="104" t="e">
        <f>E83/$C83*100</f>
        <v>#DIV/0!</v>
      </c>
      <c r="L83" s="104" t="e">
        <f>F83/$C83*100</f>
        <v>#DIV/0!</v>
      </c>
      <c r="M83" s="104" t="e">
        <f>G83/$C83*100</f>
        <v>#DIV/0!</v>
      </c>
      <c r="O83" s="103"/>
      <c r="P83" s="103"/>
      <c r="Q83" s="103"/>
      <c r="R83" s="103"/>
    </row>
    <row r="84" spans="2:18" ht="12.75">
      <c r="B84" s="84" t="s">
        <v>65</v>
      </c>
      <c r="C84" s="81">
        <f t="shared" si="19"/>
        <v>22</v>
      </c>
      <c r="D84" s="81">
        <f>_xlfn.IFERROR(GETPIVOTDATA("Provider Name",'Pivot FE&amp;S'!$A$64,"Provider type",$B84,"Leadership and management",D$4),0)</f>
        <v>2</v>
      </c>
      <c r="E84" s="81">
        <f>_xlfn.IFERROR(GETPIVOTDATA("Provider Name",'Pivot FE&amp;S'!$A$64,"Provider type",$B84,"Leadership and management",E$4),0)</f>
        <v>8</v>
      </c>
      <c r="F84" s="81">
        <f>_xlfn.IFERROR(GETPIVOTDATA("Provider Name",'Pivot FE&amp;S'!$A$64,"Provider type",$B84,"Leadership and management",F$4),0)</f>
        <v>10</v>
      </c>
      <c r="G84" s="82">
        <f>_xlfn.IFERROR(GETPIVOTDATA("Provider Name",'Pivot FE&amp;S'!$A$64,"Provider type",$B84,"Leadership and management",G$4),0)</f>
        <v>2</v>
      </c>
      <c r="I84" s="96" t="str">
        <f aca="true" t="shared" si="20" ref="I84:I90">B84&amp;" "&amp;"("&amp;C84&amp;")"</f>
        <v>General Further Education/Tertiary College (22)</v>
      </c>
      <c r="J84" s="104">
        <f aca="true" t="shared" si="21" ref="J84:J90">D84/$C84*100</f>
        <v>9.090909090909092</v>
      </c>
      <c r="K84" s="104">
        <f aca="true" t="shared" si="22" ref="K84:K91">E84/$C84*100</f>
        <v>36.36363636363637</v>
      </c>
      <c r="L84" s="104">
        <f aca="true" t="shared" si="23" ref="L84:L90">F84/$C84*100</f>
        <v>45.45454545454545</v>
      </c>
      <c r="M84" s="104">
        <f aca="true" t="shared" si="24" ref="M84:M90">G84/$C84*100</f>
        <v>9.090909090909092</v>
      </c>
      <c r="O84" s="103"/>
      <c r="P84" s="103"/>
      <c r="Q84" s="103"/>
      <c r="R84" s="103"/>
    </row>
    <row r="85" spans="2:18" ht="12.75">
      <c r="B85" s="84" t="s">
        <v>202</v>
      </c>
      <c r="C85" s="81">
        <f t="shared" si="19"/>
        <v>1</v>
      </c>
      <c r="D85" s="81">
        <f>_xlfn.IFERROR(GETPIVOTDATA("Provider Name",'Pivot FE&amp;S'!$A$64,"Provider type",$B85,"Leadership and management",D$4),0)</f>
        <v>0</v>
      </c>
      <c r="E85" s="81">
        <f>_xlfn.IFERROR(GETPIVOTDATA("Provider Name",'Pivot FE&amp;S'!$A$64,"Provider type",$B85,"Leadership and management",E$4),0)</f>
        <v>0</v>
      </c>
      <c r="F85" s="81">
        <f>_xlfn.IFERROR(GETPIVOTDATA("Provider Name",'Pivot FE&amp;S'!$A$64,"Provider type",$B85,"Leadership and management",F$4),0)</f>
        <v>1</v>
      </c>
      <c r="G85" s="82">
        <f>_xlfn.IFERROR(GETPIVOTDATA("Provider Name",'Pivot FE&amp;S'!$A$64,"Provider type",$B85,"Leadership and management",G$4),0)</f>
        <v>0</v>
      </c>
      <c r="I85" s="96" t="str">
        <f>B85&amp;" "&amp;"("&amp;C85&amp;")"</f>
        <v>Specialist Further Education (1)</v>
      </c>
      <c r="J85" s="104">
        <f>D85/$C85*100</f>
        <v>0</v>
      </c>
      <c r="K85" s="104">
        <f>E85/$C85*100</f>
        <v>0</v>
      </c>
      <c r="L85" s="104">
        <f>F85/$C85*100</f>
        <v>100</v>
      </c>
      <c r="M85" s="104">
        <f>G85/$C85*100</f>
        <v>0</v>
      </c>
      <c r="O85" s="103"/>
      <c r="P85" s="103"/>
      <c r="Q85" s="103"/>
      <c r="R85" s="103"/>
    </row>
    <row r="86" spans="2:18" ht="12.75">
      <c r="B86" s="84" t="s">
        <v>201</v>
      </c>
      <c r="C86" s="81">
        <f t="shared" si="19"/>
        <v>1</v>
      </c>
      <c r="D86" s="81">
        <f>_xlfn.IFERROR(GETPIVOTDATA("Provider Name",'Pivot FE&amp;S'!$A$64,"Provider type",$B86,"Leadership and management",D$4),0)</f>
        <v>1</v>
      </c>
      <c r="E86" s="81">
        <f>_xlfn.IFERROR(GETPIVOTDATA("Provider Name",'Pivot FE&amp;S'!$A$64,"Provider type",$B86,"Leadership and management",E$4),0)</f>
        <v>0</v>
      </c>
      <c r="F86" s="81">
        <f>_xlfn.IFERROR(GETPIVOTDATA("Provider Name",'Pivot FE&amp;S'!$A$64,"Provider type",$B86,"Leadership and management",F$4),0)</f>
        <v>0</v>
      </c>
      <c r="G86" s="82">
        <f>_xlfn.IFERROR(GETPIVOTDATA("Provider Name",'Pivot FE&amp;S'!$A$64,"Provider type",$B86,"Leadership and management",G$4),0)</f>
        <v>0</v>
      </c>
      <c r="I86" s="96" t="str">
        <f>B86&amp;" "&amp;"("&amp;C86&amp;")"</f>
        <v>Higher Education Institution (1)</v>
      </c>
      <c r="J86" s="104">
        <f>D86/$C86*100</f>
        <v>100</v>
      </c>
      <c r="K86" s="104">
        <f>E86/$C86*100</f>
        <v>0</v>
      </c>
      <c r="L86" s="104">
        <f>F86/$C86*100</f>
        <v>0</v>
      </c>
      <c r="M86" s="104">
        <f>G86/$C86*100</f>
        <v>0</v>
      </c>
      <c r="O86" s="103"/>
      <c r="P86" s="103"/>
      <c r="Q86" s="103"/>
      <c r="R86" s="103"/>
    </row>
    <row r="87" spans="2:18" ht="12.75">
      <c r="B87" s="84" t="s">
        <v>22</v>
      </c>
      <c r="C87" s="81">
        <f t="shared" si="19"/>
        <v>35</v>
      </c>
      <c r="D87" s="81">
        <f>_xlfn.IFERROR(GETPIVOTDATA("Provider Name",'Pivot FE&amp;S'!$A$64,"Provider type",$B87,"Leadership and management",D$4),0)</f>
        <v>4</v>
      </c>
      <c r="E87" s="81">
        <f>_xlfn.IFERROR(GETPIVOTDATA("Provider Name",'Pivot FE&amp;S'!$A$64,"Provider type",$B87,"Leadership and management",E$4),0)</f>
        <v>8</v>
      </c>
      <c r="F87" s="81">
        <f>_xlfn.IFERROR(GETPIVOTDATA("Provider Name",'Pivot FE&amp;S'!$A$64,"Provider type",$B87,"Leadership and management",F$4),0)</f>
        <v>19</v>
      </c>
      <c r="G87" s="82">
        <f>_xlfn.IFERROR(GETPIVOTDATA("Provider Name",'Pivot FE&amp;S'!$A$64,"Provider type",$B87,"Leadership and management",G$4),0)</f>
        <v>4</v>
      </c>
      <c r="I87" s="96" t="str">
        <f t="shared" si="20"/>
        <v>Independent Learning Provider (35)</v>
      </c>
      <c r="J87" s="104">
        <f t="shared" si="21"/>
        <v>11.428571428571429</v>
      </c>
      <c r="K87" s="104">
        <f t="shared" si="22"/>
        <v>22.857142857142858</v>
      </c>
      <c r="L87" s="104">
        <f t="shared" si="23"/>
        <v>54.285714285714285</v>
      </c>
      <c r="M87" s="104">
        <f t="shared" si="24"/>
        <v>11.428571428571429</v>
      </c>
      <c r="O87" s="103"/>
      <c r="P87" s="103"/>
      <c r="Q87" s="103"/>
      <c r="R87" s="103"/>
    </row>
    <row r="88" spans="2:18" ht="12.75">
      <c r="B88" s="84" t="s">
        <v>203</v>
      </c>
      <c r="C88" s="81">
        <f t="shared" si="19"/>
        <v>0</v>
      </c>
      <c r="D88" s="81">
        <f>_xlfn.IFERROR(GETPIVOTDATA("Provider Name",'Pivot FE&amp;S'!$A$64,"Provider type",$B88,"Leadership and management",D$4),0)</f>
        <v>0</v>
      </c>
      <c r="E88" s="81">
        <f>_xlfn.IFERROR(GETPIVOTDATA("Provider Name",'Pivot FE&amp;S'!$A$64,"Provider type",$B88,"Leadership and management",E$4),0)</f>
        <v>0</v>
      </c>
      <c r="F88" s="81">
        <f>_xlfn.IFERROR(GETPIVOTDATA("Provider Name",'Pivot FE&amp;S'!$A$64,"Provider type",$B88,"Leadership and management",F$4),0)</f>
        <v>0</v>
      </c>
      <c r="G88" s="82">
        <f>_xlfn.IFERROR(GETPIVOTDATA("Provider Name",'Pivot FE&amp;S'!$A$64,"Provider type",$B88,"Leadership and management",G$4),0)</f>
        <v>0</v>
      </c>
      <c r="I88" s="96" t="str">
        <f>B88&amp;" "&amp;"("&amp;C88&amp;")"</f>
        <v>National Careers Service (0)</v>
      </c>
      <c r="J88" s="104" t="e">
        <f>D88/$C88*100</f>
        <v>#DIV/0!</v>
      </c>
      <c r="K88" s="104" t="e">
        <f>E88/$C88*100</f>
        <v>#DIV/0!</v>
      </c>
      <c r="L88" s="104" t="e">
        <f>F88/$C88*100</f>
        <v>#DIV/0!</v>
      </c>
      <c r="M88" s="104" t="e">
        <f>G88/$C88*100</f>
        <v>#DIV/0!</v>
      </c>
      <c r="O88" s="103"/>
      <c r="P88" s="103"/>
      <c r="Q88" s="103"/>
      <c r="R88" s="103"/>
    </row>
    <row r="89" spans="2:18" ht="12.75">
      <c r="B89" s="84" t="s">
        <v>24</v>
      </c>
      <c r="C89" s="81">
        <f t="shared" si="19"/>
        <v>5</v>
      </c>
      <c r="D89" s="81">
        <f>_xlfn.IFERROR(GETPIVOTDATA("Provider Name",'Pivot FE&amp;S'!$A$64,"Provider type",$B89,"Leadership and management",D$4),0)</f>
        <v>0</v>
      </c>
      <c r="E89" s="81">
        <f>_xlfn.IFERROR(GETPIVOTDATA("Provider Name",'Pivot FE&amp;S'!$A$64,"Provider type",$B89,"Leadership and management",E$4),0)</f>
        <v>2</v>
      </c>
      <c r="F89" s="81">
        <f>_xlfn.IFERROR(GETPIVOTDATA("Provider Name",'Pivot FE&amp;S'!$A$64,"Provider type",$B89,"Leadership and management",F$4),0)</f>
        <v>2</v>
      </c>
      <c r="G89" s="82">
        <f>_xlfn.IFERROR(GETPIVOTDATA("Provider Name",'Pivot FE&amp;S'!$A$64,"Provider type",$B89,"Leadership and management",G$4),0)</f>
        <v>1</v>
      </c>
      <c r="I89" s="96" t="str">
        <f t="shared" si="20"/>
        <v>Independent Specialist College (5)</v>
      </c>
      <c r="J89" s="104">
        <f t="shared" si="21"/>
        <v>0</v>
      </c>
      <c r="K89" s="104">
        <f t="shared" si="22"/>
        <v>40</v>
      </c>
      <c r="L89" s="104">
        <f t="shared" si="23"/>
        <v>40</v>
      </c>
      <c r="M89" s="104">
        <f t="shared" si="24"/>
        <v>20</v>
      </c>
      <c r="O89" s="103"/>
      <c r="P89" s="103"/>
      <c r="Q89" s="103"/>
      <c r="R89" s="103"/>
    </row>
    <row r="90" spans="2:18" ht="12.75">
      <c r="B90" s="84" t="s">
        <v>25</v>
      </c>
      <c r="C90" s="81">
        <f t="shared" si="19"/>
        <v>5</v>
      </c>
      <c r="D90" s="81">
        <f>_xlfn.IFERROR(GETPIVOTDATA("Provider Name",'Pivot FE&amp;S'!$A$64,"Provider type",$B90,"Leadership and management",D$4),0)</f>
        <v>1</v>
      </c>
      <c r="E90" s="81">
        <f>_xlfn.IFERROR(GETPIVOTDATA("Provider Name",'Pivot FE&amp;S'!$A$64,"Provider type",$B90,"Leadership and management",E$4),0)</f>
        <v>0</v>
      </c>
      <c r="F90" s="81">
        <f>_xlfn.IFERROR(GETPIVOTDATA("Provider Name",'Pivot FE&amp;S'!$A$64,"Provider type",$B90,"Leadership and management",F$4),0)</f>
        <v>2</v>
      </c>
      <c r="G90" s="82">
        <f>_xlfn.IFERROR(GETPIVOTDATA("Provider Name",'Pivot FE&amp;S'!$A$64,"Provider type",$B90,"Leadership and management",G$4),0)</f>
        <v>2</v>
      </c>
      <c r="I90" s="96" t="str">
        <f t="shared" si="20"/>
        <v>Sixth Form College (5)</v>
      </c>
      <c r="J90" s="104">
        <f t="shared" si="21"/>
        <v>20</v>
      </c>
      <c r="K90" s="104">
        <f t="shared" si="22"/>
        <v>0</v>
      </c>
      <c r="L90" s="104">
        <f t="shared" si="23"/>
        <v>40</v>
      </c>
      <c r="M90" s="104">
        <f t="shared" si="24"/>
        <v>40</v>
      </c>
      <c r="O90" s="103"/>
      <c r="P90" s="103"/>
      <c r="Q90" s="103"/>
      <c r="R90" s="103"/>
    </row>
    <row r="91" spans="2:18" ht="13.5" thickBot="1">
      <c r="B91" s="86" t="s">
        <v>39</v>
      </c>
      <c r="C91" s="87">
        <f>SUM(C80:C90)</f>
        <v>96</v>
      </c>
      <c r="D91" s="87">
        <f>SUM(D81:D90)</f>
        <v>10</v>
      </c>
      <c r="E91" s="87">
        <f>SUM(E81:E90)</f>
        <v>31</v>
      </c>
      <c r="F91" s="87">
        <f>SUM(F80:F90)</f>
        <v>40</v>
      </c>
      <c r="G91" s="88">
        <f>SUM(G81:G90)</f>
        <v>15</v>
      </c>
      <c r="I91" s="96" t="str">
        <f>B91&amp;" "&amp;"("&amp;C91&amp;")"</f>
        <v>Total (96)</v>
      </c>
      <c r="J91" s="104">
        <f>D91/$C91*100</f>
        <v>10.416666666666668</v>
      </c>
      <c r="K91" s="104">
        <f t="shared" si="22"/>
        <v>32.29166666666667</v>
      </c>
      <c r="L91" s="104">
        <f>F91/$C91*100</f>
        <v>41.66666666666667</v>
      </c>
      <c r="M91" s="104">
        <f>G91/$C91*100</f>
        <v>15.625</v>
      </c>
      <c r="O91" s="103"/>
      <c r="P91" s="103"/>
      <c r="Q91" s="103"/>
      <c r="R91" s="103"/>
    </row>
    <row r="92" spans="9:18" ht="12.75">
      <c r="I92" s="65"/>
      <c r="J92" s="65"/>
      <c r="K92" s="65"/>
      <c r="L92" s="65"/>
      <c r="M92" s="65"/>
      <c r="O92" s="103"/>
      <c r="P92" s="103"/>
      <c r="Q92" s="103"/>
      <c r="R92" s="103"/>
    </row>
    <row r="93" spans="9:18" ht="12.75">
      <c r="I93" s="103"/>
      <c r="J93" s="103"/>
      <c r="K93" s="103"/>
      <c r="L93" s="103"/>
      <c r="M93" s="103"/>
      <c r="N93" s="103"/>
      <c r="O93" s="103"/>
      <c r="P93" s="103"/>
      <c r="Q93" s="103"/>
      <c r="R93" s="103"/>
    </row>
    <row r="94" spans="9:18" ht="12.75">
      <c r="I94" s="103"/>
      <c r="J94" s="103"/>
      <c r="K94" s="103"/>
      <c r="L94" s="103"/>
      <c r="M94" s="103"/>
      <c r="N94" s="103"/>
      <c r="O94" s="103"/>
      <c r="P94" s="103"/>
      <c r="Q94" s="103"/>
      <c r="R94" s="103"/>
    </row>
    <row r="95" spans="9:18" ht="12.75">
      <c r="I95" s="103"/>
      <c r="J95" s="103"/>
      <c r="K95" s="103"/>
      <c r="L95" s="103"/>
      <c r="M95" s="103"/>
      <c r="N95" s="103"/>
      <c r="O95" s="103"/>
      <c r="P95" s="103"/>
      <c r="Q95" s="103"/>
      <c r="R95" s="103"/>
    </row>
    <row r="96" spans="12:14" ht="12.75">
      <c r="L96" s="64"/>
      <c r="N96" s="101" t="s">
        <v>74</v>
      </c>
    </row>
    <row r="97" spans="12:14" ht="12.75">
      <c r="L97" s="64"/>
      <c r="N97" s="101" t="s">
        <v>75</v>
      </c>
    </row>
    <row r="98" ht="12.75">
      <c r="T98" s="95" t="s">
        <v>216</v>
      </c>
    </row>
    <row r="100" ht="12.75">
      <c r="B100" s="67" t="s">
        <v>399</v>
      </c>
    </row>
    <row r="101" ht="13.5" thickBot="1"/>
    <row r="102" spans="2:7" ht="33.75" customHeight="1">
      <c r="B102" s="105" t="s">
        <v>135</v>
      </c>
      <c r="C102" s="106" t="s">
        <v>136</v>
      </c>
      <c r="D102" s="161" t="s">
        <v>137</v>
      </c>
      <c r="E102" s="161"/>
      <c r="F102" s="161"/>
      <c r="G102" s="162"/>
    </row>
    <row r="103" spans="2:7" ht="20.25" hidden="1">
      <c r="B103" s="79"/>
      <c r="C103" s="107"/>
      <c r="D103" s="80" t="s">
        <v>42</v>
      </c>
      <c r="E103" s="80" t="s">
        <v>40</v>
      </c>
      <c r="F103" s="80" t="s">
        <v>41</v>
      </c>
      <c r="G103" s="108" t="s">
        <v>36</v>
      </c>
    </row>
    <row r="104" spans="2:7" ht="12.75">
      <c r="B104" s="109" t="s">
        <v>142</v>
      </c>
      <c r="C104" s="110">
        <f>SUM(D104:G104)</f>
        <v>10</v>
      </c>
      <c r="D104" s="110">
        <f>_xlfn.IFERROR(GETPIVOTDATA("URN",'Pivot FE&amp;S'!$A$107,"SSA 2 descriptor",$B104,"Outcome",1),0)</f>
        <v>1</v>
      </c>
      <c r="E104" s="110">
        <f>_xlfn.IFERROR(GETPIVOTDATA("URN",'Pivot FE&amp;S'!$A$107,"SSA 2 descriptor",$B104,"Outcome",2),0)</f>
        <v>5</v>
      </c>
      <c r="F104" s="110">
        <f>_xlfn.IFERROR(GETPIVOTDATA("URN",'Pivot FE&amp;S'!$A$107,"SSA 2 descriptor",$B104,"Outcome",3),0)</f>
        <v>4</v>
      </c>
      <c r="G104" s="111">
        <f>_xlfn.IFERROR(GETPIVOTDATA("URN",'Pivot FE&amp;S'!$A$107,"SSA 2 descriptor",$B104,"Outcome",4),0)</f>
        <v>0</v>
      </c>
    </row>
    <row r="105" spans="2:9" ht="12.75">
      <c r="B105" s="109" t="s">
        <v>59</v>
      </c>
      <c r="C105" s="110">
        <f aca="true" t="shared" si="25" ref="C105:C146">SUM(D105:G105)</f>
        <v>22</v>
      </c>
      <c r="D105" s="110">
        <f>_xlfn.IFERROR(GETPIVOTDATA("URN",'Pivot FE&amp;S'!$A$107,"SSA 2 descriptor",$B105,"Outcome",1),0)</f>
        <v>0</v>
      </c>
      <c r="E105" s="110">
        <f>_xlfn.IFERROR(GETPIVOTDATA("URN",'Pivot FE&amp;S'!$A$107,"SSA 2 descriptor",$B105,"Outcome",2),0)</f>
        <v>9</v>
      </c>
      <c r="F105" s="110">
        <f>_xlfn.IFERROR(GETPIVOTDATA("URN",'Pivot FE&amp;S'!$A$107,"SSA 2 descriptor",$B105,"Outcome",3),0)</f>
        <v>12</v>
      </c>
      <c r="G105" s="111">
        <f>_xlfn.IFERROR(GETPIVOTDATA("URN",'Pivot FE&amp;S'!$A$107,"SSA 2 descriptor",$B105,"Outcome",4),0)</f>
        <v>1</v>
      </c>
      <c r="I105" s="112"/>
    </row>
    <row r="106" spans="2:9" ht="12.75">
      <c r="B106" s="109" t="s">
        <v>96</v>
      </c>
      <c r="C106" s="110">
        <f t="shared" si="25"/>
        <v>2</v>
      </c>
      <c r="D106" s="110">
        <f>_xlfn.IFERROR(GETPIVOTDATA("URN",'Pivot FE&amp;S'!$A$107,"SSA 2 descriptor",$B106,"Outcome",1),0)</f>
        <v>0</v>
      </c>
      <c r="E106" s="110">
        <f>_xlfn.IFERROR(GETPIVOTDATA("URN",'Pivot FE&amp;S'!$A$107,"SSA 2 descriptor",$B106,"Outcome",2),0)</f>
        <v>0</v>
      </c>
      <c r="F106" s="110">
        <f>_xlfn.IFERROR(GETPIVOTDATA("URN",'Pivot FE&amp;S'!$A$107,"SSA 2 descriptor",$B106,"Outcome",3),0)</f>
        <v>2</v>
      </c>
      <c r="G106" s="111">
        <f>_xlfn.IFERROR(GETPIVOTDATA("URN",'Pivot FE&amp;S'!$A$107,"SSA 2 descriptor",$B106,"Outcome",4),0)</f>
        <v>0</v>
      </c>
      <c r="H106" s="113"/>
      <c r="I106" s="112"/>
    </row>
    <row r="107" spans="2:9" ht="12.75">
      <c r="B107" s="109" t="s">
        <v>206</v>
      </c>
      <c r="C107" s="110">
        <f t="shared" si="25"/>
        <v>0</v>
      </c>
      <c r="D107" s="110">
        <f>_xlfn.IFERROR(GETPIVOTDATA("URN",'Pivot FE&amp;S'!$A$107,"SSA 2 descriptor",$B107,"Outcome",1),0)</f>
        <v>0</v>
      </c>
      <c r="E107" s="110">
        <f>_xlfn.IFERROR(GETPIVOTDATA("URN",'Pivot FE&amp;S'!$A$107,"SSA 2 descriptor",$B107,"Outcome",2),0)</f>
        <v>0</v>
      </c>
      <c r="F107" s="110">
        <f>_xlfn.IFERROR(GETPIVOTDATA("URN",'Pivot FE&amp;S'!$A$107,"SSA 2 descriptor",$B107,"Outcome",3),0)</f>
        <v>0</v>
      </c>
      <c r="G107" s="111">
        <f>_xlfn.IFERROR(GETPIVOTDATA("URN",'Pivot FE&amp;S'!$A$107,"SSA 2 descriptor",$B107,"Outcome",4),0)</f>
        <v>0</v>
      </c>
      <c r="I107" s="112"/>
    </row>
    <row r="108" spans="2:9" ht="12.75">
      <c r="B108" s="109" t="s">
        <v>98</v>
      </c>
      <c r="C108" s="110">
        <f t="shared" si="25"/>
        <v>0</v>
      </c>
      <c r="D108" s="110">
        <f>_xlfn.IFERROR(GETPIVOTDATA("URN",'Pivot FE&amp;S'!$A$107,"SSA 2 descriptor",$B108,"Outcome",1),0)</f>
        <v>0</v>
      </c>
      <c r="E108" s="110">
        <f>_xlfn.IFERROR(GETPIVOTDATA("URN",'Pivot FE&amp;S'!$A$107,"SSA 2 descriptor",$B108,"Outcome",2),0)</f>
        <v>0</v>
      </c>
      <c r="F108" s="110">
        <f>_xlfn.IFERROR(GETPIVOTDATA("URN",'Pivot FE&amp;S'!$A$107,"SSA 2 descriptor",$B108,"Outcome",3),0)</f>
        <v>0</v>
      </c>
      <c r="G108" s="111">
        <f>_xlfn.IFERROR(GETPIVOTDATA("URN",'Pivot FE&amp;S'!$A$107,"SSA 2 descriptor",$B108,"Outcome",4),0)</f>
        <v>0</v>
      </c>
      <c r="I108" s="112"/>
    </row>
    <row r="109" spans="2:9" ht="12.75">
      <c r="B109" s="109" t="s">
        <v>211</v>
      </c>
      <c r="C109" s="110">
        <f t="shared" si="25"/>
        <v>0</v>
      </c>
      <c r="D109" s="110">
        <f>_xlfn.IFERROR(GETPIVOTDATA("URN",'Pivot FE&amp;S'!$A$107,"SSA 2 descriptor",$B109,"Outcome",1),0)</f>
        <v>0</v>
      </c>
      <c r="E109" s="110">
        <f>_xlfn.IFERROR(GETPIVOTDATA("URN",'Pivot FE&amp;S'!$A$107,"SSA 2 descriptor",$B109,"Outcome",2),0)</f>
        <v>0</v>
      </c>
      <c r="F109" s="110">
        <f>_xlfn.IFERROR(GETPIVOTDATA("URN",'Pivot FE&amp;S'!$A$107,"SSA 2 descriptor",$B109,"Outcome",3),0)</f>
        <v>0</v>
      </c>
      <c r="G109" s="111">
        <f>_xlfn.IFERROR(GETPIVOTDATA("URN",'Pivot FE&amp;S'!$A$107,"SSA 2 descriptor",$B109,"Outcome",4),0)</f>
        <v>0</v>
      </c>
      <c r="I109" s="112"/>
    </row>
    <row r="110" spans="2:9" ht="12.75">
      <c r="B110" s="109" t="s">
        <v>143</v>
      </c>
      <c r="C110" s="110">
        <f t="shared" si="25"/>
        <v>0</v>
      </c>
      <c r="D110" s="110">
        <f>_xlfn.IFERROR(GETPIVOTDATA("URN",'Pivot FE&amp;S'!$A$107,"SSA 2 descriptor",$B110,"Outcome",1),0)</f>
        <v>0</v>
      </c>
      <c r="E110" s="110">
        <f>_xlfn.IFERROR(GETPIVOTDATA("URN",'Pivot FE&amp;S'!$A$107,"SSA 2 descriptor",$B110,"Outcome",2),0)</f>
        <v>0</v>
      </c>
      <c r="F110" s="110">
        <f>_xlfn.IFERROR(GETPIVOTDATA("URN",'Pivot FE&amp;S'!$A$107,"SSA 2 descriptor",$B110,"Outcome",3),0)</f>
        <v>0</v>
      </c>
      <c r="G110" s="111">
        <f>_xlfn.IFERROR(GETPIVOTDATA("URN",'Pivot FE&amp;S'!$A$107,"SSA 2 descriptor",$B110,"Outcome",4),0)</f>
        <v>0</v>
      </c>
      <c r="I110" s="112"/>
    </row>
    <row r="111" spans="2:9" ht="12.75">
      <c r="B111" s="109" t="s">
        <v>205</v>
      </c>
      <c r="C111" s="110">
        <f t="shared" si="25"/>
        <v>1</v>
      </c>
      <c r="D111" s="110">
        <f>_xlfn.IFERROR(GETPIVOTDATA("URN",'Pivot FE&amp;S'!$A$107,"SSA 2 descriptor",$B111,"Outcome",1),0)</f>
        <v>0</v>
      </c>
      <c r="E111" s="110">
        <f>_xlfn.IFERROR(GETPIVOTDATA("URN",'Pivot FE&amp;S'!$A$107,"SSA 2 descriptor",$B111,"Outcome",2),0)</f>
        <v>1</v>
      </c>
      <c r="F111" s="110">
        <f>_xlfn.IFERROR(GETPIVOTDATA("URN",'Pivot FE&amp;S'!$A$107,"SSA 2 descriptor",$B111,"Outcome",3),0)</f>
        <v>0</v>
      </c>
      <c r="G111" s="111">
        <f>_xlfn.IFERROR(GETPIVOTDATA("URN",'Pivot FE&amp;S'!$A$107,"SSA 2 descriptor",$B111,"Outcome",4),0)</f>
        <v>0</v>
      </c>
      <c r="I111" s="112"/>
    </row>
    <row r="112" spans="2:9" ht="12.75">
      <c r="B112" s="109" t="s">
        <v>99</v>
      </c>
      <c r="C112" s="110">
        <f t="shared" si="25"/>
        <v>10</v>
      </c>
      <c r="D112" s="110">
        <f>_xlfn.IFERROR(GETPIVOTDATA("URN",'Pivot FE&amp;S'!$A$107,"SSA 2 descriptor",$B112,"Outcome",1),0)</f>
        <v>0</v>
      </c>
      <c r="E112" s="110">
        <f>_xlfn.IFERROR(GETPIVOTDATA("URN",'Pivot FE&amp;S'!$A$107,"SSA 2 descriptor",$B112,"Outcome",2),0)</f>
        <v>5</v>
      </c>
      <c r="F112" s="110">
        <f>_xlfn.IFERROR(GETPIVOTDATA("URN",'Pivot FE&amp;S'!$A$107,"SSA 2 descriptor",$B112,"Outcome",3),0)</f>
        <v>3</v>
      </c>
      <c r="G112" s="111">
        <f>_xlfn.IFERROR(GETPIVOTDATA("URN",'Pivot FE&amp;S'!$A$107,"SSA 2 descriptor",$B112,"Outcome",4),0)</f>
        <v>2</v>
      </c>
      <c r="I112" s="112"/>
    </row>
    <row r="113" spans="2:9" ht="12.75">
      <c r="B113" s="109" t="s">
        <v>100</v>
      </c>
      <c r="C113" s="110">
        <f t="shared" si="25"/>
        <v>1</v>
      </c>
      <c r="D113" s="110">
        <f>_xlfn.IFERROR(GETPIVOTDATA("URN",'Pivot FE&amp;S'!$A$107,"SSA 2 descriptor",$B113,"Outcome",1),0)</f>
        <v>0</v>
      </c>
      <c r="E113" s="110">
        <f>_xlfn.IFERROR(GETPIVOTDATA("URN",'Pivot FE&amp;S'!$A$107,"SSA 2 descriptor",$B113,"Outcome",2),0)</f>
        <v>1</v>
      </c>
      <c r="F113" s="110">
        <f>_xlfn.IFERROR(GETPIVOTDATA("URN",'Pivot FE&amp;S'!$A$107,"SSA 2 descriptor",$B113,"Outcome",3),0)</f>
        <v>0</v>
      </c>
      <c r="G113" s="111">
        <f>_xlfn.IFERROR(GETPIVOTDATA("URN",'Pivot FE&amp;S'!$A$107,"SSA 2 descriptor",$B113,"Outcome",4),0)</f>
        <v>0</v>
      </c>
      <c r="I113" s="112"/>
    </row>
    <row r="114" spans="2:9" ht="12.75">
      <c r="B114" s="109" t="s">
        <v>120</v>
      </c>
      <c r="C114" s="110">
        <f t="shared" si="25"/>
        <v>5</v>
      </c>
      <c r="D114" s="110">
        <f>_xlfn.IFERROR(GETPIVOTDATA("URN",'Pivot FE&amp;S'!$A$107,"SSA 2 descriptor",$B114,"Outcome",1),0)</f>
        <v>1</v>
      </c>
      <c r="E114" s="110">
        <f>_xlfn.IFERROR(GETPIVOTDATA("URN",'Pivot FE&amp;S'!$A$107,"SSA 2 descriptor",$B114,"Outcome",2),0)</f>
        <v>2</v>
      </c>
      <c r="F114" s="110">
        <f>_xlfn.IFERROR(GETPIVOTDATA("URN",'Pivot FE&amp;S'!$A$107,"SSA 2 descriptor",$B114,"Outcome",3),0)</f>
        <v>2</v>
      </c>
      <c r="G114" s="111">
        <f>_xlfn.IFERROR(GETPIVOTDATA("URN",'Pivot FE&amp;S'!$A$107,"SSA 2 descriptor",$B114,"Outcome",4),0)</f>
        <v>0</v>
      </c>
      <c r="I114" s="112"/>
    </row>
    <row r="115" spans="2:9" ht="12.75">
      <c r="B115" s="109" t="s">
        <v>101</v>
      </c>
      <c r="C115" s="110">
        <f t="shared" si="25"/>
        <v>24</v>
      </c>
      <c r="D115" s="110">
        <f>_xlfn.IFERROR(GETPIVOTDATA("URN",'Pivot FE&amp;S'!$A$107,"SSA 2 descriptor",$B115,"Outcome",1),0)</f>
        <v>0</v>
      </c>
      <c r="E115" s="110">
        <f>_xlfn.IFERROR(GETPIVOTDATA("URN",'Pivot FE&amp;S'!$A$107,"SSA 2 descriptor",$B115,"Outcome",2),0)</f>
        <v>9</v>
      </c>
      <c r="F115" s="110">
        <f>_xlfn.IFERROR(GETPIVOTDATA("URN",'Pivot FE&amp;S'!$A$107,"SSA 2 descriptor",$B115,"Outcome",3),0)</f>
        <v>15</v>
      </c>
      <c r="G115" s="111">
        <f>_xlfn.IFERROR(GETPIVOTDATA("URN",'Pivot FE&amp;S'!$A$107,"SSA 2 descriptor",$B115,"Outcome",4),0)</f>
        <v>0</v>
      </c>
      <c r="I115" s="112"/>
    </row>
    <row r="116" spans="2:9" ht="12.75">
      <c r="B116" s="109" t="s">
        <v>45</v>
      </c>
      <c r="C116" s="110">
        <f t="shared" si="25"/>
        <v>0</v>
      </c>
      <c r="D116" s="110">
        <f>_xlfn.IFERROR(GETPIVOTDATA("URN",'Pivot FE&amp;S'!$A$107,"SSA 2 descriptor",$B116,"Outcome",1),0)</f>
        <v>0</v>
      </c>
      <c r="E116" s="110">
        <f>_xlfn.IFERROR(GETPIVOTDATA("URN",'Pivot FE&amp;S'!$A$107,"SSA 2 descriptor",$B116,"Outcome",2),0)</f>
        <v>0</v>
      </c>
      <c r="F116" s="110">
        <f>_xlfn.IFERROR(GETPIVOTDATA("URN",'Pivot FE&amp;S'!$A$107,"SSA 2 descriptor",$B116,"Outcome",3),0)</f>
        <v>0</v>
      </c>
      <c r="G116" s="111">
        <f>_xlfn.IFERROR(GETPIVOTDATA("URN",'Pivot FE&amp;S'!$A$107,"SSA 2 descriptor",$B116,"Outcome",4),0)</f>
        <v>0</v>
      </c>
      <c r="I116" s="112"/>
    </row>
    <row r="117" spans="2:9" ht="12.75">
      <c r="B117" s="109" t="s">
        <v>107</v>
      </c>
      <c r="C117" s="110">
        <f t="shared" si="25"/>
        <v>3</v>
      </c>
      <c r="D117" s="110">
        <f>_xlfn.IFERROR(GETPIVOTDATA("URN",'Pivot FE&amp;S'!$A$107,"SSA 2 descriptor",$B117,"Outcome",1),0)</f>
        <v>0</v>
      </c>
      <c r="E117" s="110">
        <f>_xlfn.IFERROR(GETPIVOTDATA("URN",'Pivot FE&amp;S'!$A$107,"SSA 2 descriptor",$B117,"Outcome",2),0)</f>
        <v>1</v>
      </c>
      <c r="F117" s="110">
        <f>_xlfn.IFERROR(GETPIVOTDATA("URN",'Pivot FE&amp;S'!$A$107,"SSA 2 descriptor",$B117,"Outcome",3),0)</f>
        <v>1</v>
      </c>
      <c r="G117" s="111">
        <f>_xlfn.IFERROR(GETPIVOTDATA("URN",'Pivot FE&amp;S'!$A$107,"SSA 2 descriptor",$B117,"Outcome",4),0)</f>
        <v>1</v>
      </c>
      <c r="I117" s="112"/>
    </row>
    <row r="118" spans="2:9" ht="12.75">
      <c r="B118" s="109" t="s">
        <v>214</v>
      </c>
      <c r="C118" s="110">
        <f t="shared" si="25"/>
        <v>1</v>
      </c>
      <c r="D118" s="110">
        <f>_xlfn.IFERROR(GETPIVOTDATA("URN",'Pivot FE&amp;S'!$A$107,"SSA 2 descriptor",$B118,"Outcome",1),0)</f>
        <v>0</v>
      </c>
      <c r="E118" s="110">
        <f>_xlfn.IFERROR(GETPIVOTDATA("URN",'Pivot FE&amp;S'!$A$107,"SSA 2 descriptor",$B118,"Outcome",2),0)</f>
        <v>0</v>
      </c>
      <c r="F118" s="110">
        <f>_xlfn.IFERROR(GETPIVOTDATA("URN",'Pivot FE&amp;S'!$A$107,"SSA 2 descriptor",$B118,"Outcome",3),0)</f>
        <v>1</v>
      </c>
      <c r="G118" s="111">
        <f>_xlfn.IFERROR(GETPIVOTDATA("URN",'Pivot FE&amp;S'!$A$107,"SSA 2 descriptor",$B118,"Outcome",4),0)</f>
        <v>0</v>
      </c>
      <c r="I118" s="112"/>
    </row>
    <row r="119" spans="2:9" ht="12.75">
      <c r="B119" s="109" t="s">
        <v>90</v>
      </c>
      <c r="C119" s="110">
        <f t="shared" si="25"/>
        <v>2</v>
      </c>
      <c r="D119" s="110">
        <f>_xlfn.IFERROR(GETPIVOTDATA("URN",'Pivot FE&amp;S'!$A$107,"SSA 2 descriptor",$B119,"Outcome",1),0)</f>
        <v>0</v>
      </c>
      <c r="E119" s="110">
        <f>_xlfn.IFERROR(GETPIVOTDATA("URN",'Pivot FE&amp;S'!$A$107,"SSA 2 descriptor",$B119,"Outcome",2),0)</f>
        <v>1</v>
      </c>
      <c r="F119" s="110">
        <f>_xlfn.IFERROR(GETPIVOTDATA("URN",'Pivot FE&amp;S'!$A$107,"SSA 2 descriptor",$B119,"Outcome",3),0)</f>
        <v>1</v>
      </c>
      <c r="G119" s="111">
        <f>_xlfn.IFERROR(GETPIVOTDATA("URN",'Pivot FE&amp;S'!$A$107,"SSA 2 descriptor",$B119,"Outcome",4),0)</f>
        <v>0</v>
      </c>
      <c r="I119" s="112"/>
    </row>
    <row r="120" spans="2:9" ht="12.75">
      <c r="B120" s="109" t="s">
        <v>102</v>
      </c>
      <c r="C120" s="110">
        <f t="shared" si="25"/>
        <v>3</v>
      </c>
      <c r="D120" s="110">
        <f>_xlfn.IFERROR(GETPIVOTDATA("URN",'Pivot FE&amp;S'!$A$107,"SSA 2 descriptor",$B120,"Outcome",1),0)</f>
        <v>0</v>
      </c>
      <c r="E120" s="110">
        <f>_xlfn.IFERROR(GETPIVOTDATA("URN",'Pivot FE&amp;S'!$A$107,"SSA 2 descriptor",$B120,"Outcome",2),0)</f>
        <v>1</v>
      </c>
      <c r="F120" s="110">
        <f>_xlfn.IFERROR(GETPIVOTDATA("URN",'Pivot FE&amp;S'!$A$107,"SSA 2 descriptor",$B120,"Outcome",3),0)</f>
        <v>0</v>
      </c>
      <c r="G120" s="111">
        <f>_xlfn.IFERROR(GETPIVOTDATA("URN",'Pivot FE&amp;S'!$A$107,"SSA 2 descriptor",$B120,"Outcome",4),0)</f>
        <v>2</v>
      </c>
      <c r="I120" s="112"/>
    </row>
    <row r="121" spans="2:9" ht="12.75">
      <c r="B121" s="109" t="s">
        <v>55</v>
      </c>
      <c r="C121" s="110">
        <f t="shared" si="25"/>
        <v>18</v>
      </c>
      <c r="D121" s="110">
        <f>_xlfn.IFERROR(GETPIVOTDATA("URN",'Pivot FE&amp;S'!$A$107,"SSA 2 descriptor",$B121,"Outcome",1),0)</f>
        <v>4</v>
      </c>
      <c r="E121" s="110">
        <f>_xlfn.IFERROR(GETPIVOTDATA("URN",'Pivot FE&amp;S'!$A$107,"SSA 2 descriptor",$B121,"Outcome",2),0)</f>
        <v>7</v>
      </c>
      <c r="F121" s="110">
        <f>_xlfn.IFERROR(GETPIVOTDATA("URN",'Pivot FE&amp;S'!$A$107,"SSA 2 descriptor",$B121,"Outcome",3),0)</f>
        <v>7</v>
      </c>
      <c r="G121" s="111">
        <f>_xlfn.IFERROR(GETPIVOTDATA("URN",'Pivot FE&amp;S'!$A$107,"SSA 2 descriptor",$B121,"Outcome",4),0)</f>
        <v>0</v>
      </c>
      <c r="I121" s="112"/>
    </row>
    <row r="122" spans="2:9" ht="12.75">
      <c r="B122" s="109" t="s">
        <v>112</v>
      </c>
      <c r="C122" s="110">
        <f t="shared" si="25"/>
        <v>15</v>
      </c>
      <c r="D122" s="110">
        <f>_xlfn.IFERROR(GETPIVOTDATA("URN",'Pivot FE&amp;S'!$A$107,"SSA 2 descriptor",$B122,"Outcome",1),0)</f>
        <v>0</v>
      </c>
      <c r="E122" s="110">
        <f>_xlfn.IFERROR(GETPIVOTDATA("URN",'Pivot FE&amp;S'!$A$107,"SSA 2 descriptor",$B122,"Outcome",2),0)</f>
        <v>7</v>
      </c>
      <c r="F122" s="110">
        <f>_xlfn.IFERROR(GETPIVOTDATA("URN",'Pivot FE&amp;S'!$A$107,"SSA 2 descriptor",$B122,"Outcome",3),0)</f>
        <v>5</v>
      </c>
      <c r="G122" s="111">
        <f>_xlfn.IFERROR(GETPIVOTDATA("URN",'Pivot FE&amp;S'!$A$107,"SSA 2 descriptor",$B122,"Outcome",4),0)</f>
        <v>3</v>
      </c>
      <c r="I122" s="112"/>
    </row>
    <row r="123" spans="2:9" ht="12.75">
      <c r="B123" s="109" t="s">
        <v>48</v>
      </c>
      <c r="C123" s="110">
        <f t="shared" si="25"/>
        <v>9</v>
      </c>
      <c r="D123" s="110">
        <f>_xlfn.IFERROR(GETPIVOTDATA("URN",'Pivot FE&amp;S'!$A$107,"SSA 2 descriptor",$B123,"Outcome",1),0)</f>
        <v>1</v>
      </c>
      <c r="E123" s="110">
        <f>_xlfn.IFERROR(GETPIVOTDATA("URN",'Pivot FE&amp;S'!$A$107,"SSA 2 descriptor",$B123,"Outcome",2),0)</f>
        <v>4</v>
      </c>
      <c r="F123" s="110">
        <f>_xlfn.IFERROR(GETPIVOTDATA("URN",'Pivot FE&amp;S'!$A$107,"SSA 2 descriptor",$B123,"Outcome",3),0)</f>
        <v>4</v>
      </c>
      <c r="G123" s="111">
        <f>_xlfn.IFERROR(GETPIVOTDATA("URN",'Pivot FE&amp;S'!$A$107,"SSA 2 descriptor",$B123,"Outcome",4),0)</f>
        <v>0</v>
      </c>
      <c r="I123" s="112"/>
    </row>
    <row r="124" spans="2:9" ht="12.75">
      <c r="B124" s="109" t="s">
        <v>57</v>
      </c>
      <c r="C124" s="110">
        <f t="shared" si="25"/>
        <v>6</v>
      </c>
      <c r="D124" s="110">
        <f>_xlfn.IFERROR(GETPIVOTDATA("URN",'Pivot FE&amp;S'!$A$107,"SSA 2 descriptor",$B124,"Outcome",1),0)</f>
        <v>1</v>
      </c>
      <c r="E124" s="110">
        <f>_xlfn.IFERROR(GETPIVOTDATA("URN",'Pivot FE&amp;S'!$A$107,"SSA 2 descriptor",$B124,"Outcome",2),0)</f>
        <v>1</v>
      </c>
      <c r="F124" s="110">
        <f>_xlfn.IFERROR(GETPIVOTDATA("URN",'Pivot FE&amp;S'!$A$107,"SSA 2 descriptor",$B124,"Outcome",3),0)</f>
        <v>4</v>
      </c>
      <c r="G124" s="111">
        <f>_xlfn.IFERROR(GETPIVOTDATA("URN",'Pivot FE&amp;S'!$A$107,"SSA 2 descriptor",$B124,"Outcome",4),0)</f>
        <v>0</v>
      </c>
      <c r="I124" s="112"/>
    </row>
    <row r="125" spans="2:9" ht="12.75">
      <c r="B125" s="109" t="s">
        <v>204</v>
      </c>
      <c r="C125" s="110">
        <f t="shared" si="25"/>
        <v>1</v>
      </c>
      <c r="D125" s="110">
        <f>_xlfn.IFERROR(GETPIVOTDATA("URN",'Pivot FE&amp;S'!$A$107,"SSA 2 descriptor",$B125,"Outcome",1),0)</f>
        <v>0</v>
      </c>
      <c r="E125" s="110">
        <f>_xlfn.IFERROR(GETPIVOTDATA("URN",'Pivot FE&amp;S'!$A$107,"SSA 2 descriptor",$B125,"Outcome",2),0)</f>
        <v>0</v>
      </c>
      <c r="F125" s="110">
        <f>_xlfn.IFERROR(GETPIVOTDATA("URN",'Pivot FE&amp;S'!$A$107,"SSA 2 descriptor",$B125,"Outcome",3),0)</f>
        <v>1</v>
      </c>
      <c r="G125" s="111">
        <f>_xlfn.IFERROR(GETPIVOTDATA("URN",'Pivot FE&amp;S'!$A$107,"SSA 2 descriptor",$B125,"Outcome",4),0)</f>
        <v>0</v>
      </c>
      <c r="I125" s="112"/>
    </row>
    <row r="126" spans="2:9" ht="12.75">
      <c r="B126" s="109" t="s">
        <v>125</v>
      </c>
      <c r="C126" s="110">
        <f t="shared" si="25"/>
        <v>0</v>
      </c>
      <c r="D126" s="110">
        <f>_xlfn.IFERROR(GETPIVOTDATA("URN",'Pivot FE&amp;S'!$A$107,"SSA 2 descriptor",$B126,"Outcome",1),0)</f>
        <v>0</v>
      </c>
      <c r="E126" s="110">
        <f>_xlfn.IFERROR(GETPIVOTDATA("URN",'Pivot FE&amp;S'!$A$107,"SSA 2 descriptor",$B126,"Outcome",2),0)</f>
        <v>0</v>
      </c>
      <c r="F126" s="110">
        <f>_xlfn.IFERROR(GETPIVOTDATA("URN",'Pivot FE&amp;S'!$A$107,"SSA 2 descriptor",$B126,"Outcome",3),0)</f>
        <v>0</v>
      </c>
      <c r="G126" s="111">
        <f>_xlfn.IFERROR(GETPIVOTDATA("URN",'Pivot FE&amp;S'!$A$107,"SSA 2 descriptor",$B126,"Outcome",4),0)</f>
        <v>0</v>
      </c>
      <c r="I126" s="112"/>
    </row>
    <row r="127" spans="2:9" ht="12.75">
      <c r="B127" s="109" t="s">
        <v>92</v>
      </c>
      <c r="C127" s="110">
        <f t="shared" si="25"/>
        <v>8</v>
      </c>
      <c r="D127" s="110">
        <f>_xlfn.IFERROR(GETPIVOTDATA("URN",'Pivot FE&amp;S'!$A$107,"SSA 2 descriptor",$B127,"Outcome",1),0)</f>
        <v>1</v>
      </c>
      <c r="E127" s="110">
        <f>_xlfn.IFERROR(GETPIVOTDATA("URN",'Pivot FE&amp;S'!$A$107,"SSA 2 descriptor",$B127,"Outcome",2),0)</f>
        <v>4</v>
      </c>
      <c r="F127" s="110">
        <f>_xlfn.IFERROR(GETPIVOTDATA("URN",'Pivot FE&amp;S'!$A$107,"SSA 2 descriptor",$B127,"Outcome",3),0)</f>
        <v>2</v>
      </c>
      <c r="G127" s="111">
        <f>_xlfn.IFERROR(GETPIVOTDATA("URN",'Pivot FE&amp;S'!$A$107,"SSA 2 descriptor",$B127,"Outcome",4),0)</f>
        <v>1</v>
      </c>
      <c r="I127" s="112"/>
    </row>
    <row r="128" spans="2:9" ht="12.75">
      <c r="B128" s="109" t="s">
        <v>110</v>
      </c>
      <c r="C128" s="110">
        <f t="shared" si="25"/>
        <v>2</v>
      </c>
      <c r="D128" s="110">
        <f>_xlfn.IFERROR(GETPIVOTDATA("URN",'Pivot FE&amp;S'!$A$107,"SSA 2 descriptor",$B128,"Outcome",1),0)</f>
        <v>0</v>
      </c>
      <c r="E128" s="110">
        <f>_xlfn.IFERROR(GETPIVOTDATA("URN",'Pivot FE&amp;S'!$A$107,"SSA 2 descriptor",$B128,"Outcome",2),0)</f>
        <v>1</v>
      </c>
      <c r="F128" s="110">
        <f>_xlfn.IFERROR(GETPIVOTDATA("URN",'Pivot FE&amp;S'!$A$107,"SSA 2 descriptor",$B128,"Outcome",3),0)</f>
        <v>1</v>
      </c>
      <c r="G128" s="111">
        <f>_xlfn.IFERROR(GETPIVOTDATA("URN",'Pivot FE&amp;S'!$A$107,"SSA 2 descriptor",$B128,"Outcome",4),0)</f>
        <v>0</v>
      </c>
      <c r="I128" s="112"/>
    </row>
    <row r="129" spans="2:9" ht="12.75">
      <c r="B129" s="109" t="s">
        <v>145</v>
      </c>
      <c r="C129" s="110">
        <f t="shared" si="25"/>
        <v>18</v>
      </c>
      <c r="D129" s="110">
        <f>_xlfn.IFERROR(GETPIVOTDATA("URN",'Pivot FE&amp;S'!$A$107,"SSA 2 descriptor",$B129,"Outcome",1),0)</f>
        <v>0</v>
      </c>
      <c r="E129" s="110">
        <f>_xlfn.IFERROR(GETPIVOTDATA("URN",'Pivot FE&amp;S'!$A$107,"SSA 2 descriptor",$B129,"Outcome",2),0)</f>
        <v>6</v>
      </c>
      <c r="F129" s="110">
        <f>_xlfn.IFERROR(GETPIVOTDATA("URN",'Pivot FE&amp;S'!$A$107,"SSA 2 descriptor",$B129,"Outcome",3),0)</f>
        <v>10</v>
      </c>
      <c r="G129" s="111">
        <f>_xlfn.IFERROR(GETPIVOTDATA("URN",'Pivot FE&amp;S'!$A$107,"SSA 2 descriptor",$B129,"Outcome",4),0)</f>
        <v>2</v>
      </c>
      <c r="I129" s="112"/>
    </row>
    <row r="130" spans="2:9" ht="12.75">
      <c r="B130" s="109" t="s">
        <v>93</v>
      </c>
      <c r="C130" s="110">
        <f t="shared" si="25"/>
        <v>9</v>
      </c>
      <c r="D130" s="110">
        <f>_xlfn.IFERROR(GETPIVOTDATA("URN",'Pivot FE&amp;S'!$A$107,"SSA 2 descriptor",$B130,"Outcome",1),0)</f>
        <v>0</v>
      </c>
      <c r="E130" s="110">
        <f>_xlfn.IFERROR(GETPIVOTDATA("URN",'Pivot FE&amp;S'!$A$107,"SSA 2 descriptor",$B130,"Outcome",2),0)</f>
        <v>7</v>
      </c>
      <c r="F130" s="110">
        <f>_xlfn.IFERROR(GETPIVOTDATA("URN",'Pivot FE&amp;S'!$A$107,"SSA 2 descriptor",$B130,"Outcome",3),0)</f>
        <v>2</v>
      </c>
      <c r="G130" s="111">
        <f>_xlfn.IFERROR(GETPIVOTDATA("URN",'Pivot FE&amp;S'!$A$107,"SSA 2 descriptor",$B130,"Outcome",4),0)</f>
        <v>0</v>
      </c>
      <c r="I130" s="112"/>
    </row>
    <row r="131" spans="2:9" ht="12.75">
      <c r="B131" s="109" t="s">
        <v>78</v>
      </c>
      <c r="C131" s="110">
        <f t="shared" si="25"/>
        <v>0</v>
      </c>
      <c r="D131" s="110">
        <f>_xlfn.IFERROR(GETPIVOTDATA("URN",'Pivot FE&amp;S'!$A$107,"SSA 2 descriptor",$B131,"Outcome",1),0)</f>
        <v>0</v>
      </c>
      <c r="E131" s="110">
        <f>_xlfn.IFERROR(GETPIVOTDATA("URN",'Pivot FE&amp;S'!$A$107,"SSA 2 descriptor",$B131,"Outcome",2),0)</f>
        <v>0</v>
      </c>
      <c r="F131" s="110">
        <f>_xlfn.IFERROR(GETPIVOTDATA("URN",'Pivot FE&amp;S'!$A$107,"SSA 2 descriptor",$B131,"Outcome",3),0)</f>
        <v>0</v>
      </c>
      <c r="G131" s="111">
        <f>_xlfn.IFERROR(GETPIVOTDATA("URN",'Pivot FE&amp;S'!$A$107,"SSA 2 descriptor",$B131,"Outcome",4),0)</f>
        <v>0</v>
      </c>
      <c r="I131" s="112"/>
    </row>
    <row r="132" spans="2:9" ht="12.75">
      <c r="B132" s="109" t="s">
        <v>159</v>
      </c>
      <c r="C132" s="110">
        <f t="shared" si="25"/>
        <v>20</v>
      </c>
      <c r="D132" s="110">
        <f>_xlfn.IFERROR(GETPIVOTDATA("URN",'Pivot FE&amp;S'!$A$107,"SSA 2 descriptor",$B132,"Outcome",1),0)</f>
        <v>0</v>
      </c>
      <c r="E132" s="110">
        <f>_xlfn.IFERROR(GETPIVOTDATA("URN",'Pivot FE&amp;S'!$A$107,"SSA 2 descriptor",$B132,"Outcome",2),0)</f>
        <v>6</v>
      </c>
      <c r="F132" s="110">
        <f>_xlfn.IFERROR(GETPIVOTDATA("URN",'Pivot FE&amp;S'!$A$107,"SSA 2 descriptor",$B132,"Outcome",3),0)</f>
        <v>11</v>
      </c>
      <c r="G132" s="111">
        <f>_xlfn.IFERROR(GETPIVOTDATA("URN",'Pivot FE&amp;S'!$A$107,"SSA 2 descriptor",$B132,"Outcome",4),0)</f>
        <v>3</v>
      </c>
      <c r="I132" s="112"/>
    </row>
    <row r="133" spans="2:7" ht="12.75">
      <c r="B133" s="109" t="s">
        <v>119</v>
      </c>
      <c r="C133" s="110">
        <f t="shared" si="25"/>
        <v>3</v>
      </c>
      <c r="D133" s="110">
        <f>_xlfn.IFERROR(GETPIVOTDATA("URN",'Pivot FE&amp;S'!$A$107,"SSA 2 descriptor",$B133,"Outcome",1),0)</f>
        <v>0</v>
      </c>
      <c r="E133" s="110">
        <f>_xlfn.IFERROR(GETPIVOTDATA("URN",'Pivot FE&amp;S'!$A$107,"SSA 2 descriptor",$B133,"Outcome",2),0)</f>
        <v>2</v>
      </c>
      <c r="F133" s="110">
        <f>_xlfn.IFERROR(GETPIVOTDATA("URN",'Pivot FE&amp;S'!$A$107,"SSA 2 descriptor",$B133,"Outcome",3),0)</f>
        <v>0</v>
      </c>
      <c r="G133" s="111">
        <f>_xlfn.IFERROR(GETPIVOTDATA("URN",'Pivot FE&amp;S'!$A$107,"SSA 2 descriptor",$B133,"Outcome",4),0)</f>
        <v>1</v>
      </c>
    </row>
    <row r="134" spans="2:7" ht="12.75">
      <c r="B134" s="109" t="s">
        <v>49</v>
      </c>
      <c r="C134" s="110">
        <f t="shared" si="25"/>
        <v>10</v>
      </c>
      <c r="D134" s="110">
        <f>_xlfn.IFERROR(GETPIVOTDATA("URN",'Pivot FE&amp;S'!$A$107,"SSA 2 descriptor",$B134,"Outcome",1),0)</f>
        <v>1</v>
      </c>
      <c r="E134" s="110">
        <f>_xlfn.IFERROR(GETPIVOTDATA("URN",'Pivot FE&amp;S'!$A$107,"SSA 2 descriptor",$B134,"Outcome",2),0)</f>
        <v>3</v>
      </c>
      <c r="F134" s="110">
        <f>_xlfn.IFERROR(GETPIVOTDATA("URN",'Pivot FE&amp;S'!$A$107,"SSA 2 descriptor",$B134,"Outcome",3),0)</f>
        <v>5</v>
      </c>
      <c r="G134" s="111">
        <f>_xlfn.IFERROR(GETPIVOTDATA("URN",'Pivot FE&amp;S'!$A$107,"SSA 2 descriptor",$B134,"Outcome",4),0)</f>
        <v>1</v>
      </c>
    </row>
    <row r="135" spans="2:7" ht="12.75">
      <c r="B135" s="109" t="s">
        <v>51</v>
      </c>
      <c r="C135" s="110">
        <f t="shared" si="25"/>
        <v>33</v>
      </c>
      <c r="D135" s="110">
        <f>_xlfn.IFERROR(GETPIVOTDATA("URN",'Pivot FE&amp;S'!$A$107,"SSA 2 descriptor",$B135,"Outcome",1),0)</f>
        <v>3</v>
      </c>
      <c r="E135" s="110">
        <f>_xlfn.IFERROR(GETPIVOTDATA("URN",'Pivot FE&amp;S'!$A$107,"SSA 2 descriptor",$B135,"Outcome",2),0)</f>
        <v>17</v>
      </c>
      <c r="F135" s="110">
        <f>_xlfn.IFERROR(GETPIVOTDATA("URN",'Pivot FE&amp;S'!$A$107,"SSA 2 descriptor",$B135,"Outcome",3),0)</f>
        <v>13</v>
      </c>
      <c r="G135" s="111">
        <f>_xlfn.IFERROR(GETPIVOTDATA("URN",'Pivot FE&amp;S'!$A$107,"SSA 2 descriptor",$B135,"Outcome",4),0)</f>
        <v>0</v>
      </c>
    </row>
    <row r="136" spans="2:7" ht="12.75">
      <c r="B136" s="109" t="s">
        <v>47</v>
      </c>
      <c r="C136" s="110">
        <f t="shared" si="25"/>
        <v>0</v>
      </c>
      <c r="D136" s="110">
        <f>_xlfn.IFERROR(GETPIVOTDATA("URN",'Pivot FE&amp;S'!$A$107,"SSA 2 descriptor",$B136,"Outcome",1),0)</f>
        <v>0</v>
      </c>
      <c r="E136" s="110">
        <f>_xlfn.IFERROR(GETPIVOTDATA("URN",'Pivot FE&amp;S'!$A$107,"SSA 2 descriptor",$B136,"Outcome",2),0)</f>
        <v>0</v>
      </c>
      <c r="F136" s="110">
        <f>_xlfn.IFERROR(GETPIVOTDATA("URN",'Pivot FE&amp;S'!$A$107,"SSA 2 descriptor",$B136,"Outcome",3),0)</f>
        <v>0</v>
      </c>
      <c r="G136" s="111">
        <f>_xlfn.IFERROR(GETPIVOTDATA("URN",'Pivot FE&amp;S'!$A$107,"SSA 2 descriptor",$B136,"Outcome",4),0)</f>
        <v>0</v>
      </c>
    </row>
    <row r="137" spans="2:7" ht="12.75">
      <c r="B137" s="109" t="s">
        <v>210</v>
      </c>
      <c r="C137" s="110">
        <f t="shared" si="25"/>
        <v>1</v>
      </c>
      <c r="D137" s="110">
        <f>_xlfn.IFERROR(GETPIVOTDATA("URN",'Pivot FE&amp;S'!$A$107,"SSA 2 descriptor",$B137,"Outcome",1),0)</f>
        <v>1</v>
      </c>
      <c r="E137" s="110">
        <f>_xlfn.IFERROR(GETPIVOTDATA("URN",'Pivot FE&amp;S'!$A$107,"SSA 2 descriptor",$B137,"Outcome",2),0)</f>
        <v>0</v>
      </c>
      <c r="F137" s="110">
        <f>_xlfn.IFERROR(GETPIVOTDATA("URN",'Pivot FE&amp;S'!$A$107,"SSA 2 descriptor",$B137,"Outcome",3),0)</f>
        <v>0</v>
      </c>
      <c r="G137" s="111">
        <f>_xlfn.IFERROR(GETPIVOTDATA("URN",'Pivot FE&amp;S'!$A$107,"SSA 2 descriptor",$B137,"Outcome",4),0)</f>
        <v>0</v>
      </c>
    </row>
    <row r="138" spans="2:7" ht="12.75">
      <c r="B138" s="109" t="s">
        <v>97</v>
      </c>
      <c r="C138" s="110">
        <f t="shared" si="25"/>
        <v>2</v>
      </c>
      <c r="D138" s="110">
        <f>_xlfn.IFERROR(GETPIVOTDATA("URN",'Pivot FE&amp;S'!$A$107,"SSA 2 descriptor","Horticulture","Outcome",1),0)+_xlfn.IFERROR(GETPIVOTDATA("URN",'Pivot FE&amp;S'!$A$107,"SSA 2 descriptor","Forestry","Outcome",1),0)</f>
        <v>0</v>
      </c>
      <c r="E138" s="110">
        <f>_xlfn.IFERROR(GETPIVOTDATA("URN",'Pivot FE&amp;S'!$A$107,"SSA 2 descriptor","Horticulture","Outcome",2),0)+_xlfn.IFERROR(GETPIVOTDATA("URN",'Pivot FE&amp;S'!$A$107,"SSA 2 descriptor","Forestry","Outcome",2),0)</f>
        <v>2</v>
      </c>
      <c r="F138" s="110">
        <f>_xlfn.IFERROR(GETPIVOTDATA("URN",'Pivot FE&amp;S'!$A$107,"SSA 2 descriptor","Horticulture","Outcome",3),0)+_xlfn.IFERROR(GETPIVOTDATA("URN",'Pivot FE&amp;S'!$A$107,"SSA 2 descriptor","Forestry","Outcome",3),0)</f>
        <v>0</v>
      </c>
      <c r="G138" s="111">
        <f>_xlfn.IFERROR(GETPIVOTDATA("URN",'Pivot FE&amp;S'!$A$107,"SSA 2 descriptor","Horticulture","Outcome",4),0)+_xlfn.IFERROR(GETPIVOTDATA("URN",'Pivot FE&amp;S'!$A$107,"SSA 2 descriptor","Forestry","Outcome",4),0)</f>
        <v>0</v>
      </c>
    </row>
    <row r="139" spans="2:7" ht="12.75">
      <c r="B139" s="109" t="s">
        <v>91</v>
      </c>
      <c r="C139" s="110">
        <f t="shared" si="25"/>
        <v>3</v>
      </c>
      <c r="D139" s="110">
        <f>_xlfn.IFERROR(GETPIVOTDATA("URN",'Pivot FE&amp;S'!$A$107,"SSA 2 descriptor",$B139,"Outcome",1),0)</f>
        <v>0</v>
      </c>
      <c r="E139" s="110">
        <f>_xlfn.IFERROR(GETPIVOTDATA("URN",'Pivot FE&amp;S'!$A$107,"SSA 2 descriptor",$B139,"Outcome",2),0)</f>
        <v>3</v>
      </c>
      <c r="F139" s="110">
        <f>_xlfn.IFERROR(GETPIVOTDATA("URN",'Pivot FE&amp;S'!$A$107,"SSA 2 descriptor",$B139,"Outcome",3),0)</f>
        <v>0</v>
      </c>
      <c r="G139" s="111">
        <f>_xlfn.IFERROR(GETPIVOTDATA("URN",'Pivot FE&amp;S'!$A$107,"SSA 2 descriptor",$B139,"Outcome",4),0)</f>
        <v>0</v>
      </c>
    </row>
    <row r="140" spans="2:7" ht="12.75">
      <c r="B140" s="109" t="s">
        <v>87</v>
      </c>
      <c r="C140" s="110">
        <f t="shared" si="25"/>
        <v>0</v>
      </c>
      <c r="D140" s="110">
        <f>_xlfn.IFERROR(GETPIVOTDATA("URN",'Pivot FE&amp;S'!$A$107,"SSA 2 descriptor",$B140,"Outcome",1),0)</f>
        <v>0</v>
      </c>
      <c r="E140" s="110">
        <f>_xlfn.IFERROR(GETPIVOTDATA("URN",'Pivot FE&amp;S'!$A$107,"SSA 2 descriptor",$B140,"Outcome",2),0)</f>
        <v>0</v>
      </c>
      <c r="F140" s="110">
        <f>_xlfn.IFERROR(GETPIVOTDATA("URN",'Pivot FE&amp;S'!$A$107,"SSA 2 descriptor",$B140,"Outcome",3),0)</f>
        <v>0</v>
      </c>
      <c r="G140" s="111">
        <f>_xlfn.IFERROR(GETPIVOTDATA("URN",'Pivot FE&amp;S'!$A$107,"SSA 2 descriptor",$B140,"Outcome",4),0)</f>
        <v>0</v>
      </c>
    </row>
    <row r="141" spans="2:7" ht="12.75">
      <c r="B141" s="109" t="s">
        <v>62</v>
      </c>
      <c r="C141" s="110">
        <f t="shared" si="25"/>
        <v>7</v>
      </c>
      <c r="D141" s="110">
        <f>_xlfn.IFERROR(GETPIVOTDATA("URN",'Pivot FE&amp;S'!$A$107,"SSA 2 descriptor",$B141,"Outcome",1),0)</f>
        <v>2</v>
      </c>
      <c r="E141" s="110">
        <f>_xlfn.IFERROR(GETPIVOTDATA("URN",'Pivot FE&amp;S'!$A$107,"SSA 2 descriptor",$B141,"Outcome",2),0)</f>
        <v>5</v>
      </c>
      <c r="F141" s="110">
        <f>_xlfn.IFERROR(GETPIVOTDATA("URN",'Pivot FE&amp;S'!$A$107,"SSA 2 descriptor",$B141,"Outcome",3),0)</f>
        <v>0</v>
      </c>
      <c r="G141" s="111">
        <f>_xlfn.IFERROR(GETPIVOTDATA("URN",'Pivot FE&amp;S'!$A$107,"SSA 2 descriptor",$B141,"Outcome",4),0)</f>
        <v>0</v>
      </c>
    </row>
    <row r="142" spans="2:7" ht="12.75">
      <c r="B142" s="109" t="s">
        <v>144</v>
      </c>
      <c r="C142" s="110">
        <f t="shared" si="25"/>
        <v>10</v>
      </c>
      <c r="D142" s="110">
        <f>_xlfn.IFERROR(GETPIVOTDATA("URN",'Pivot FE&amp;S'!$A$107,"SSA 2 descriptor",$B142,"Outcome",1),0)</f>
        <v>0</v>
      </c>
      <c r="E142" s="110">
        <f>_xlfn.IFERROR(GETPIVOTDATA("URN",'Pivot FE&amp;S'!$A$107,"SSA 2 descriptor",$B142,"Outcome",2),0)</f>
        <v>8</v>
      </c>
      <c r="F142" s="110">
        <f>_xlfn.IFERROR(GETPIVOTDATA("URN",'Pivot FE&amp;S'!$A$107,"SSA 2 descriptor",$B142,"Outcome",3),0)</f>
        <v>2</v>
      </c>
      <c r="G142" s="111">
        <f>_xlfn.IFERROR(GETPIVOTDATA("URN",'Pivot FE&amp;S'!$A$107,"SSA 2 descriptor",$B142,"Outcome",4),0)</f>
        <v>0</v>
      </c>
    </row>
    <row r="143" spans="2:7" ht="12.75">
      <c r="B143" s="109" t="s">
        <v>52</v>
      </c>
      <c r="C143" s="110">
        <f t="shared" si="25"/>
        <v>9</v>
      </c>
      <c r="D143" s="110">
        <f>_xlfn.IFERROR(GETPIVOTDATA("URN",'Pivot FE&amp;S'!$A$107,"SSA 2 descriptor",$B143,"Outcome",1),0)</f>
        <v>2</v>
      </c>
      <c r="E143" s="110">
        <f>_xlfn.IFERROR(GETPIVOTDATA("URN",'Pivot FE&amp;S'!$A$107,"SSA 2 descriptor",$B143,"Outcome",2),0)</f>
        <v>3</v>
      </c>
      <c r="F143" s="110">
        <f>_xlfn.IFERROR(GETPIVOTDATA("URN",'Pivot FE&amp;S'!$A$107,"SSA 2 descriptor",$B143,"Outcome",3),0)</f>
        <v>3</v>
      </c>
      <c r="G143" s="111">
        <f>_xlfn.IFERROR(GETPIVOTDATA("URN",'Pivot FE&amp;S'!$A$107,"SSA 2 descriptor",$B143,"Outcome",4),0)</f>
        <v>1</v>
      </c>
    </row>
    <row r="144" spans="2:7" ht="12.75">
      <c r="B144" s="109" t="s">
        <v>44</v>
      </c>
      <c r="C144" s="110">
        <f t="shared" si="25"/>
        <v>0</v>
      </c>
      <c r="D144" s="110">
        <f>_xlfn.IFERROR(GETPIVOTDATA("URN",'Pivot FE&amp;S'!$A$107,"SSA 2 descriptor",$B144,"Outcome",1),0)</f>
        <v>0</v>
      </c>
      <c r="E144" s="110">
        <f>_xlfn.IFERROR(GETPIVOTDATA("URN",'Pivot FE&amp;S'!$A$107,"SSA 2 descriptor",$B144,"Outcome",2),0)</f>
        <v>0</v>
      </c>
      <c r="F144" s="110">
        <f>_xlfn.IFERROR(GETPIVOTDATA("URN",'Pivot FE&amp;S'!$A$107,"SSA 2 descriptor",$B144,"Outcome",3),0)</f>
        <v>0</v>
      </c>
      <c r="G144" s="111">
        <f>_xlfn.IFERROR(GETPIVOTDATA("URN",'Pivot FE&amp;S'!$A$107,"SSA 2 descriptor",$B144,"Outcome",4),0)</f>
        <v>0</v>
      </c>
    </row>
    <row r="145" spans="1:13" ht="12.75">
      <c r="A145" s="114"/>
      <c r="B145" s="109" t="s">
        <v>165</v>
      </c>
      <c r="C145" s="110">
        <f t="shared" si="25"/>
        <v>0</v>
      </c>
      <c r="D145" s="110">
        <f>_xlfn.IFERROR(GETPIVOTDATA("URN",'Pivot FE&amp;S'!$A$107,"SSA 2 descriptor",$B145,"Outcome",1),0)</f>
        <v>0</v>
      </c>
      <c r="E145" s="110">
        <f>_xlfn.IFERROR(GETPIVOTDATA("URN",'Pivot FE&amp;S'!$A$107,"SSA 2 descriptor",$B145,"Outcome",2),0)</f>
        <v>0</v>
      </c>
      <c r="F145" s="110">
        <f>_xlfn.IFERROR(GETPIVOTDATA("URN",'Pivot FE&amp;S'!$A$107,"SSA 2 descriptor",$B145,"Outcome",3),0)</f>
        <v>0</v>
      </c>
      <c r="G145" s="111">
        <f>_xlfn.IFERROR(GETPIVOTDATA("URN",'Pivot FE&amp;S'!$A$107,"SSA 2 descriptor",$B145,"Outcome",4),0)</f>
        <v>0</v>
      </c>
      <c r="I145" s="64"/>
      <c r="J145" s="64"/>
      <c r="K145" s="64"/>
      <c r="L145" s="64"/>
      <c r="M145" s="64"/>
    </row>
    <row r="146" spans="1:13" ht="12.75">
      <c r="A146" s="114"/>
      <c r="B146" s="109" t="s">
        <v>106</v>
      </c>
      <c r="C146" s="110">
        <f t="shared" si="25"/>
        <v>4</v>
      </c>
      <c r="D146" s="110">
        <f>_xlfn.IFERROR(GETPIVOTDATA("URN",'Pivot FE&amp;S'!$A$107,"SSA 2 descriptor",$B146,"Outcome",1),0)</f>
        <v>0</v>
      </c>
      <c r="E146" s="110">
        <f>_xlfn.IFERROR(GETPIVOTDATA("URN",'Pivot FE&amp;S'!$A$107,"SSA 2 descriptor",$B146,"Outcome",2),0)</f>
        <v>1</v>
      </c>
      <c r="F146" s="110">
        <f>_xlfn.IFERROR(GETPIVOTDATA("URN",'Pivot FE&amp;S'!$A$107,"SSA 2 descriptor",$B146,"Outcome",3),0)</f>
        <v>2</v>
      </c>
      <c r="G146" s="111">
        <f>_xlfn.IFERROR(GETPIVOTDATA("URN",'Pivot FE&amp;S'!$A$107,"SSA 2 descriptor",$B146,"Outcome",4),0)</f>
        <v>1</v>
      </c>
      <c r="I146" s="64"/>
      <c r="J146" s="64"/>
      <c r="K146" s="64"/>
      <c r="L146" s="64"/>
      <c r="M146" s="64"/>
    </row>
    <row r="147" spans="1:13" ht="12.75">
      <c r="A147" s="114"/>
      <c r="B147" s="109" t="s">
        <v>89</v>
      </c>
      <c r="C147" s="110">
        <f aca="true" t="shared" si="26" ref="C147:C174">SUM(D147:G147)</f>
        <v>7</v>
      </c>
      <c r="D147" s="110">
        <f>_xlfn.IFERROR(GETPIVOTDATA("URN",'Pivot FE&amp;S'!$A$107,"SSA 2 descriptor",$B147,"Outcome",1),0)</f>
        <v>0</v>
      </c>
      <c r="E147" s="110">
        <f>_xlfn.IFERROR(GETPIVOTDATA("URN",'Pivot FE&amp;S'!$A$107,"SSA 2 descriptor",$B147,"Outcome",2),0)</f>
        <v>3</v>
      </c>
      <c r="F147" s="110">
        <f>_xlfn.IFERROR(GETPIVOTDATA("URN",'Pivot FE&amp;S'!$A$107,"SSA 2 descriptor",$B147,"Outcome",3),0)</f>
        <v>4</v>
      </c>
      <c r="G147" s="111">
        <f>_xlfn.IFERROR(GETPIVOTDATA("URN",'Pivot FE&amp;S'!$A$107,"SSA 2 descriptor",$B147,"Outcome",4),0)</f>
        <v>0</v>
      </c>
      <c r="I147" s="64"/>
      <c r="J147" s="64"/>
      <c r="K147" s="64"/>
      <c r="L147" s="64"/>
      <c r="M147" s="64"/>
    </row>
    <row r="148" spans="1:13" ht="12.75">
      <c r="A148" s="114"/>
      <c r="B148" s="109" t="s">
        <v>209</v>
      </c>
      <c r="C148" s="110">
        <f t="shared" si="26"/>
        <v>0</v>
      </c>
      <c r="D148" s="110">
        <f>_xlfn.IFERROR(GETPIVOTDATA("URN",'Pivot FE&amp;S'!$A$107,"SSA 2 descriptor",$B148,"Outcome",1),0)</f>
        <v>0</v>
      </c>
      <c r="E148" s="110">
        <f>_xlfn.IFERROR(GETPIVOTDATA("URN",'Pivot FE&amp;S'!$A$107,"SSA 2 descriptor",$B148,"Outcome",2),0)</f>
        <v>0</v>
      </c>
      <c r="F148" s="110">
        <f>_xlfn.IFERROR(GETPIVOTDATA("URN",'Pivot FE&amp;S'!$A$107,"SSA 2 descriptor",$B148,"Outcome",3),0)</f>
        <v>0</v>
      </c>
      <c r="G148" s="111">
        <f>_xlfn.IFERROR(GETPIVOTDATA("URN",'Pivot FE&amp;S'!$A$107,"SSA 2 descriptor",$B148,"Outcome",4),0)</f>
        <v>0</v>
      </c>
      <c r="I148" s="64"/>
      <c r="J148" s="64"/>
      <c r="K148" s="64"/>
      <c r="L148" s="64"/>
      <c r="M148" s="64"/>
    </row>
    <row r="149" spans="1:13" ht="12.75">
      <c r="A149" s="114"/>
      <c r="B149" s="109" t="s">
        <v>105</v>
      </c>
      <c r="C149" s="110">
        <f t="shared" si="26"/>
        <v>8</v>
      </c>
      <c r="D149" s="110">
        <f>_xlfn.IFERROR(GETPIVOTDATA("URN",'Pivot FE&amp;S'!$A$107,"SSA 2 descriptor",$B149,"Outcome",1),0)</f>
        <v>1</v>
      </c>
      <c r="E149" s="110">
        <f>_xlfn.IFERROR(GETPIVOTDATA("URN",'Pivot FE&amp;S'!$A$107,"SSA 2 descriptor",$B149,"Outcome",2),0)</f>
        <v>2</v>
      </c>
      <c r="F149" s="110">
        <f>_xlfn.IFERROR(GETPIVOTDATA("URN",'Pivot FE&amp;S'!$A$107,"SSA 2 descriptor",$B149,"Outcome",3),0)</f>
        <v>5</v>
      </c>
      <c r="G149" s="111">
        <f>_xlfn.IFERROR(GETPIVOTDATA("URN",'Pivot FE&amp;S'!$A$107,"SSA 2 descriptor",$B149,"Outcome",4),0)</f>
        <v>0</v>
      </c>
      <c r="I149" s="64"/>
      <c r="J149" s="64"/>
      <c r="K149" s="64"/>
      <c r="L149" s="64"/>
      <c r="M149" s="64"/>
    </row>
    <row r="150" spans="1:13" ht="12.75">
      <c r="A150" s="114"/>
      <c r="B150" s="109" t="s">
        <v>86</v>
      </c>
      <c r="C150" s="110">
        <f t="shared" si="26"/>
        <v>4</v>
      </c>
      <c r="D150" s="110">
        <f>_xlfn.IFERROR(GETPIVOTDATA("URN",'Pivot FE&amp;S'!$A$107,"SSA 2 descriptor",$B150,"Outcome",1),0)</f>
        <v>1</v>
      </c>
      <c r="E150" s="110">
        <f>_xlfn.IFERROR(GETPIVOTDATA("URN",'Pivot FE&amp;S'!$A$107,"SSA 2 descriptor",$B150,"Outcome",2),0)</f>
        <v>2</v>
      </c>
      <c r="F150" s="110">
        <f>_xlfn.IFERROR(GETPIVOTDATA("URN",'Pivot FE&amp;S'!$A$107,"SSA 2 descriptor",$B150,"Outcome",3),0)</f>
        <v>1</v>
      </c>
      <c r="G150" s="111">
        <f>_xlfn.IFERROR(GETPIVOTDATA("URN",'Pivot FE&amp;S'!$A$107,"SSA 2 descriptor",$B150,"Outcome",4),0)</f>
        <v>0</v>
      </c>
      <c r="I150" s="64"/>
      <c r="J150" s="64"/>
      <c r="K150" s="64"/>
      <c r="L150" s="64"/>
      <c r="M150" s="64"/>
    </row>
    <row r="151" spans="1:13" ht="12.75">
      <c r="A151" s="114"/>
      <c r="B151" s="109" t="s">
        <v>127</v>
      </c>
      <c r="C151" s="110">
        <f t="shared" si="26"/>
        <v>3</v>
      </c>
      <c r="D151" s="110">
        <f>_xlfn.IFERROR(GETPIVOTDATA("URN",'Pivot FE&amp;S'!$A$107,"SSA 2 descriptor",$B151,"Outcome",1),0)</f>
        <v>0</v>
      </c>
      <c r="E151" s="110">
        <f>_xlfn.IFERROR(GETPIVOTDATA("URN",'Pivot FE&amp;S'!$A$107,"SSA 2 descriptor",$B151,"Outcome",2),0)</f>
        <v>1</v>
      </c>
      <c r="F151" s="110">
        <f>_xlfn.IFERROR(GETPIVOTDATA("URN",'Pivot FE&amp;S'!$A$107,"SSA 2 descriptor",$B151,"Outcome",3),0)</f>
        <v>1</v>
      </c>
      <c r="G151" s="111">
        <f>_xlfn.IFERROR(GETPIVOTDATA("URN",'Pivot FE&amp;S'!$A$107,"SSA 2 descriptor",$B151,"Outcome",4),0)</f>
        <v>1</v>
      </c>
      <c r="I151" s="64"/>
      <c r="J151" s="64"/>
      <c r="K151" s="64"/>
      <c r="L151" s="64"/>
      <c r="M151" s="64"/>
    </row>
    <row r="152" spans="1:13" ht="12.75">
      <c r="A152" s="114"/>
      <c r="B152" s="109" t="s">
        <v>63</v>
      </c>
      <c r="C152" s="110">
        <f t="shared" si="26"/>
        <v>8</v>
      </c>
      <c r="D152" s="110">
        <f>_xlfn.IFERROR(GETPIVOTDATA("URN",'Pivot FE&amp;S'!$A$107,"SSA 2 descriptor",$B152,"Outcome",1),0)</f>
        <v>0</v>
      </c>
      <c r="E152" s="110">
        <f>_xlfn.IFERROR(GETPIVOTDATA("URN",'Pivot FE&amp;S'!$A$107,"SSA 2 descriptor",$B152,"Outcome",2),0)</f>
        <v>4</v>
      </c>
      <c r="F152" s="110">
        <f>_xlfn.IFERROR(GETPIVOTDATA("URN",'Pivot FE&amp;S'!$A$107,"SSA 2 descriptor",$B152,"Outcome",3),0)</f>
        <v>4</v>
      </c>
      <c r="G152" s="111">
        <f>_xlfn.IFERROR(GETPIVOTDATA("URN",'Pivot FE&amp;S'!$A$107,"SSA 2 descriptor",$B152,"Outcome",4),0)</f>
        <v>0</v>
      </c>
      <c r="I152" s="64"/>
      <c r="J152" s="64"/>
      <c r="K152" s="64"/>
      <c r="L152" s="64"/>
      <c r="M152" s="64"/>
    </row>
    <row r="153" spans="1:13" ht="12.75">
      <c r="A153" s="114"/>
      <c r="B153" s="109" t="s">
        <v>203</v>
      </c>
      <c r="C153" s="110">
        <f t="shared" si="26"/>
        <v>0</v>
      </c>
      <c r="D153" s="110">
        <f>_xlfn.IFERROR(GETPIVOTDATA("URN",'Pivot FE&amp;S'!$A$107,"SSA 2 descriptor",$B153,"Outcome",1),0)</f>
        <v>0</v>
      </c>
      <c r="E153" s="110">
        <f>_xlfn.IFERROR(GETPIVOTDATA("URN",'Pivot FE&amp;S'!$A$107,"SSA 2 descriptor",$B153,"Outcome",2),0)</f>
        <v>0</v>
      </c>
      <c r="F153" s="110">
        <f>_xlfn.IFERROR(GETPIVOTDATA("URN",'Pivot FE&amp;S'!$A$107,"SSA 2 descriptor",$B153,"Outcome",3),0)</f>
        <v>0</v>
      </c>
      <c r="G153" s="111">
        <f>_xlfn.IFERROR(GETPIVOTDATA("URN",'Pivot FE&amp;S'!$A$107,"SSA 2 descriptor",$B153,"Outcome",4),0)</f>
        <v>0</v>
      </c>
      <c r="I153" s="64"/>
      <c r="J153" s="64"/>
      <c r="K153" s="64"/>
      <c r="L153" s="64"/>
      <c r="M153" s="64"/>
    </row>
    <row r="154" spans="1:13" ht="12.75">
      <c r="A154" s="114"/>
      <c r="B154" s="109" t="s">
        <v>208</v>
      </c>
      <c r="C154" s="110">
        <f t="shared" si="26"/>
        <v>1</v>
      </c>
      <c r="D154" s="110">
        <f>_xlfn.IFERROR(GETPIVOTDATA("URN",'Pivot FE&amp;S'!$A$107,"SSA 2 descriptor",$B154,"Outcome",1),0)</f>
        <v>0</v>
      </c>
      <c r="E154" s="110">
        <f>_xlfn.IFERROR(GETPIVOTDATA("URN",'Pivot FE&amp;S'!$A$107,"SSA 2 descriptor",$B154,"Outcome",2),0)</f>
        <v>0</v>
      </c>
      <c r="F154" s="110">
        <f>_xlfn.IFERROR(GETPIVOTDATA("URN",'Pivot FE&amp;S'!$A$107,"SSA 2 descriptor",$B154,"Outcome",3),0)</f>
        <v>1</v>
      </c>
      <c r="G154" s="111">
        <f>_xlfn.IFERROR(GETPIVOTDATA("URN",'Pivot FE&amp;S'!$A$107,"SSA 2 descriptor",$B154,"Outcome",4),0)</f>
        <v>0</v>
      </c>
      <c r="I154" s="64"/>
      <c r="J154" s="64"/>
      <c r="K154" s="64"/>
      <c r="L154" s="64"/>
      <c r="M154" s="64"/>
    </row>
    <row r="155" spans="1:13" ht="12.75">
      <c r="A155" s="114"/>
      <c r="B155" s="109" t="s">
        <v>108</v>
      </c>
      <c r="C155" s="110">
        <f t="shared" si="26"/>
        <v>8</v>
      </c>
      <c r="D155" s="110">
        <f>_xlfn.IFERROR(GETPIVOTDATA("URN",'Pivot FE&amp;S'!$A$107,"SSA 2 descriptor",$B155,"Outcome",1),0)</f>
        <v>3</v>
      </c>
      <c r="E155" s="110">
        <f>_xlfn.IFERROR(GETPIVOTDATA("URN",'Pivot FE&amp;S'!$A$107,"SSA 2 descriptor",$B155,"Outcome",2),0)</f>
        <v>5</v>
      </c>
      <c r="F155" s="110">
        <f>_xlfn.IFERROR(GETPIVOTDATA("URN",'Pivot FE&amp;S'!$A$107,"SSA 2 descriptor",$B155,"Outcome",3),0)</f>
        <v>0</v>
      </c>
      <c r="G155" s="111">
        <f>_xlfn.IFERROR(GETPIVOTDATA("URN",'Pivot FE&amp;S'!$A$107,"SSA 2 descriptor",$B155,"Outcome",4),0)</f>
        <v>0</v>
      </c>
      <c r="I155" s="64"/>
      <c r="J155" s="64"/>
      <c r="K155" s="64"/>
      <c r="L155" s="64"/>
      <c r="M155" s="64"/>
    </row>
    <row r="156" spans="1:13" ht="12.75">
      <c r="A156" s="114"/>
      <c r="B156" s="109" t="s">
        <v>215</v>
      </c>
      <c r="C156" s="110">
        <f t="shared" si="26"/>
        <v>0</v>
      </c>
      <c r="D156" s="110">
        <f>_xlfn.IFERROR(GETPIVOTDATA("URN",'Pivot FE&amp;S'!$A$107,"SSA 2 descriptor",$B156,"Outcome",1),0)</f>
        <v>0</v>
      </c>
      <c r="E156" s="110">
        <f>_xlfn.IFERROR(GETPIVOTDATA("URN",'Pivot FE&amp;S'!$A$107,"SSA 2 descriptor",$B156,"Outcome",2),0)</f>
        <v>0</v>
      </c>
      <c r="F156" s="110">
        <f>_xlfn.IFERROR(GETPIVOTDATA("URN",'Pivot FE&amp;S'!$A$107,"SSA 2 descriptor",$B156,"Outcome",3),0)</f>
        <v>0</v>
      </c>
      <c r="G156" s="111">
        <f>_xlfn.IFERROR(GETPIVOTDATA("URN",'Pivot FE&amp;S'!$A$107,"SSA 2 descriptor",$B156,"Outcome",4),0)</f>
        <v>0</v>
      </c>
      <c r="I156" s="64"/>
      <c r="J156" s="64"/>
      <c r="K156" s="64"/>
      <c r="L156" s="64"/>
      <c r="M156" s="64"/>
    </row>
    <row r="157" spans="1:13" ht="12.75">
      <c r="A157" s="114"/>
      <c r="B157" s="109" t="s">
        <v>167</v>
      </c>
      <c r="C157" s="110">
        <f t="shared" si="26"/>
        <v>0</v>
      </c>
      <c r="D157" s="110">
        <f>_xlfn.IFERROR(GETPIVOTDATA("URN",'Pivot FE&amp;S'!$A$107,"SSA 2 descriptor",$B157,"Outcome",1),0)</f>
        <v>0</v>
      </c>
      <c r="E157" s="110">
        <f>_xlfn.IFERROR(GETPIVOTDATA("URN",'Pivot FE&amp;S'!$A$107,"SSA 2 descriptor",$B157,"Outcome",2),0)</f>
        <v>0</v>
      </c>
      <c r="F157" s="110">
        <f>_xlfn.IFERROR(GETPIVOTDATA("URN",'Pivot FE&amp;S'!$A$107,"SSA 2 descriptor",$B157,"Outcome",3),0)</f>
        <v>0</v>
      </c>
      <c r="G157" s="111">
        <f>_xlfn.IFERROR(GETPIVOTDATA("URN",'Pivot FE&amp;S'!$A$107,"SSA 2 descriptor",$B157,"Outcome",4),0)</f>
        <v>0</v>
      </c>
      <c r="I157" s="64"/>
      <c r="J157" s="64"/>
      <c r="K157" s="64"/>
      <c r="L157" s="64"/>
      <c r="M157" s="64"/>
    </row>
    <row r="158" spans="1:13" ht="12.75">
      <c r="A158" s="114"/>
      <c r="B158" s="109" t="s">
        <v>88</v>
      </c>
      <c r="C158" s="110">
        <f t="shared" si="26"/>
        <v>1</v>
      </c>
      <c r="D158" s="110">
        <f>_xlfn.IFERROR(GETPIVOTDATA("URN",'Pivot FE&amp;S'!$A$107,"SSA 2 descriptor",$B158,"Outcome",1),0)</f>
        <v>0</v>
      </c>
      <c r="E158" s="110">
        <f>_xlfn.IFERROR(GETPIVOTDATA("URN",'Pivot FE&amp;S'!$A$107,"SSA 2 descriptor",$B158,"Outcome",2),0)</f>
        <v>1</v>
      </c>
      <c r="F158" s="110">
        <f>_xlfn.IFERROR(GETPIVOTDATA("URN",'Pivot FE&amp;S'!$A$107,"SSA 2 descriptor",$B158,"Outcome",3),0)</f>
        <v>0</v>
      </c>
      <c r="G158" s="111">
        <f>_xlfn.IFERROR(GETPIVOTDATA("URN",'Pivot FE&amp;S'!$A$107,"SSA 2 descriptor",$B158,"Outcome",4),0)</f>
        <v>0</v>
      </c>
      <c r="I158" s="64"/>
      <c r="J158" s="64"/>
      <c r="K158" s="64"/>
      <c r="L158" s="64"/>
      <c r="M158" s="64"/>
    </row>
    <row r="159" spans="1:13" ht="12.75">
      <c r="A159" s="114"/>
      <c r="B159" s="109" t="s">
        <v>95</v>
      </c>
      <c r="C159" s="110">
        <f t="shared" si="26"/>
        <v>8</v>
      </c>
      <c r="D159" s="110">
        <f>_xlfn.IFERROR(GETPIVOTDATA("URN",'Pivot FE&amp;S'!$A$107,"SSA 2 descriptor",$B159,"Outcome",1),0)</f>
        <v>1</v>
      </c>
      <c r="E159" s="110">
        <f>_xlfn.IFERROR(GETPIVOTDATA("URN",'Pivot FE&amp;S'!$A$107,"SSA 2 descriptor",$B159,"Outcome",2),0)</f>
        <v>5</v>
      </c>
      <c r="F159" s="110">
        <f>_xlfn.IFERROR(GETPIVOTDATA("URN",'Pivot FE&amp;S'!$A$107,"SSA 2 descriptor",$B159,"Outcome",3),0)</f>
        <v>2</v>
      </c>
      <c r="G159" s="111">
        <f>_xlfn.IFERROR(GETPIVOTDATA("URN",'Pivot FE&amp;S'!$A$107,"SSA 2 descriptor",$B159,"Outcome",4),0)</f>
        <v>0</v>
      </c>
      <c r="I159" s="64"/>
      <c r="J159" s="64"/>
      <c r="K159" s="64"/>
      <c r="L159" s="64"/>
      <c r="M159" s="64"/>
    </row>
    <row r="160" spans="1:13" ht="12.75">
      <c r="A160" s="114"/>
      <c r="B160" s="109" t="s">
        <v>103</v>
      </c>
      <c r="C160" s="110">
        <f t="shared" si="26"/>
        <v>1</v>
      </c>
      <c r="D160" s="110">
        <f>_xlfn.IFERROR(GETPIVOTDATA("URN",'Pivot FE&amp;S'!$A$107,"SSA 2 descriptor",$B160,"Outcome",1),0)</f>
        <v>0</v>
      </c>
      <c r="E160" s="110">
        <f>_xlfn.IFERROR(GETPIVOTDATA("URN",'Pivot FE&amp;S'!$A$107,"SSA 2 descriptor",$B160,"Outcome",2),0)</f>
        <v>1</v>
      </c>
      <c r="F160" s="110">
        <f>_xlfn.IFERROR(GETPIVOTDATA("URN",'Pivot FE&amp;S'!$A$107,"SSA 2 descriptor",$B160,"Outcome",3),0)</f>
        <v>0</v>
      </c>
      <c r="G160" s="111">
        <f>_xlfn.IFERROR(GETPIVOTDATA("URN",'Pivot FE&amp;S'!$A$107,"SSA 2 descriptor",$B160,"Outcome",4),0)</f>
        <v>0</v>
      </c>
      <c r="I160" s="64"/>
      <c r="J160" s="64"/>
      <c r="K160" s="64"/>
      <c r="L160" s="64"/>
      <c r="M160" s="64"/>
    </row>
    <row r="161" spans="1:13" ht="12.75">
      <c r="A161" s="114"/>
      <c r="B161" s="109" t="s">
        <v>54</v>
      </c>
      <c r="C161" s="110">
        <f t="shared" si="26"/>
        <v>9</v>
      </c>
      <c r="D161" s="110">
        <f>_xlfn.IFERROR(GETPIVOTDATA("URN",'Pivot FE&amp;S'!$A$107,"SSA 2 descriptor",$B161,"Outcome",1),0)</f>
        <v>0</v>
      </c>
      <c r="E161" s="110">
        <f>_xlfn.IFERROR(GETPIVOTDATA("URN",'Pivot FE&amp;S'!$A$107,"SSA 2 descriptor",$B161,"Outcome",2),0)</f>
        <v>3</v>
      </c>
      <c r="F161" s="110">
        <f>_xlfn.IFERROR(GETPIVOTDATA("URN",'Pivot FE&amp;S'!$A$107,"SSA 2 descriptor",$B161,"Outcome",3),0)</f>
        <v>5</v>
      </c>
      <c r="G161" s="111">
        <f>_xlfn.IFERROR(GETPIVOTDATA("URN",'Pivot FE&amp;S'!$A$107,"SSA 2 descriptor",$B161,"Outcome",4),0)</f>
        <v>1</v>
      </c>
      <c r="I161" s="64"/>
      <c r="J161" s="64"/>
      <c r="K161" s="64"/>
      <c r="L161" s="64"/>
      <c r="M161" s="64"/>
    </row>
    <row r="162" spans="1:13" ht="12.75">
      <c r="A162" s="114"/>
      <c r="B162" s="109" t="s">
        <v>104</v>
      </c>
      <c r="C162" s="110">
        <f t="shared" si="26"/>
        <v>0</v>
      </c>
      <c r="D162" s="110">
        <f>_xlfn.IFERROR(GETPIVOTDATA("URN",'Pivot FE&amp;S'!$A$107,"SSA 2 descriptor",$B162,"Outcome",1),0)</f>
        <v>0</v>
      </c>
      <c r="E162" s="110">
        <f>_xlfn.IFERROR(GETPIVOTDATA("URN",'Pivot FE&amp;S'!$A$107,"SSA 2 descriptor",$B162,"Outcome",2),0)</f>
        <v>0</v>
      </c>
      <c r="F162" s="110">
        <f>_xlfn.IFERROR(GETPIVOTDATA("URN",'Pivot FE&amp;S'!$A$107,"SSA 2 descriptor",$B162,"Outcome",3),0)</f>
        <v>0</v>
      </c>
      <c r="G162" s="111">
        <f>_xlfn.IFERROR(GETPIVOTDATA("URN",'Pivot FE&amp;S'!$A$107,"SSA 2 descriptor",$B162,"Outcome",4),0)</f>
        <v>0</v>
      </c>
      <c r="I162" s="64"/>
      <c r="J162" s="64"/>
      <c r="K162" s="64"/>
      <c r="L162" s="64"/>
      <c r="M162" s="64"/>
    </row>
    <row r="163" spans="1:13" ht="12.75">
      <c r="A163" s="114"/>
      <c r="B163" s="109" t="s">
        <v>173</v>
      </c>
      <c r="C163" s="110">
        <f t="shared" si="26"/>
        <v>0</v>
      </c>
      <c r="D163" s="110">
        <f>_xlfn.IFERROR(GETPIVOTDATA("URN",'Pivot FE&amp;S'!$A$107,"SSA 2 descriptor",$B163,"Outcome",1),0)</f>
        <v>0</v>
      </c>
      <c r="E163" s="110">
        <f>_xlfn.IFERROR(GETPIVOTDATA("URN",'Pivot FE&amp;S'!$A$107,"SSA 2 descriptor",$B163,"Outcome",2),0)</f>
        <v>0</v>
      </c>
      <c r="F163" s="110">
        <f>_xlfn.IFERROR(GETPIVOTDATA("URN",'Pivot FE&amp;S'!$A$107,"SSA 2 descriptor",$B163,"Outcome",3),0)</f>
        <v>0</v>
      </c>
      <c r="G163" s="111">
        <f>_xlfn.IFERROR(GETPIVOTDATA("URN",'Pivot FE&amp;S'!$A$107,"SSA 2 descriptor",$B163,"Outcome",4),0)</f>
        <v>0</v>
      </c>
      <c r="I163" s="64"/>
      <c r="J163" s="64"/>
      <c r="K163" s="64"/>
      <c r="L163" s="64"/>
      <c r="M163" s="64"/>
    </row>
    <row r="164" spans="1:13" ht="12.75">
      <c r="A164" s="114"/>
      <c r="B164" s="109" t="s">
        <v>56</v>
      </c>
      <c r="C164" s="110">
        <f t="shared" si="26"/>
        <v>1</v>
      </c>
      <c r="D164" s="110">
        <f>_xlfn.IFERROR(GETPIVOTDATA("URN",'Pivot FE&amp;S'!$A$107,"SSA 2 descriptor",$B164,"Outcome",1),0)</f>
        <v>0</v>
      </c>
      <c r="E164" s="110">
        <f>_xlfn.IFERROR(GETPIVOTDATA("URN",'Pivot FE&amp;S'!$A$107,"SSA 2 descriptor",$B164,"Outcome",2),0)</f>
        <v>0</v>
      </c>
      <c r="F164" s="110">
        <f>_xlfn.IFERROR(GETPIVOTDATA("URN",'Pivot FE&amp;S'!$A$107,"SSA 2 descriptor",$B164,"Outcome",3),0)</f>
        <v>1</v>
      </c>
      <c r="G164" s="111">
        <f>_xlfn.IFERROR(GETPIVOTDATA("URN",'Pivot FE&amp;S'!$A$107,"SSA 2 descriptor",$B164,"Outcome",4),0)</f>
        <v>0</v>
      </c>
      <c r="I164" s="64"/>
      <c r="J164" s="64"/>
      <c r="K164" s="64"/>
      <c r="L164" s="64"/>
      <c r="M164" s="64"/>
    </row>
    <row r="165" spans="1:13" ht="12.75">
      <c r="A165" s="114"/>
      <c r="B165" s="109" t="s">
        <v>174</v>
      </c>
      <c r="C165" s="110">
        <f t="shared" si="26"/>
        <v>1</v>
      </c>
      <c r="D165" s="110">
        <f>_xlfn.IFERROR(GETPIVOTDATA("URN",'Pivot FE&amp;S'!$A$107,"SSA 2 descriptor",$B165,"Outcome",1),0)</f>
        <v>0</v>
      </c>
      <c r="E165" s="110">
        <f>_xlfn.IFERROR(GETPIVOTDATA("URN",'Pivot FE&amp;S'!$A$107,"SSA 2 descriptor",$B165,"Outcome",2),0)</f>
        <v>1</v>
      </c>
      <c r="F165" s="110">
        <f>_xlfn.IFERROR(GETPIVOTDATA("URN",'Pivot FE&amp;S'!$A$107,"SSA 2 descriptor",$B165,"Outcome",3),0)</f>
        <v>0</v>
      </c>
      <c r="G165" s="111">
        <f>_xlfn.IFERROR(GETPIVOTDATA("URN",'Pivot FE&amp;S'!$A$107,"SSA 2 descriptor",$B165,"Outcome",4),0)</f>
        <v>0</v>
      </c>
      <c r="I165" s="64"/>
      <c r="J165" s="64"/>
      <c r="K165" s="64"/>
      <c r="L165" s="64"/>
      <c r="M165" s="64"/>
    </row>
    <row r="166" spans="1:13" ht="12.75">
      <c r="A166" s="114"/>
      <c r="B166" s="109" t="s">
        <v>124</v>
      </c>
      <c r="C166" s="110">
        <f t="shared" si="26"/>
        <v>8</v>
      </c>
      <c r="D166" s="110">
        <f>_xlfn.IFERROR(GETPIVOTDATA("URN",'Pivot FE&amp;S'!$A$107,"SSA 2 descriptor",$B166,"Outcome",1),0)</f>
        <v>2</v>
      </c>
      <c r="E166" s="110">
        <f>_xlfn.IFERROR(GETPIVOTDATA("URN",'Pivot FE&amp;S'!$A$107,"SSA 2 descriptor",$B166,"Outcome",2),0)</f>
        <v>5</v>
      </c>
      <c r="F166" s="110">
        <f>_xlfn.IFERROR(GETPIVOTDATA("URN",'Pivot FE&amp;S'!$A$107,"SSA 2 descriptor",$B166,"Outcome",3),0)</f>
        <v>1</v>
      </c>
      <c r="G166" s="111">
        <f>_xlfn.IFERROR(GETPIVOTDATA("URN",'Pivot FE&amp;S'!$A$107,"SSA 2 descriptor",$B166,"Outcome",4),0)</f>
        <v>0</v>
      </c>
      <c r="I166" s="64"/>
      <c r="J166" s="64"/>
      <c r="K166" s="64"/>
      <c r="L166" s="64"/>
      <c r="M166" s="64"/>
    </row>
    <row r="167" spans="1:13" ht="12.75">
      <c r="A167" s="114"/>
      <c r="B167" s="109" t="s">
        <v>61</v>
      </c>
      <c r="C167" s="110">
        <f t="shared" si="26"/>
        <v>4</v>
      </c>
      <c r="D167" s="110">
        <f>_xlfn.IFERROR(GETPIVOTDATA("URN",'Pivot FE&amp;S'!$A$107,"SSA 2 descriptor",$B167,"Outcome",1),0)</f>
        <v>1</v>
      </c>
      <c r="E167" s="110">
        <f>_xlfn.IFERROR(GETPIVOTDATA("URN",'Pivot FE&amp;S'!$A$107,"SSA 2 descriptor",$B167,"Outcome",2),0)</f>
        <v>3</v>
      </c>
      <c r="F167" s="110">
        <f>_xlfn.IFERROR(GETPIVOTDATA("URN",'Pivot FE&amp;S'!$A$107,"SSA 2 descriptor",$B167,"Outcome",3),0)</f>
        <v>0</v>
      </c>
      <c r="G167" s="111">
        <f>_xlfn.IFERROR(GETPIVOTDATA("URN",'Pivot FE&amp;S'!$A$107,"SSA 2 descriptor",$B167,"Outcome",4),0)</f>
        <v>0</v>
      </c>
      <c r="I167" s="64"/>
      <c r="J167" s="64"/>
      <c r="K167" s="64"/>
      <c r="L167" s="64"/>
      <c r="M167" s="64"/>
    </row>
    <row r="168" spans="1:13" ht="12.75">
      <c r="A168" s="114"/>
      <c r="B168" s="109" t="s">
        <v>166</v>
      </c>
      <c r="C168" s="110">
        <f t="shared" si="26"/>
        <v>1</v>
      </c>
      <c r="D168" s="110">
        <f>_xlfn.IFERROR(GETPIVOTDATA("URN",'Pivot FE&amp;S'!$A$107,"SSA 2 descriptor",$B168,"Outcome",1),0)</f>
        <v>0</v>
      </c>
      <c r="E168" s="110">
        <f>_xlfn.IFERROR(GETPIVOTDATA("URN",'Pivot FE&amp;S'!$A$107,"SSA 2 descriptor",$B168,"Outcome",2),0)</f>
        <v>0</v>
      </c>
      <c r="F168" s="110">
        <f>_xlfn.IFERROR(GETPIVOTDATA("URN",'Pivot FE&amp;S'!$A$107,"SSA 2 descriptor",$B168,"Outcome",3),0)</f>
        <v>1</v>
      </c>
      <c r="G168" s="111">
        <f>_xlfn.IFERROR(GETPIVOTDATA("URN",'Pivot FE&amp;S'!$A$107,"SSA 2 descriptor",$B168,"Outcome",4),0)</f>
        <v>0</v>
      </c>
      <c r="I168" s="64"/>
      <c r="J168" s="64"/>
      <c r="K168" s="64"/>
      <c r="L168" s="64"/>
      <c r="M168" s="64"/>
    </row>
    <row r="169" spans="1:13" ht="12.75">
      <c r="A169" s="114"/>
      <c r="B169" s="109" t="s">
        <v>347</v>
      </c>
      <c r="C169" s="110">
        <f t="shared" si="26"/>
        <v>1</v>
      </c>
      <c r="D169" s="110">
        <f>_xlfn.IFERROR(GETPIVOTDATA("URN",'Pivot FE&amp;S'!$A$107,"SSA 2 descriptor",$B169,"Outcome",1),0)</f>
        <v>1</v>
      </c>
      <c r="E169" s="110">
        <f>_xlfn.IFERROR(GETPIVOTDATA("URN",'Pivot FE&amp;S'!$A$107,"SSA 2 descriptor",$B169,"Outcome",2),0)</f>
        <v>0</v>
      </c>
      <c r="F169" s="110">
        <f>_xlfn.IFERROR(GETPIVOTDATA("URN",'Pivot FE&amp;S'!$A$107,"SSA 2 descriptor",$B169,"Outcome",3),0)</f>
        <v>0</v>
      </c>
      <c r="G169" s="111">
        <f>_xlfn.IFERROR(GETPIVOTDATA("URN",'Pivot FE&amp;S'!$A$107,"SSA 2 descriptor",$B169,"Outcome",4),0)</f>
        <v>0</v>
      </c>
      <c r="I169" s="64"/>
      <c r="J169" s="64"/>
      <c r="K169" s="64"/>
      <c r="L169" s="64"/>
      <c r="M169" s="64"/>
    </row>
    <row r="170" spans="1:13" ht="12.75">
      <c r="A170" s="114"/>
      <c r="B170" s="109" t="s">
        <v>128</v>
      </c>
      <c r="C170" s="110">
        <f t="shared" si="26"/>
        <v>1</v>
      </c>
      <c r="D170" s="110">
        <f>_xlfn.IFERROR(GETPIVOTDATA("URN",'Pivot FE&amp;S'!$A$107,"SSA 2 descriptor",$B170,"Outcome",1),0)</f>
        <v>0</v>
      </c>
      <c r="E170" s="110">
        <f>_xlfn.IFERROR(GETPIVOTDATA("URN",'Pivot FE&amp;S'!$A$107,"SSA 2 descriptor",$B170,"Outcome",2),0)</f>
        <v>0</v>
      </c>
      <c r="F170" s="110">
        <f>_xlfn.IFERROR(GETPIVOTDATA("URN",'Pivot FE&amp;S'!$A$107,"SSA 2 descriptor",$B170,"Outcome",3),0)</f>
        <v>1</v>
      </c>
      <c r="G170" s="111">
        <f>_xlfn.IFERROR(GETPIVOTDATA("URN",'Pivot FE&amp;S'!$A$107,"SSA 2 descriptor",$B170,"Outcome",4),0)</f>
        <v>0</v>
      </c>
      <c r="I170" s="64"/>
      <c r="J170" s="64"/>
      <c r="K170" s="64"/>
      <c r="L170" s="64"/>
      <c r="M170" s="64"/>
    </row>
    <row r="171" spans="1:13" ht="12.75">
      <c r="A171" s="114"/>
      <c r="B171" s="109" t="s">
        <v>150</v>
      </c>
      <c r="C171" s="110">
        <f t="shared" si="26"/>
        <v>5</v>
      </c>
      <c r="D171" s="110">
        <f>_xlfn.IFERROR(GETPIVOTDATA("URN",'Pivot FE&amp;S'!$A$107,"SSA 2 descriptor",$B171,"Outcome",1),0)</f>
        <v>1</v>
      </c>
      <c r="E171" s="110">
        <f>_xlfn.IFERROR(GETPIVOTDATA("URN",'Pivot FE&amp;S'!$A$107,"SSA 2 descriptor",$B171,"Outcome",2),0)</f>
        <v>0</v>
      </c>
      <c r="F171" s="110">
        <f>_xlfn.IFERROR(GETPIVOTDATA("URN",'Pivot FE&amp;S'!$A$107,"SSA 2 descriptor",$B171,"Outcome",3),0)</f>
        <v>2</v>
      </c>
      <c r="G171" s="111">
        <f>_xlfn.IFERROR(GETPIVOTDATA("URN",'Pivot FE&amp;S'!$A$107,"SSA 2 descriptor",$B171,"Outcome",4),0)</f>
        <v>2</v>
      </c>
      <c r="I171" s="64"/>
      <c r="J171" s="64"/>
      <c r="K171" s="64"/>
      <c r="L171" s="64"/>
      <c r="M171" s="64"/>
    </row>
    <row r="172" spans="1:13" ht="12.75">
      <c r="A172" s="114"/>
      <c r="B172" s="109" t="s">
        <v>207</v>
      </c>
      <c r="C172" s="110">
        <f t="shared" si="26"/>
        <v>0</v>
      </c>
      <c r="D172" s="110">
        <f>_xlfn.IFERROR(GETPIVOTDATA("URN",'Pivot FE&amp;S'!$A$107,"SSA 2 descriptor",$B172,"Outcome",1),0)</f>
        <v>0</v>
      </c>
      <c r="E172" s="110">
        <f>_xlfn.IFERROR(GETPIVOTDATA("URN",'Pivot FE&amp;S'!$A$107,"SSA 2 descriptor",$B172,"Outcome",2),0)</f>
        <v>0</v>
      </c>
      <c r="F172" s="110">
        <f>_xlfn.IFERROR(GETPIVOTDATA("URN",'Pivot FE&amp;S'!$A$107,"SSA 2 descriptor",$B172,"Outcome",3),0)</f>
        <v>0</v>
      </c>
      <c r="G172" s="111">
        <f>_xlfn.IFERROR(GETPIVOTDATA("URN",'Pivot FE&amp;S'!$A$107,"SSA 2 descriptor",$B172,"Outcome",4),0)</f>
        <v>0</v>
      </c>
      <c r="I172" s="64"/>
      <c r="J172" s="64"/>
      <c r="K172" s="64"/>
      <c r="L172" s="64"/>
      <c r="M172" s="64"/>
    </row>
    <row r="173" spans="1:13" ht="12.75">
      <c r="A173" s="114"/>
      <c r="B173" s="109" t="s">
        <v>58</v>
      </c>
      <c r="C173" s="110">
        <f t="shared" si="26"/>
        <v>17</v>
      </c>
      <c r="D173" s="110">
        <f>_xlfn.IFERROR(GETPIVOTDATA("URN",'Pivot FE&amp;S'!$A$107,"SSA 2 descriptor",$B173,"Outcome",1),0)</f>
        <v>5</v>
      </c>
      <c r="E173" s="110">
        <f>_xlfn.IFERROR(GETPIVOTDATA("URN",'Pivot FE&amp;S'!$A$107,"SSA 2 descriptor",$B173,"Outcome",2),0)</f>
        <v>9</v>
      </c>
      <c r="F173" s="110">
        <f>_xlfn.IFERROR(GETPIVOTDATA("URN",'Pivot FE&amp;S'!$A$107,"SSA 2 descriptor",$B173,"Outcome",3),0)</f>
        <v>3</v>
      </c>
      <c r="G173" s="111">
        <f>_xlfn.IFERROR(GETPIVOTDATA("URN",'Pivot FE&amp;S'!$A$107,"SSA 2 descriptor",$B173,"Outcome",4),0)</f>
        <v>0</v>
      </c>
      <c r="I173" s="64"/>
      <c r="J173" s="64"/>
      <c r="K173" s="64"/>
      <c r="L173" s="64"/>
      <c r="M173" s="64"/>
    </row>
    <row r="174" spans="1:13" ht="12.75">
      <c r="A174" s="114"/>
      <c r="B174" s="109" t="s">
        <v>109</v>
      </c>
      <c r="C174" s="110">
        <f t="shared" si="26"/>
        <v>4</v>
      </c>
      <c r="D174" s="110">
        <f>_xlfn.IFERROR(GETPIVOTDATA("URN",'Pivot FE&amp;S'!$A$107,"SSA 2 descriptor",$B174,"Outcome",1),0)</f>
        <v>1</v>
      </c>
      <c r="E174" s="110">
        <f>_xlfn.IFERROR(GETPIVOTDATA("URN",'Pivot FE&amp;S'!$A$107,"SSA 2 descriptor",$B174,"Outcome",2),0)</f>
        <v>3</v>
      </c>
      <c r="F174" s="110">
        <f>_xlfn.IFERROR(GETPIVOTDATA("URN",'Pivot FE&amp;S'!$A$107,"SSA 2 descriptor",$B174,"Outcome",3),0)</f>
        <v>0</v>
      </c>
      <c r="G174" s="111">
        <f>_xlfn.IFERROR(GETPIVOTDATA("URN",'Pivot FE&amp;S'!$A$107,"SSA 2 descriptor",$B174,"Outcome",4),0)</f>
        <v>0</v>
      </c>
      <c r="I174" s="64"/>
      <c r="J174" s="64"/>
      <c r="K174" s="64"/>
      <c r="L174" s="64"/>
      <c r="M174" s="64"/>
    </row>
    <row r="175" spans="2:7" ht="13.5" thickBot="1">
      <c r="B175" s="115" t="s">
        <v>39</v>
      </c>
      <c r="C175" s="116">
        <f>SUM(C104:C174)</f>
        <v>373</v>
      </c>
      <c r="D175" s="116">
        <f>SUM(D104:D174)</f>
        <v>35</v>
      </c>
      <c r="E175" s="116">
        <f>SUM(E104:E174)</f>
        <v>170</v>
      </c>
      <c r="F175" s="116">
        <f>SUM(F104:F174)</f>
        <v>145</v>
      </c>
      <c r="G175" s="117">
        <f>SUM(G104:G174)</f>
        <v>23</v>
      </c>
    </row>
    <row r="176" spans="2:7" ht="12.75">
      <c r="B176" s="118"/>
      <c r="C176" s="119"/>
      <c r="D176" s="120"/>
      <c r="E176" s="120"/>
      <c r="F176" s="120"/>
      <c r="G176" s="120"/>
    </row>
    <row r="177" spans="2:7" ht="12.75">
      <c r="B177" s="118"/>
      <c r="C177" s="119"/>
      <c r="D177" s="120"/>
      <c r="E177" s="120"/>
      <c r="F177" s="120"/>
      <c r="G177" s="120"/>
    </row>
    <row r="178" spans="2:7" ht="12.75">
      <c r="B178" s="118"/>
      <c r="C178" s="119"/>
      <c r="D178" s="120"/>
      <c r="E178" s="120"/>
      <c r="F178" s="120"/>
      <c r="G178" s="120"/>
    </row>
    <row r="180" ht="12.75">
      <c r="B180" s="67"/>
    </row>
  </sheetData>
  <sheetProtection sheet="1" objects="1" scenarios="1"/>
  <mergeCells count="12">
    <mergeCell ref="B29:B30"/>
    <mergeCell ref="C29:C30"/>
    <mergeCell ref="D29:G29"/>
    <mergeCell ref="B5:B6"/>
    <mergeCell ref="C5:C6"/>
    <mergeCell ref="D102:G102"/>
    <mergeCell ref="B54:B55"/>
    <mergeCell ref="C54:C55"/>
    <mergeCell ref="D54:G54"/>
    <mergeCell ref="B78:B79"/>
    <mergeCell ref="C78:C79"/>
    <mergeCell ref="D78:G78"/>
  </mergeCells>
  <printOptions/>
  <pageMargins left="0.7" right="0.7" top="0.75" bottom="0.75" header="0.3" footer="0.3"/>
  <pageSetup horizontalDpi="600" verticalDpi="600" orientation="portrait" paperSize="9" scale="33" r:id="rId2"/>
  <rowBreaks count="1" manualBreakCount="1">
    <brk id="98" max="255" man="1"/>
  </rowBreaks>
  <ignoredErrors>
    <ignoredError sqref="F42 F18 F67 F91 D138:G138" formula="1"/>
  </ignoredErrors>
  <drawing r:id="rId1"/>
</worksheet>
</file>

<file path=xl/worksheets/sheet4.xml><?xml version="1.0" encoding="utf-8"?>
<worksheet xmlns="http://schemas.openxmlformats.org/spreadsheetml/2006/main" xmlns:r="http://schemas.openxmlformats.org/officeDocument/2006/relationships">
  <sheetPr codeName="Sheet8"/>
  <dimension ref="A3:K189"/>
  <sheetViews>
    <sheetView zoomScale="85" zoomScaleNormal="85" zoomScalePageLayoutView="0" workbookViewId="0" topLeftCell="A1">
      <selection activeCell="A1" sqref="A1"/>
    </sheetView>
  </sheetViews>
  <sheetFormatPr defaultColWidth="9.140625" defaultRowHeight="12.75"/>
  <cols>
    <col min="1" max="1" width="38.7109375" style="0" customWidth="1"/>
    <col min="2" max="2" width="17.140625" style="0" customWidth="1"/>
    <col min="3" max="4" width="4.8515625" style="0" customWidth="1"/>
    <col min="5" max="5" width="3.7109375" style="0" bestFit="1" customWidth="1"/>
    <col min="6" max="7" width="12.00390625" style="0" customWidth="1"/>
    <col min="10" max="10" width="29.28125" style="0" customWidth="1"/>
  </cols>
  <sheetData>
    <row r="3" ht="12.75">
      <c r="A3" s="1" t="s">
        <v>434</v>
      </c>
    </row>
    <row r="5" spans="1:2" ht="12.75">
      <c r="A5" s="25" t="s">
        <v>38</v>
      </c>
      <c r="B5" s="25" t="s">
        <v>66</v>
      </c>
    </row>
    <row r="6" spans="1:6" ht="12.75">
      <c r="A6" s="25" t="s">
        <v>67</v>
      </c>
      <c r="B6" s="50">
        <v>1</v>
      </c>
      <c r="C6" s="50">
        <v>2</v>
      </c>
      <c r="D6" s="50">
        <v>3</v>
      </c>
      <c r="E6" s="50">
        <v>4</v>
      </c>
      <c r="F6" s="50" t="s">
        <v>37</v>
      </c>
    </row>
    <row r="7" spans="1:6" ht="12.75">
      <c r="A7" s="47" t="s">
        <v>68</v>
      </c>
      <c r="B7" s="48">
        <v>1</v>
      </c>
      <c r="C7" s="48">
        <v>12</v>
      </c>
      <c r="D7" s="48">
        <v>6</v>
      </c>
      <c r="E7" s="48">
        <v>6</v>
      </c>
      <c r="F7" s="48">
        <v>25</v>
      </c>
    </row>
    <row r="8" spans="1:6" ht="12.75">
      <c r="A8" s="47" t="s">
        <v>23</v>
      </c>
      <c r="B8" s="48">
        <v>1</v>
      </c>
      <c r="C8" s="48">
        <v>1</v>
      </c>
      <c r="D8" s="48"/>
      <c r="E8" s="48"/>
      <c r="F8" s="48">
        <v>2</v>
      </c>
    </row>
    <row r="9" spans="1:6" ht="12.75">
      <c r="A9" s="47" t="s">
        <v>65</v>
      </c>
      <c r="B9" s="48">
        <v>1</v>
      </c>
      <c r="C9" s="48">
        <v>6</v>
      </c>
      <c r="D9" s="48">
        <v>13</v>
      </c>
      <c r="E9" s="48">
        <v>2</v>
      </c>
      <c r="F9" s="48">
        <v>22</v>
      </c>
    </row>
    <row r="10" spans="1:6" ht="12.75">
      <c r="A10" s="47" t="s">
        <v>201</v>
      </c>
      <c r="B10" s="48">
        <v>1</v>
      </c>
      <c r="C10" s="48"/>
      <c r="D10" s="48"/>
      <c r="E10" s="48"/>
      <c r="F10" s="48">
        <v>1</v>
      </c>
    </row>
    <row r="11" spans="1:6" ht="12.75">
      <c r="A11" s="47" t="s">
        <v>22</v>
      </c>
      <c r="B11" s="48">
        <v>3</v>
      </c>
      <c r="C11" s="48">
        <v>10</v>
      </c>
      <c r="D11" s="48">
        <v>18</v>
      </c>
      <c r="E11" s="48">
        <v>4</v>
      </c>
      <c r="F11" s="48">
        <v>35</v>
      </c>
    </row>
    <row r="12" spans="1:6" ht="12.75">
      <c r="A12" s="47" t="s">
        <v>24</v>
      </c>
      <c r="B12" s="48"/>
      <c r="C12" s="48">
        <v>2</v>
      </c>
      <c r="D12" s="48">
        <v>2</v>
      </c>
      <c r="E12" s="48">
        <v>1</v>
      </c>
      <c r="F12" s="48">
        <v>5</v>
      </c>
    </row>
    <row r="13" spans="1:6" ht="12.75">
      <c r="A13" s="47" t="s">
        <v>25</v>
      </c>
      <c r="B13" s="48"/>
      <c r="C13" s="48">
        <v>1</v>
      </c>
      <c r="D13" s="48">
        <v>2</v>
      </c>
      <c r="E13" s="48">
        <v>2</v>
      </c>
      <c r="F13" s="48">
        <v>5</v>
      </c>
    </row>
    <row r="14" spans="1:6" ht="12.75">
      <c r="A14" s="47" t="s">
        <v>202</v>
      </c>
      <c r="B14" s="48"/>
      <c r="C14" s="48">
        <v>1</v>
      </c>
      <c r="D14" s="48"/>
      <c r="E14" s="48"/>
      <c r="F14" s="48">
        <v>1</v>
      </c>
    </row>
    <row r="15" spans="1:6" ht="12.75">
      <c r="A15" s="47" t="s">
        <v>37</v>
      </c>
      <c r="B15" s="48">
        <v>7</v>
      </c>
      <c r="C15" s="48">
        <v>33</v>
      </c>
      <c r="D15" s="48">
        <v>41</v>
      </c>
      <c r="E15" s="48">
        <v>15</v>
      </c>
      <c r="F15" s="48">
        <v>96</v>
      </c>
    </row>
    <row r="17" spans="1:6" s="46" customFormat="1" ht="12.75">
      <c r="A17"/>
      <c r="B17"/>
      <c r="C17"/>
      <c r="D17"/>
      <c r="E17"/>
      <c r="F17"/>
    </row>
    <row r="18" spans="1:6" s="46" customFormat="1" ht="12.75">
      <c r="A18"/>
      <c r="B18"/>
      <c r="C18"/>
      <c r="D18"/>
      <c r="E18"/>
      <c r="F18"/>
    </row>
    <row r="19" spans="1:7" s="35" customFormat="1" ht="12.75">
      <c r="A19"/>
      <c r="B19"/>
      <c r="C19"/>
      <c r="D19"/>
      <c r="E19"/>
      <c r="F19"/>
      <c r="G19"/>
    </row>
    <row r="20" ht="12.75">
      <c r="A20" s="1" t="s">
        <v>71</v>
      </c>
    </row>
    <row r="22" spans="1:2" ht="12.75">
      <c r="A22" s="25" t="s">
        <v>38</v>
      </c>
      <c r="B22" s="25" t="s">
        <v>66</v>
      </c>
    </row>
    <row r="23" spans="1:6" ht="12.75">
      <c r="A23" s="25" t="s">
        <v>67</v>
      </c>
      <c r="B23" s="50">
        <v>1</v>
      </c>
      <c r="C23" s="50">
        <v>2</v>
      </c>
      <c r="D23" s="50">
        <v>3</v>
      </c>
      <c r="E23" s="50">
        <v>4</v>
      </c>
      <c r="F23" s="50" t="s">
        <v>37</v>
      </c>
    </row>
    <row r="24" spans="1:6" ht="12.75">
      <c r="A24" s="47" t="s">
        <v>68</v>
      </c>
      <c r="B24" s="48">
        <v>1</v>
      </c>
      <c r="C24" s="48">
        <v>12</v>
      </c>
      <c r="D24" s="48">
        <v>8</v>
      </c>
      <c r="E24" s="48">
        <v>4</v>
      </c>
      <c r="F24" s="48">
        <v>25</v>
      </c>
    </row>
    <row r="25" spans="1:6" ht="12.75">
      <c r="A25" s="47" t="s">
        <v>23</v>
      </c>
      <c r="B25" s="48">
        <v>1</v>
      </c>
      <c r="C25" s="48"/>
      <c r="D25" s="48">
        <v>1</v>
      </c>
      <c r="E25" s="48"/>
      <c r="F25" s="48">
        <v>2</v>
      </c>
    </row>
    <row r="26" spans="1:6" ht="12.75">
      <c r="A26" s="47" t="s">
        <v>65</v>
      </c>
      <c r="B26" s="48">
        <v>1</v>
      </c>
      <c r="C26" s="48">
        <v>5</v>
      </c>
      <c r="D26" s="48">
        <v>13</v>
      </c>
      <c r="E26" s="48">
        <v>3</v>
      </c>
      <c r="F26" s="48">
        <v>22</v>
      </c>
    </row>
    <row r="27" spans="1:6" ht="12.75">
      <c r="A27" s="47" t="s">
        <v>201</v>
      </c>
      <c r="B27" s="48">
        <v>1</v>
      </c>
      <c r="C27" s="48"/>
      <c r="D27" s="48"/>
      <c r="E27" s="48"/>
      <c r="F27" s="48">
        <v>1</v>
      </c>
    </row>
    <row r="28" spans="1:6" ht="12.75">
      <c r="A28" s="47" t="s">
        <v>22</v>
      </c>
      <c r="B28" s="48">
        <v>3</v>
      </c>
      <c r="C28" s="48">
        <v>12</v>
      </c>
      <c r="D28" s="48">
        <v>16</v>
      </c>
      <c r="E28" s="48">
        <v>4</v>
      </c>
      <c r="F28" s="48">
        <v>35</v>
      </c>
    </row>
    <row r="29" spans="1:6" ht="12.75">
      <c r="A29" s="47" t="s">
        <v>24</v>
      </c>
      <c r="B29" s="48"/>
      <c r="C29" s="48">
        <v>2</v>
      </c>
      <c r="D29" s="48">
        <v>3</v>
      </c>
      <c r="E29" s="48"/>
      <c r="F29" s="48">
        <v>5</v>
      </c>
    </row>
    <row r="30" spans="1:6" ht="12.75">
      <c r="A30" s="47" t="s">
        <v>25</v>
      </c>
      <c r="B30" s="48"/>
      <c r="C30" s="48">
        <v>1</v>
      </c>
      <c r="D30" s="48">
        <v>2</v>
      </c>
      <c r="E30" s="48">
        <v>2</v>
      </c>
      <c r="F30" s="48">
        <v>5</v>
      </c>
    </row>
    <row r="31" spans="1:6" ht="12.75">
      <c r="A31" s="47" t="s">
        <v>202</v>
      </c>
      <c r="B31" s="48"/>
      <c r="C31" s="48">
        <v>1</v>
      </c>
      <c r="D31" s="48"/>
      <c r="E31" s="48"/>
      <c r="F31" s="48">
        <v>1</v>
      </c>
    </row>
    <row r="32" spans="1:6" ht="12.75">
      <c r="A32" s="47" t="s">
        <v>37</v>
      </c>
      <c r="B32" s="48">
        <v>7</v>
      </c>
      <c r="C32" s="48">
        <v>33</v>
      </c>
      <c r="D32" s="48">
        <v>43</v>
      </c>
      <c r="E32" s="48">
        <v>13</v>
      </c>
      <c r="F32" s="48">
        <v>96</v>
      </c>
    </row>
    <row r="35" spans="1:7" s="35" customFormat="1" ht="12.75">
      <c r="A35"/>
      <c r="B35"/>
      <c r="C35"/>
      <c r="D35"/>
      <c r="E35"/>
      <c r="F35"/>
      <c r="G35"/>
    </row>
    <row r="36" spans="1:7" s="35" customFormat="1" ht="12.75">
      <c r="A36"/>
      <c r="B36"/>
      <c r="C36"/>
      <c r="D36"/>
      <c r="E36"/>
      <c r="F36"/>
      <c r="G36"/>
    </row>
    <row r="37" spans="1:7" s="35" customFormat="1" ht="12.75">
      <c r="A37"/>
      <c r="B37"/>
      <c r="C37"/>
      <c r="D37"/>
      <c r="E37"/>
      <c r="F37"/>
      <c r="G37"/>
    </row>
    <row r="38" s="35" customFormat="1" ht="12.75"/>
    <row r="41" ht="12.75">
      <c r="A41" s="1" t="s">
        <v>72</v>
      </c>
    </row>
    <row r="43" spans="1:2" ht="12.75">
      <c r="A43" s="25" t="s">
        <v>38</v>
      </c>
      <c r="B43" s="25" t="s">
        <v>66</v>
      </c>
    </row>
    <row r="44" spans="1:6" ht="12.75">
      <c r="A44" s="25" t="s">
        <v>67</v>
      </c>
      <c r="B44" s="50">
        <v>1</v>
      </c>
      <c r="C44" s="50">
        <v>2</v>
      </c>
      <c r="D44" s="50">
        <v>3</v>
      </c>
      <c r="E44" s="50">
        <v>4</v>
      </c>
      <c r="F44" s="50" t="s">
        <v>37</v>
      </c>
    </row>
    <row r="45" spans="1:6" ht="12.75">
      <c r="A45" s="58" t="s">
        <v>68</v>
      </c>
      <c r="B45" s="59">
        <v>1</v>
      </c>
      <c r="C45" s="59">
        <v>13</v>
      </c>
      <c r="D45" s="59">
        <v>8</v>
      </c>
      <c r="E45" s="59">
        <v>3</v>
      </c>
      <c r="F45" s="59">
        <v>25</v>
      </c>
    </row>
    <row r="46" spans="1:6" ht="12.75">
      <c r="A46" s="58" t="s">
        <v>23</v>
      </c>
      <c r="B46" s="59">
        <v>1</v>
      </c>
      <c r="C46" s="59">
        <v>1</v>
      </c>
      <c r="D46" s="59"/>
      <c r="E46" s="59"/>
      <c r="F46" s="59">
        <v>2</v>
      </c>
    </row>
    <row r="47" spans="1:6" ht="12.75">
      <c r="A47" s="58" t="s">
        <v>65</v>
      </c>
      <c r="B47" s="59">
        <v>1</v>
      </c>
      <c r="C47" s="59">
        <v>6</v>
      </c>
      <c r="D47" s="59">
        <v>13</v>
      </c>
      <c r="E47" s="59">
        <v>2</v>
      </c>
      <c r="F47" s="59">
        <v>22</v>
      </c>
    </row>
    <row r="48" spans="1:6" ht="12.75">
      <c r="A48" s="58" t="s">
        <v>201</v>
      </c>
      <c r="B48" s="59">
        <v>1</v>
      </c>
      <c r="C48" s="59"/>
      <c r="D48" s="59"/>
      <c r="E48" s="59"/>
      <c r="F48" s="59">
        <v>1</v>
      </c>
    </row>
    <row r="49" spans="1:6" ht="12.75">
      <c r="A49" s="58" t="s">
        <v>22</v>
      </c>
      <c r="B49" s="59">
        <v>3</v>
      </c>
      <c r="C49" s="59">
        <v>13</v>
      </c>
      <c r="D49" s="59">
        <v>15</v>
      </c>
      <c r="E49" s="59">
        <v>4</v>
      </c>
      <c r="F49" s="59">
        <v>35</v>
      </c>
    </row>
    <row r="50" spans="1:6" ht="12.75">
      <c r="A50" s="58" t="s">
        <v>24</v>
      </c>
      <c r="B50" s="59"/>
      <c r="C50" s="59">
        <v>2</v>
      </c>
      <c r="D50" s="59">
        <v>2</v>
      </c>
      <c r="E50" s="59">
        <v>1</v>
      </c>
      <c r="F50" s="59">
        <v>5</v>
      </c>
    </row>
    <row r="51" spans="1:6" ht="12.75">
      <c r="A51" s="58" t="s">
        <v>25</v>
      </c>
      <c r="B51" s="59"/>
      <c r="C51" s="59">
        <v>1</v>
      </c>
      <c r="D51" s="59">
        <v>3</v>
      </c>
      <c r="E51" s="59">
        <v>1</v>
      </c>
      <c r="F51" s="59">
        <v>5</v>
      </c>
    </row>
    <row r="52" spans="1:6" ht="12.75">
      <c r="A52" s="58" t="s">
        <v>202</v>
      </c>
      <c r="B52" s="59"/>
      <c r="C52" s="59">
        <v>1</v>
      </c>
      <c r="D52" s="59"/>
      <c r="E52" s="59"/>
      <c r="F52" s="59">
        <v>1</v>
      </c>
    </row>
    <row r="53" spans="1:6" ht="12.75">
      <c r="A53" s="58" t="s">
        <v>37</v>
      </c>
      <c r="B53" s="59">
        <v>7</v>
      </c>
      <c r="C53" s="59">
        <v>37</v>
      </c>
      <c r="D53" s="59">
        <v>41</v>
      </c>
      <c r="E53" s="59">
        <v>11</v>
      </c>
      <c r="F53" s="59">
        <v>96</v>
      </c>
    </row>
    <row r="56" spans="1:7" s="35" customFormat="1" ht="12.75">
      <c r="A56"/>
      <c r="B56"/>
      <c r="C56"/>
      <c r="D56"/>
      <c r="E56"/>
      <c r="F56"/>
      <c r="G56"/>
    </row>
    <row r="57" spans="1:7" s="35" customFormat="1" ht="12.75">
      <c r="A57"/>
      <c r="B57"/>
      <c r="C57"/>
      <c r="D57"/>
      <c r="E57"/>
      <c r="F57"/>
      <c r="G57"/>
    </row>
    <row r="58" spans="1:7" s="35" customFormat="1" ht="12.75">
      <c r="A58"/>
      <c r="B58"/>
      <c r="C58"/>
      <c r="D58"/>
      <c r="E58"/>
      <c r="F58"/>
      <c r="G58"/>
    </row>
    <row r="62" ht="12.75">
      <c r="A62" s="1" t="s">
        <v>73</v>
      </c>
    </row>
    <row r="64" spans="1:2" ht="12.75">
      <c r="A64" s="25" t="s">
        <v>38</v>
      </c>
      <c r="B64" s="25" t="s">
        <v>66</v>
      </c>
    </row>
    <row r="65" spans="1:6" ht="12.75">
      <c r="A65" s="61" t="s">
        <v>67</v>
      </c>
      <c r="B65" s="60">
        <v>1</v>
      </c>
      <c r="C65" s="60">
        <v>2</v>
      </c>
      <c r="D65" s="60">
        <v>3</v>
      </c>
      <c r="E65" s="60">
        <v>4</v>
      </c>
      <c r="F65" s="60" t="s">
        <v>37</v>
      </c>
    </row>
    <row r="66" spans="1:6" ht="12.75">
      <c r="A66" s="58" t="s">
        <v>68</v>
      </c>
      <c r="B66" s="59">
        <v>1</v>
      </c>
      <c r="C66" s="59">
        <v>12</v>
      </c>
      <c r="D66" s="59">
        <v>6</v>
      </c>
      <c r="E66" s="59">
        <v>6</v>
      </c>
      <c r="F66" s="59">
        <v>25</v>
      </c>
    </row>
    <row r="67" spans="1:6" ht="12.75">
      <c r="A67" s="58" t="s">
        <v>23</v>
      </c>
      <c r="B67" s="59">
        <v>1</v>
      </c>
      <c r="C67" s="59">
        <v>1</v>
      </c>
      <c r="D67" s="59"/>
      <c r="E67" s="59"/>
      <c r="F67" s="59">
        <v>2</v>
      </c>
    </row>
    <row r="68" spans="1:6" ht="12.75">
      <c r="A68" s="58" t="s">
        <v>65</v>
      </c>
      <c r="B68" s="59">
        <v>2</v>
      </c>
      <c r="C68" s="59">
        <v>8</v>
      </c>
      <c r="D68" s="59">
        <v>10</v>
      </c>
      <c r="E68" s="59">
        <v>2</v>
      </c>
      <c r="F68" s="59">
        <v>22</v>
      </c>
    </row>
    <row r="69" spans="1:6" ht="12.75">
      <c r="A69" s="58" t="s">
        <v>201</v>
      </c>
      <c r="B69" s="59">
        <v>1</v>
      </c>
      <c r="C69" s="59"/>
      <c r="D69" s="59"/>
      <c r="E69" s="59"/>
      <c r="F69" s="59">
        <v>1</v>
      </c>
    </row>
    <row r="70" spans="1:6" ht="12.75">
      <c r="A70" s="58" t="s">
        <v>22</v>
      </c>
      <c r="B70" s="59">
        <v>4</v>
      </c>
      <c r="C70" s="59">
        <v>8</v>
      </c>
      <c r="D70" s="59">
        <v>19</v>
      </c>
      <c r="E70" s="59">
        <v>4</v>
      </c>
      <c r="F70" s="59">
        <v>35</v>
      </c>
    </row>
    <row r="71" spans="1:6" ht="12.75">
      <c r="A71" s="58" t="s">
        <v>24</v>
      </c>
      <c r="B71" s="59"/>
      <c r="C71" s="59">
        <v>2</v>
      </c>
      <c r="D71" s="59">
        <v>2</v>
      </c>
      <c r="E71" s="59">
        <v>1</v>
      </c>
      <c r="F71" s="59">
        <v>5</v>
      </c>
    </row>
    <row r="72" spans="1:6" ht="12.75">
      <c r="A72" s="58" t="s">
        <v>25</v>
      </c>
      <c r="B72" s="59">
        <v>1</v>
      </c>
      <c r="C72" s="59"/>
      <c r="D72" s="59">
        <v>2</v>
      </c>
      <c r="E72" s="59">
        <v>2</v>
      </c>
      <c r="F72" s="59">
        <v>5</v>
      </c>
    </row>
    <row r="73" spans="1:6" ht="12.75">
      <c r="A73" s="58" t="s">
        <v>202</v>
      </c>
      <c r="B73" s="59"/>
      <c r="C73" s="59"/>
      <c r="D73" s="59">
        <v>1</v>
      </c>
      <c r="E73" s="59"/>
      <c r="F73" s="59">
        <v>1</v>
      </c>
    </row>
    <row r="74" spans="1:6" ht="12.75">
      <c r="A74" s="58" t="s">
        <v>37</v>
      </c>
      <c r="B74" s="59">
        <v>10</v>
      </c>
      <c r="C74" s="59">
        <v>31</v>
      </c>
      <c r="D74" s="59">
        <v>40</v>
      </c>
      <c r="E74" s="59">
        <v>15</v>
      </c>
      <c r="F74" s="59">
        <v>96</v>
      </c>
    </row>
    <row r="77" spans="1:7" s="35" customFormat="1" ht="12.75">
      <c r="A77"/>
      <c r="B77"/>
      <c r="C77"/>
      <c r="D77"/>
      <c r="E77"/>
      <c r="F77"/>
      <c r="G77"/>
    </row>
    <row r="78" spans="1:7" s="35" customFormat="1" ht="12.75">
      <c r="A78"/>
      <c r="B78"/>
      <c r="C78"/>
      <c r="D78"/>
      <c r="E78"/>
      <c r="F78"/>
      <c r="G78"/>
    </row>
    <row r="79" spans="1:7" s="35" customFormat="1" ht="12.75">
      <c r="A79"/>
      <c r="B79"/>
      <c r="C79"/>
      <c r="D79"/>
      <c r="E79"/>
      <c r="F79"/>
      <c r="G79"/>
    </row>
    <row r="80" s="35" customFormat="1" ht="12.75"/>
    <row r="81" s="35" customFormat="1" ht="12.75"/>
    <row r="82" s="35" customFormat="1" ht="12.75"/>
    <row r="83" ht="12.75">
      <c r="A83" s="1" t="s">
        <v>200</v>
      </c>
    </row>
    <row r="85" spans="1:2" ht="12.75">
      <c r="A85" s="25" t="s">
        <v>163</v>
      </c>
      <c r="B85" s="25" t="s">
        <v>66</v>
      </c>
    </row>
    <row r="86" spans="1:6" ht="12.75">
      <c r="A86" s="25" t="s">
        <v>67</v>
      </c>
      <c r="B86" s="50">
        <v>1</v>
      </c>
      <c r="C86" s="50">
        <v>2</v>
      </c>
      <c r="D86" s="50">
        <v>3</v>
      </c>
      <c r="E86" s="50">
        <v>4</v>
      </c>
      <c r="F86" s="50" t="s">
        <v>37</v>
      </c>
    </row>
    <row r="87" spans="1:11" ht="12.75">
      <c r="A87" s="47" t="s">
        <v>143</v>
      </c>
      <c r="B87" s="48">
        <v>9</v>
      </c>
      <c r="C87" s="48">
        <v>16</v>
      </c>
      <c r="D87" s="48">
        <v>4</v>
      </c>
      <c r="E87" s="48"/>
      <c r="F87" s="48">
        <v>29</v>
      </c>
      <c r="K87" t="s">
        <v>164</v>
      </c>
    </row>
    <row r="88" spans="1:6" ht="12.75">
      <c r="A88" s="47" t="s">
        <v>45</v>
      </c>
      <c r="B88" s="48">
        <v>2</v>
      </c>
      <c r="C88" s="48">
        <v>27</v>
      </c>
      <c r="D88" s="48">
        <v>35</v>
      </c>
      <c r="E88" s="48">
        <v>4</v>
      </c>
      <c r="F88" s="48">
        <v>68</v>
      </c>
    </row>
    <row r="89" spans="1:11" ht="12.75">
      <c r="A89" s="47" t="s">
        <v>343</v>
      </c>
      <c r="B89" s="48"/>
      <c r="C89" s="48">
        <v>7</v>
      </c>
      <c r="D89" s="48">
        <v>4</v>
      </c>
      <c r="E89" s="48">
        <v>2</v>
      </c>
      <c r="F89" s="48">
        <v>13</v>
      </c>
      <c r="H89" s="26"/>
      <c r="K89" t="s">
        <v>142</v>
      </c>
    </row>
    <row r="90" spans="1:11" ht="12.75">
      <c r="A90" s="47" t="s">
        <v>413</v>
      </c>
      <c r="B90" s="48"/>
      <c r="C90" s="48"/>
      <c r="D90" s="48">
        <v>2</v>
      </c>
      <c r="E90" s="48"/>
      <c r="F90" s="48">
        <v>2</v>
      </c>
      <c r="H90" s="26"/>
      <c r="K90" s="35" t="s">
        <v>59</v>
      </c>
    </row>
    <row r="91" spans="1:11" ht="12.75">
      <c r="A91" s="47" t="s">
        <v>46</v>
      </c>
      <c r="B91" s="48">
        <v>2</v>
      </c>
      <c r="C91" s="48">
        <v>11</v>
      </c>
      <c r="D91" s="48">
        <v>14</v>
      </c>
      <c r="E91" s="48">
        <v>2</v>
      </c>
      <c r="F91" s="48">
        <v>29</v>
      </c>
      <c r="H91" s="26"/>
      <c r="K91" s="35" t="s">
        <v>152</v>
      </c>
    </row>
    <row r="92" spans="1:11" ht="12.75">
      <c r="A92" s="47" t="s">
        <v>47</v>
      </c>
      <c r="B92" s="48">
        <v>7</v>
      </c>
      <c r="C92" s="48">
        <v>25</v>
      </c>
      <c r="D92" s="48">
        <v>23</v>
      </c>
      <c r="E92" s="48"/>
      <c r="F92" s="48">
        <v>55</v>
      </c>
      <c r="H92" s="26"/>
      <c r="K92" s="35" t="e">
        <v>#N/A</v>
      </c>
    </row>
    <row r="93" spans="1:11" ht="12.75">
      <c r="A93" s="47" t="s">
        <v>44</v>
      </c>
      <c r="B93" s="48">
        <v>2</v>
      </c>
      <c r="C93" s="48">
        <v>13</v>
      </c>
      <c r="D93" s="48">
        <v>2</v>
      </c>
      <c r="E93" s="48"/>
      <c r="F93" s="48">
        <v>17</v>
      </c>
      <c r="H93" s="26"/>
      <c r="K93" s="35" t="s">
        <v>96</v>
      </c>
    </row>
    <row r="94" spans="1:11" ht="12.75">
      <c r="A94" s="47" t="s">
        <v>165</v>
      </c>
      <c r="B94" s="48">
        <v>1</v>
      </c>
      <c r="C94" s="48">
        <v>2</v>
      </c>
      <c r="D94" s="48">
        <v>5</v>
      </c>
      <c r="E94" s="48">
        <v>1</v>
      </c>
      <c r="F94" s="48">
        <v>9</v>
      </c>
      <c r="H94" s="26"/>
      <c r="K94" s="35" t="s">
        <v>132</v>
      </c>
    </row>
    <row r="95" spans="1:11" ht="12.75">
      <c r="A95" s="47" t="s">
        <v>50</v>
      </c>
      <c r="B95" s="48">
        <v>3</v>
      </c>
      <c r="C95" s="48">
        <v>34</v>
      </c>
      <c r="D95" s="48">
        <v>34</v>
      </c>
      <c r="E95" s="48">
        <v>11</v>
      </c>
      <c r="F95" s="48">
        <v>82</v>
      </c>
      <c r="H95" s="26"/>
      <c r="K95" s="35" t="e">
        <v>#N/A</v>
      </c>
    </row>
    <row r="96" spans="1:11" ht="12.75">
      <c r="A96" s="47" t="s">
        <v>53</v>
      </c>
      <c r="B96" s="48">
        <v>2</v>
      </c>
      <c r="C96" s="48">
        <v>13</v>
      </c>
      <c r="D96" s="48">
        <v>5</v>
      </c>
      <c r="E96" s="48">
        <v>2</v>
      </c>
      <c r="F96" s="48">
        <v>22</v>
      </c>
      <c r="H96" s="26"/>
      <c r="K96" s="35" t="s">
        <v>98</v>
      </c>
    </row>
    <row r="97" spans="1:11" ht="12.75">
      <c r="A97" s="47" t="s">
        <v>104</v>
      </c>
      <c r="B97" s="48">
        <v>1</v>
      </c>
      <c r="C97" s="48">
        <v>5</v>
      </c>
      <c r="D97" s="48">
        <v>10</v>
      </c>
      <c r="E97" s="48">
        <v>1</v>
      </c>
      <c r="F97" s="48">
        <v>17</v>
      </c>
      <c r="H97" s="26"/>
      <c r="K97" s="35" t="e">
        <v>#N/A</v>
      </c>
    </row>
    <row r="98" spans="1:11" ht="12.75">
      <c r="A98" s="47" t="s">
        <v>56</v>
      </c>
      <c r="B98" s="48"/>
      <c r="C98" s="48">
        <v>2</v>
      </c>
      <c r="D98" s="48">
        <v>1</v>
      </c>
      <c r="E98" s="48"/>
      <c r="F98" s="48">
        <v>3</v>
      </c>
      <c r="H98" s="26"/>
      <c r="K98" s="35" t="s">
        <v>162</v>
      </c>
    </row>
    <row r="99" spans="1:11" ht="12.75">
      <c r="A99" s="47" t="s">
        <v>341</v>
      </c>
      <c r="B99" s="48">
        <v>4</v>
      </c>
      <c r="C99" s="48">
        <v>12</v>
      </c>
      <c r="D99" s="48">
        <v>1</v>
      </c>
      <c r="E99" s="48"/>
      <c r="F99" s="48">
        <v>17</v>
      </c>
      <c r="H99" s="26"/>
      <c r="K99" s="35" t="s">
        <v>143</v>
      </c>
    </row>
    <row r="100" spans="1:11" ht="12.75">
      <c r="A100" s="47" t="s">
        <v>110</v>
      </c>
      <c r="B100" s="48"/>
      <c r="C100" s="48">
        <v>1</v>
      </c>
      <c r="D100" s="48">
        <v>1</v>
      </c>
      <c r="E100" s="48"/>
      <c r="F100" s="48">
        <v>2</v>
      </c>
      <c r="H100" s="26"/>
      <c r="K100" s="35" t="s">
        <v>134</v>
      </c>
    </row>
    <row r="101" spans="1:11" ht="12.75">
      <c r="A101" s="47" t="s">
        <v>344</v>
      </c>
      <c r="B101" s="48"/>
      <c r="C101" s="48">
        <v>2</v>
      </c>
      <c r="D101" s="48">
        <v>3</v>
      </c>
      <c r="E101" s="48"/>
      <c r="F101" s="48">
        <v>5</v>
      </c>
      <c r="H101" s="26"/>
      <c r="K101" s="35" t="s">
        <v>99</v>
      </c>
    </row>
    <row r="102" spans="1:8" s="41" customFormat="1" ht="12.75">
      <c r="A102" s="47" t="s">
        <v>87</v>
      </c>
      <c r="B102" s="48">
        <v>2</v>
      </c>
      <c r="C102" s="48"/>
      <c r="D102" s="48"/>
      <c r="E102" s="48"/>
      <c r="F102" s="48">
        <v>2</v>
      </c>
      <c r="G102"/>
      <c r="H102" s="26"/>
    </row>
    <row r="103" spans="1:8" s="41" customFormat="1" ht="12.75">
      <c r="A103" s="47" t="s">
        <v>94</v>
      </c>
      <c r="B103" s="48"/>
      <c r="C103" s="48"/>
      <c r="D103" s="48">
        <v>1</v>
      </c>
      <c r="E103" s="48"/>
      <c r="F103" s="48">
        <v>1</v>
      </c>
      <c r="G103"/>
      <c r="H103" s="26"/>
    </row>
    <row r="104" spans="1:8" s="41" customFormat="1" ht="12.75">
      <c r="A104" s="47" t="s">
        <v>37</v>
      </c>
      <c r="B104" s="48">
        <v>35</v>
      </c>
      <c r="C104" s="48">
        <v>170</v>
      </c>
      <c r="D104" s="48">
        <v>145</v>
      </c>
      <c r="E104" s="48">
        <v>23</v>
      </c>
      <c r="F104" s="48">
        <v>373</v>
      </c>
      <c r="G104"/>
      <c r="H104" s="26"/>
    </row>
    <row r="105" spans="1:11" ht="12.75">
      <c r="A105" s="1" t="s">
        <v>393</v>
      </c>
      <c r="H105" s="26"/>
      <c r="K105" s="35" t="s">
        <v>100</v>
      </c>
    </row>
    <row r="106" spans="8:11" ht="12.75">
      <c r="H106" s="26"/>
      <c r="K106" s="35" t="s">
        <v>120</v>
      </c>
    </row>
    <row r="107" spans="1:11" ht="12.75">
      <c r="A107" s="25" t="s">
        <v>163</v>
      </c>
      <c r="B107" s="25" t="s">
        <v>66</v>
      </c>
      <c r="H107" s="26"/>
      <c r="K107" s="35" t="s">
        <v>153</v>
      </c>
    </row>
    <row r="108" spans="1:11" ht="12.75">
      <c r="A108" s="25" t="s">
        <v>67</v>
      </c>
      <c r="B108" s="50">
        <v>1</v>
      </c>
      <c r="C108" s="50">
        <v>2</v>
      </c>
      <c r="D108" s="50">
        <v>3</v>
      </c>
      <c r="E108" s="50">
        <v>4</v>
      </c>
      <c r="F108" s="50" t="s">
        <v>37</v>
      </c>
      <c r="H108" s="26"/>
      <c r="K108" s="35" t="s">
        <v>101</v>
      </c>
    </row>
    <row r="109" spans="1:11" ht="12.75">
      <c r="A109" s="47" t="s">
        <v>142</v>
      </c>
      <c r="B109" s="48">
        <v>1</v>
      </c>
      <c r="C109" s="48">
        <v>5</v>
      </c>
      <c r="D109" s="48">
        <v>4</v>
      </c>
      <c r="E109" s="48"/>
      <c r="F109" s="48">
        <v>10</v>
      </c>
      <c r="H109" s="26"/>
      <c r="K109" s="35" t="s">
        <v>141</v>
      </c>
    </row>
    <row r="110" spans="1:11" ht="12.75">
      <c r="A110" s="47" t="s">
        <v>59</v>
      </c>
      <c r="B110" s="48"/>
      <c r="C110" s="48">
        <v>9</v>
      </c>
      <c r="D110" s="48">
        <v>12</v>
      </c>
      <c r="E110" s="48">
        <v>1</v>
      </c>
      <c r="F110" s="48">
        <v>22</v>
      </c>
      <c r="H110" s="26"/>
      <c r="K110" s="35" t="s">
        <v>77</v>
      </c>
    </row>
    <row r="111" spans="1:11" ht="12.75">
      <c r="A111" s="47" t="s">
        <v>96</v>
      </c>
      <c r="B111" s="48"/>
      <c r="C111" s="48"/>
      <c r="D111" s="48">
        <v>2</v>
      </c>
      <c r="E111" s="48"/>
      <c r="F111" s="48">
        <v>2</v>
      </c>
      <c r="H111" s="26"/>
      <c r="K111" s="35" t="s">
        <v>45</v>
      </c>
    </row>
    <row r="112" spans="1:11" ht="12.75">
      <c r="A112" s="47" t="s">
        <v>205</v>
      </c>
      <c r="B112" s="48"/>
      <c r="C112" s="48">
        <v>1</v>
      </c>
      <c r="D112" s="48"/>
      <c r="E112" s="48"/>
      <c r="F112" s="48">
        <v>1</v>
      </c>
      <c r="H112" s="26"/>
      <c r="K112" s="35" t="e">
        <v>#N/A</v>
      </c>
    </row>
    <row r="113" spans="1:11" ht="12.75">
      <c r="A113" s="47" t="s">
        <v>99</v>
      </c>
      <c r="B113" s="48"/>
      <c r="C113" s="48">
        <v>5</v>
      </c>
      <c r="D113" s="48">
        <v>3</v>
      </c>
      <c r="E113" s="48">
        <v>2</v>
      </c>
      <c r="F113" s="48">
        <v>10</v>
      </c>
      <c r="H113" s="26"/>
      <c r="K113" s="35" t="s">
        <v>131</v>
      </c>
    </row>
    <row r="114" spans="1:11" ht="12.75">
      <c r="A114" s="47" t="s">
        <v>100</v>
      </c>
      <c r="B114" s="48"/>
      <c r="C114" s="48">
        <v>1</v>
      </c>
      <c r="D114" s="48"/>
      <c r="E114" s="48"/>
      <c r="F114" s="48">
        <v>1</v>
      </c>
      <c r="H114" s="26"/>
      <c r="K114" s="35" t="s">
        <v>147</v>
      </c>
    </row>
    <row r="115" spans="1:11" ht="12.75">
      <c r="A115" s="47" t="s">
        <v>120</v>
      </c>
      <c r="B115" s="48">
        <v>1</v>
      </c>
      <c r="C115" s="48">
        <v>2</v>
      </c>
      <c r="D115" s="48">
        <v>2</v>
      </c>
      <c r="E115" s="48"/>
      <c r="F115" s="48">
        <v>5</v>
      </c>
      <c r="H115" s="26"/>
      <c r="K115" s="35" t="s">
        <v>126</v>
      </c>
    </row>
    <row r="116" spans="1:11" ht="12.75">
      <c r="A116" s="47" t="s">
        <v>101</v>
      </c>
      <c r="B116" s="48"/>
      <c r="C116" s="48">
        <v>9</v>
      </c>
      <c r="D116" s="48">
        <v>15</v>
      </c>
      <c r="E116" s="48"/>
      <c r="F116" s="48">
        <v>24</v>
      </c>
      <c r="H116" s="26"/>
      <c r="K116" s="35" t="s">
        <v>94</v>
      </c>
    </row>
    <row r="117" spans="1:11" ht="12.75">
      <c r="A117" s="47" t="s">
        <v>94</v>
      </c>
      <c r="B117" s="48"/>
      <c r="C117" s="48"/>
      <c r="D117" s="48">
        <v>1</v>
      </c>
      <c r="E117" s="48"/>
      <c r="F117" s="48">
        <v>1</v>
      </c>
      <c r="H117" s="26"/>
      <c r="K117" s="35" t="s">
        <v>107</v>
      </c>
    </row>
    <row r="118" spans="1:11" ht="12.75">
      <c r="A118" s="47" t="s">
        <v>107</v>
      </c>
      <c r="B118" s="48"/>
      <c r="C118" s="48">
        <v>1</v>
      </c>
      <c r="D118" s="48">
        <v>1</v>
      </c>
      <c r="E118" s="48">
        <v>1</v>
      </c>
      <c r="F118" s="48">
        <v>3</v>
      </c>
      <c r="H118" s="26"/>
      <c r="K118" s="35" t="s">
        <v>79</v>
      </c>
    </row>
    <row r="119" spans="1:11" ht="12.75">
      <c r="A119" s="47" t="s">
        <v>90</v>
      </c>
      <c r="B119" s="48"/>
      <c r="C119" s="48">
        <v>1</v>
      </c>
      <c r="D119" s="48">
        <v>1</v>
      </c>
      <c r="E119" s="48"/>
      <c r="F119" s="48">
        <v>2</v>
      </c>
      <c r="H119" s="26"/>
      <c r="K119" s="35" t="s">
        <v>102</v>
      </c>
    </row>
    <row r="120" spans="1:11" ht="12.75">
      <c r="A120" s="47" t="s">
        <v>102</v>
      </c>
      <c r="B120" s="48"/>
      <c r="C120" s="48">
        <v>1</v>
      </c>
      <c r="D120" s="48"/>
      <c r="E120" s="48">
        <v>2</v>
      </c>
      <c r="F120" s="48">
        <v>3</v>
      </c>
      <c r="H120" s="26"/>
      <c r="K120" s="35" t="s">
        <v>146</v>
      </c>
    </row>
    <row r="121" spans="1:11" ht="12.75">
      <c r="A121" s="47" t="s">
        <v>55</v>
      </c>
      <c r="B121" s="48">
        <v>4</v>
      </c>
      <c r="C121" s="48">
        <v>7</v>
      </c>
      <c r="D121" s="48">
        <v>7</v>
      </c>
      <c r="E121" s="48"/>
      <c r="F121" s="48">
        <v>18</v>
      </c>
      <c r="H121" s="26"/>
      <c r="K121" s="35" t="s">
        <v>55</v>
      </c>
    </row>
    <row r="122" spans="1:11" ht="12.75">
      <c r="A122" s="47" t="s">
        <v>112</v>
      </c>
      <c r="B122" s="48"/>
      <c r="C122" s="48">
        <v>7</v>
      </c>
      <c r="D122" s="48">
        <v>5</v>
      </c>
      <c r="E122" s="48">
        <v>3</v>
      </c>
      <c r="F122" s="48">
        <v>15</v>
      </c>
      <c r="H122" s="26"/>
      <c r="K122" s="35" t="s">
        <v>112</v>
      </c>
    </row>
    <row r="123" spans="1:11" ht="12.75">
      <c r="A123" s="47" t="s">
        <v>48</v>
      </c>
      <c r="B123" s="48">
        <v>1</v>
      </c>
      <c r="C123" s="48">
        <v>4</v>
      </c>
      <c r="D123" s="48">
        <v>4</v>
      </c>
      <c r="E123" s="48"/>
      <c r="F123" s="48">
        <v>9</v>
      </c>
      <c r="H123" s="26"/>
      <c r="K123" s="35" t="s">
        <v>48</v>
      </c>
    </row>
    <row r="124" spans="1:11" ht="12.75">
      <c r="A124" s="47" t="s">
        <v>57</v>
      </c>
      <c r="B124" s="48">
        <v>1</v>
      </c>
      <c r="C124" s="48">
        <v>1</v>
      </c>
      <c r="D124" s="48">
        <v>4</v>
      </c>
      <c r="E124" s="48"/>
      <c r="F124" s="48">
        <v>6</v>
      </c>
      <c r="H124" s="26"/>
      <c r="K124" s="35" t="s">
        <v>46</v>
      </c>
    </row>
    <row r="125" spans="1:11" ht="12.75">
      <c r="A125" s="47" t="s">
        <v>204</v>
      </c>
      <c r="B125" s="48"/>
      <c r="C125" s="48"/>
      <c r="D125" s="48">
        <v>1</v>
      </c>
      <c r="E125" s="48"/>
      <c r="F125" s="48">
        <v>1</v>
      </c>
      <c r="H125" s="26"/>
      <c r="K125" s="35" t="s">
        <v>155</v>
      </c>
    </row>
    <row r="126" spans="1:11" ht="12.75">
      <c r="A126" s="47" t="s">
        <v>92</v>
      </c>
      <c r="B126" s="48">
        <v>1</v>
      </c>
      <c r="C126" s="48">
        <v>4</v>
      </c>
      <c r="D126" s="48">
        <v>2</v>
      </c>
      <c r="E126" s="48">
        <v>1</v>
      </c>
      <c r="F126" s="48">
        <v>8</v>
      </c>
      <c r="H126" s="26"/>
      <c r="K126" s="35" t="s">
        <v>118</v>
      </c>
    </row>
    <row r="127" spans="1:11" ht="12.75">
      <c r="A127" s="47" t="s">
        <v>110</v>
      </c>
      <c r="B127" s="48"/>
      <c r="C127" s="48">
        <v>1</v>
      </c>
      <c r="D127" s="48">
        <v>1</v>
      </c>
      <c r="E127" s="48"/>
      <c r="F127" s="48">
        <v>2</v>
      </c>
      <c r="H127" s="26"/>
      <c r="K127" s="35" t="s">
        <v>57</v>
      </c>
    </row>
    <row r="128" spans="1:11" ht="12.75">
      <c r="A128" s="47" t="s">
        <v>345</v>
      </c>
      <c r="B128" s="48"/>
      <c r="C128" s="48">
        <v>1</v>
      </c>
      <c r="D128" s="48"/>
      <c r="E128" s="48"/>
      <c r="F128" s="48">
        <v>1</v>
      </c>
      <c r="H128" s="26"/>
      <c r="K128" s="35" t="e">
        <v>#N/A</v>
      </c>
    </row>
    <row r="129" spans="1:11" ht="12.75">
      <c r="A129" s="47" t="s">
        <v>145</v>
      </c>
      <c r="B129" s="48"/>
      <c r="C129" s="48">
        <v>6</v>
      </c>
      <c r="D129" s="48">
        <v>10</v>
      </c>
      <c r="E129" s="48">
        <v>2</v>
      </c>
      <c r="F129" s="48">
        <v>18</v>
      </c>
      <c r="H129" s="26"/>
      <c r="K129" s="35" t="s">
        <v>115</v>
      </c>
    </row>
    <row r="130" spans="1:11" ht="12.75">
      <c r="A130" s="47" t="s">
        <v>93</v>
      </c>
      <c r="B130" s="48"/>
      <c r="C130" s="48">
        <v>7</v>
      </c>
      <c r="D130" s="48">
        <v>2</v>
      </c>
      <c r="E130" s="48"/>
      <c r="F130" s="48">
        <v>9</v>
      </c>
      <c r="H130" s="26"/>
      <c r="K130" s="35" t="e">
        <v>#N/A</v>
      </c>
    </row>
    <row r="131" spans="1:11" ht="12.75">
      <c r="A131" s="47" t="s">
        <v>159</v>
      </c>
      <c r="B131" s="48"/>
      <c r="C131" s="48">
        <v>6</v>
      </c>
      <c r="D131" s="48">
        <v>11</v>
      </c>
      <c r="E131" s="48">
        <v>3</v>
      </c>
      <c r="F131" s="48">
        <v>20</v>
      </c>
      <c r="H131" s="26"/>
      <c r="K131" s="35" t="s">
        <v>125</v>
      </c>
    </row>
    <row r="132" spans="1:11" ht="12.75">
      <c r="A132" s="47" t="s">
        <v>119</v>
      </c>
      <c r="B132" s="48"/>
      <c r="C132" s="48">
        <v>2</v>
      </c>
      <c r="D132" s="48"/>
      <c r="E132" s="48">
        <v>1</v>
      </c>
      <c r="F132" s="48">
        <v>3</v>
      </c>
      <c r="H132" s="26"/>
      <c r="K132" s="35" t="s">
        <v>92</v>
      </c>
    </row>
    <row r="133" spans="1:11" ht="12.75">
      <c r="A133" s="47" t="s">
        <v>49</v>
      </c>
      <c r="B133" s="48">
        <v>1</v>
      </c>
      <c r="C133" s="48">
        <v>3</v>
      </c>
      <c r="D133" s="48">
        <v>5</v>
      </c>
      <c r="E133" s="48">
        <v>1</v>
      </c>
      <c r="F133" s="48">
        <v>10</v>
      </c>
      <c r="H133" s="26"/>
      <c r="K133" s="35" t="s">
        <v>110</v>
      </c>
    </row>
    <row r="134" spans="1:11" ht="12.75">
      <c r="A134" s="47" t="s">
        <v>51</v>
      </c>
      <c r="B134" s="48">
        <v>3</v>
      </c>
      <c r="C134" s="48">
        <v>17</v>
      </c>
      <c r="D134" s="48">
        <v>13</v>
      </c>
      <c r="E134" s="48"/>
      <c r="F134" s="48">
        <v>33</v>
      </c>
      <c r="H134" s="26"/>
      <c r="K134" s="35" t="s">
        <v>145</v>
      </c>
    </row>
    <row r="135" spans="1:11" ht="12.75">
      <c r="A135" s="47" t="s">
        <v>210</v>
      </c>
      <c r="B135" s="48">
        <v>1</v>
      </c>
      <c r="C135" s="48"/>
      <c r="D135" s="48"/>
      <c r="E135" s="48"/>
      <c r="F135" s="48">
        <v>1</v>
      </c>
      <c r="H135" s="26"/>
      <c r="K135" s="35" t="e">
        <v>#N/A</v>
      </c>
    </row>
    <row r="136" spans="1:11" ht="12.75">
      <c r="A136" s="47" t="s">
        <v>346</v>
      </c>
      <c r="B136" s="48"/>
      <c r="C136" s="48">
        <v>1</v>
      </c>
      <c r="D136" s="48"/>
      <c r="E136" s="48"/>
      <c r="F136" s="48">
        <v>1</v>
      </c>
      <c r="H136" s="26"/>
      <c r="K136" s="35" t="s">
        <v>93</v>
      </c>
    </row>
    <row r="137" spans="1:11" ht="12.75">
      <c r="A137" s="47" t="s">
        <v>91</v>
      </c>
      <c r="B137" s="48"/>
      <c r="C137" s="48">
        <v>3</v>
      </c>
      <c r="D137" s="48"/>
      <c r="E137" s="48"/>
      <c r="F137" s="48">
        <v>3</v>
      </c>
      <c r="H137" s="26"/>
      <c r="K137" s="35" t="s">
        <v>133</v>
      </c>
    </row>
    <row r="138" spans="1:11" ht="12.75">
      <c r="A138" s="47" t="s">
        <v>62</v>
      </c>
      <c r="B138" s="48">
        <v>2</v>
      </c>
      <c r="C138" s="48">
        <v>5</v>
      </c>
      <c r="D138" s="48"/>
      <c r="E138" s="48"/>
      <c r="F138" s="48">
        <v>7</v>
      </c>
      <c r="H138" s="26"/>
      <c r="K138" s="35" t="s">
        <v>151</v>
      </c>
    </row>
    <row r="139" spans="1:11" ht="12.75">
      <c r="A139" s="47" t="s">
        <v>144</v>
      </c>
      <c r="B139" s="48"/>
      <c r="C139" s="48">
        <v>8</v>
      </c>
      <c r="D139" s="48">
        <v>2</v>
      </c>
      <c r="E139" s="48"/>
      <c r="F139" s="48">
        <v>10</v>
      </c>
      <c r="H139" s="26"/>
      <c r="K139" s="35" t="s">
        <v>78</v>
      </c>
    </row>
    <row r="140" spans="1:11" ht="12.75">
      <c r="A140" s="47" t="s">
        <v>52</v>
      </c>
      <c r="B140" s="48">
        <v>2</v>
      </c>
      <c r="C140" s="48">
        <v>3</v>
      </c>
      <c r="D140" s="48">
        <v>3</v>
      </c>
      <c r="E140" s="48">
        <v>1</v>
      </c>
      <c r="F140" s="48">
        <v>9</v>
      </c>
      <c r="H140" s="26"/>
      <c r="K140" s="35" t="s">
        <v>159</v>
      </c>
    </row>
    <row r="141" spans="1:11" ht="12.75">
      <c r="A141" s="47" t="s">
        <v>106</v>
      </c>
      <c r="B141" s="48"/>
      <c r="C141" s="48">
        <v>1</v>
      </c>
      <c r="D141" s="48">
        <v>2</v>
      </c>
      <c r="E141" s="48">
        <v>1</v>
      </c>
      <c r="F141" s="48">
        <v>4</v>
      </c>
      <c r="H141" s="26"/>
      <c r="K141" s="35" t="s">
        <v>119</v>
      </c>
    </row>
    <row r="142" spans="1:11" ht="12.75">
      <c r="A142" s="47" t="s">
        <v>89</v>
      </c>
      <c r="B142" s="48"/>
      <c r="C142" s="48">
        <v>3</v>
      </c>
      <c r="D142" s="48">
        <v>4</v>
      </c>
      <c r="E142" s="48"/>
      <c r="F142" s="48">
        <v>7</v>
      </c>
      <c r="H142" s="26"/>
      <c r="K142" s="35" t="s">
        <v>49</v>
      </c>
    </row>
    <row r="143" spans="1:11" ht="12.75">
      <c r="A143" s="47" t="s">
        <v>105</v>
      </c>
      <c r="B143" s="48">
        <v>1</v>
      </c>
      <c r="C143" s="48">
        <v>2</v>
      </c>
      <c r="D143" s="48">
        <v>5</v>
      </c>
      <c r="E143" s="48"/>
      <c r="F143" s="48">
        <v>8</v>
      </c>
      <c r="H143" s="26"/>
      <c r="K143" s="35" t="s">
        <v>51</v>
      </c>
    </row>
    <row r="144" spans="1:11" ht="12.75">
      <c r="A144" s="47" t="s">
        <v>86</v>
      </c>
      <c r="B144" s="48">
        <v>1</v>
      </c>
      <c r="C144" s="48">
        <v>2</v>
      </c>
      <c r="D144" s="48">
        <v>1</v>
      </c>
      <c r="E144" s="48"/>
      <c r="F144" s="48">
        <v>4</v>
      </c>
      <c r="H144" s="26"/>
      <c r="K144" s="35" t="s">
        <v>116</v>
      </c>
    </row>
    <row r="145" spans="1:11" ht="12.75">
      <c r="A145" s="47" t="s">
        <v>127</v>
      </c>
      <c r="B145" s="48"/>
      <c r="C145" s="48">
        <v>1</v>
      </c>
      <c r="D145" s="48">
        <v>1</v>
      </c>
      <c r="E145" s="48">
        <v>1</v>
      </c>
      <c r="F145" s="48">
        <v>3</v>
      </c>
      <c r="H145" s="26"/>
      <c r="K145" s="35" t="s">
        <v>47</v>
      </c>
    </row>
    <row r="146" spans="1:11" ht="12.75">
      <c r="A146" s="47" t="s">
        <v>63</v>
      </c>
      <c r="B146" s="48"/>
      <c r="C146" s="48">
        <v>4</v>
      </c>
      <c r="D146" s="48">
        <v>4</v>
      </c>
      <c r="E146" s="48"/>
      <c r="F146" s="48">
        <v>8</v>
      </c>
      <c r="H146" s="26"/>
      <c r="K146" s="35" t="e">
        <v>#N/A</v>
      </c>
    </row>
    <row r="147" spans="1:11" ht="12.75">
      <c r="A147" s="47" t="s">
        <v>208</v>
      </c>
      <c r="B147" s="48"/>
      <c r="C147" s="48"/>
      <c r="D147" s="48">
        <v>1</v>
      </c>
      <c r="E147" s="48"/>
      <c r="F147" s="48">
        <v>1</v>
      </c>
      <c r="H147" s="26"/>
      <c r="K147" s="35" t="s">
        <v>97</v>
      </c>
    </row>
    <row r="148" spans="1:11" ht="12.75">
      <c r="A148" s="47" t="s">
        <v>108</v>
      </c>
      <c r="B148" s="48">
        <v>3</v>
      </c>
      <c r="C148" s="48">
        <v>5</v>
      </c>
      <c r="D148" s="48"/>
      <c r="E148" s="48"/>
      <c r="F148" s="48">
        <v>8</v>
      </c>
      <c r="H148" s="26"/>
      <c r="K148" s="35" t="e">
        <v>#N/A</v>
      </c>
    </row>
    <row r="149" spans="1:11" ht="12.75">
      <c r="A149" s="47" t="s">
        <v>88</v>
      </c>
      <c r="B149" s="48"/>
      <c r="C149" s="48">
        <v>1</v>
      </c>
      <c r="D149" s="48"/>
      <c r="E149" s="48"/>
      <c r="F149" s="48">
        <v>1</v>
      </c>
      <c r="H149" s="26"/>
      <c r="K149" s="35" t="s">
        <v>91</v>
      </c>
    </row>
    <row r="150" spans="1:11" ht="12.75">
      <c r="A150" s="47" t="s">
        <v>95</v>
      </c>
      <c r="B150" s="48">
        <v>1</v>
      </c>
      <c r="C150" s="48">
        <v>5</v>
      </c>
      <c r="D150" s="48">
        <v>2</v>
      </c>
      <c r="E150" s="48"/>
      <c r="F150" s="48">
        <v>8</v>
      </c>
      <c r="H150" s="26"/>
      <c r="K150" s="35" t="s">
        <v>87</v>
      </c>
    </row>
    <row r="151" spans="1:11" ht="12.75">
      <c r="A151" s="47" t="s">
        <v>103</v>
      </c>
      <c r="B151" s="48"/>
      <c r="C151" s="48">
        <v>1</v>
      </c>
      <c r="D151" s="48"/>
      <c r="E151" s="48"/>
      <c r="F151" s="48">
        <v>1</v>
      </c>
      <c r="H151" s="26"/>
      <c r="K151" s="35" t="s">
        <v>130</v>
      </c>
    </row>
    <row r="152" spans="1:11" ht="12.75">
      <c r="A152" s="47" t="s">
        <v>54</v>
      </c>
      <c r="B152" s="48"/>
      <c r="C152" s="48">
        <v>3</v>
      </c>
      <c r="D152" s="48">
        <v>5</v>
      </c>
      <c r="E152" s="48">
        <v>1</v>
      </c>
      <c r="F152" s="48">
        <v>9</v>
      </c>
      <c r="H152" s="26"/>
      <c r="K152" s="35" t="s">
        <v>144</v>
      </c>
    </row>
    <row r="153" spans="1:11" ht="12.75">
      <c r="A153" s="47" t="s">
        <v>56</v>
      </c>
      <c r="B153" s="48"/>
      <c r="C153" s="48"/>
      <c r="D153" s="48">
        <v>1</v>
      </c>
      <c r="E153" s="48"/>
      <c r="F153" s="48">
        <v>1</v>
      </c>
      <c r="H153" s="26"/>
      <c r="K153" s="35" t="s">
        <v>140</v>
      </c>
    </row>
    <row r="154" spans="1:11" ht="12.75">
      <c r="A154" s="47" t="s">
        <v>174</v>
      </c>
      <c r="B154" s="48"/>
      <c r="C154" s="48">
        <v>1</v>
      </c>
      <c r="D154" s="48"/>
      <c r="E154" s="48"/>
      <c r="F154" s="48">
        <v>1</v>
      </c>
      <c r="H154" s="26"/>
      <c r="K154" s="35" t="s">
        <v>52</v>
      </c>
    </row>
    <row r="155" spans="1:11" ht="12.75">
      <c r="A155" s="47" t="s">
        <v>124</v>
      </c>
      <c r="B155" s="48">
        <v>2</v>
      </c>
      <c r="C155" s="48">
        <v>5</v>
      </c>
      <c r="D155" s="48">
        <v>1</v>
      </c>
      <c r="E155" s="48"/>
      <c r="F155" s="48">
        <v>8</v>
      </c>
      <c r="H155" s="26"/>
      <c r="K155" s="35" t="s">
        <v>148</v>
      </c>
    </row>
    <row r="156" spans="1:11" ht="12.75">
      <c r="A156" s="47" t="s">
        <v>61</v>
      </c>
      <c r="B156" s="48">
        <v>1</v>
      </c>
      <c r="C156" s="48">
        <v>3</v>
      </c>
      <c r="D156" s="48"/>
      <c r="E156" s="48"/>
      <c r="F156" s="48">
        <v>4</v>
      </c>
      <c r="H156" s="26"/>
      <c r="K156" s="35" t="s">
        <v>44</v>
      </c>
    </row>
    <row r="157" spans="1:11" ht="12.75">
      <c r="A157" s="47" t="s">
        <v>166</v>
      </c>
      <c r="B157" s="48"/>
      <c r="C157" s="48"/>
      <c r="D157" s="48">
        <v>1</v>
      </c>
      <c r="E157" s="48"/>
      <c r="F157" s="48">
        <v>1</v>
      </c>
      <c r="H157" s="26"/>
      <c r="K157" s="35" t="s">
        <v>106</v>
      </c>
    </row>
    <row r="158" spans="1:11" ht="12.75">
      <c r="A158" s="47" t="s">
        <v>347</v>
      </c>
      <c r="B158" s="48">
        <v>1</v>
      </c>
      <c r="C158" s="48"/>
      <c r="D158" s="48"/>
      <c r="E158" s="48"/>
      <c r="F158" s="48">
        <v>1</v>
      </c>
      <c r="H158" s="26"/>
      <c r="K158" s="35" t="s">
        <v>89</v>
      </c>
    </row>
    <row r="159" spans="1:11" ht="12.75">
      <c r="A159" s="47" t="s">
        <v>128</v>
      </c>
      <c r="B159" s="48"/>
      <c r="C159" s="48"/>
      <c r="D159" s="48">
        <v>1</v>
      </c>
      <c r="E159" s="48"/>
      <c r="F159" s="48">
        <v>1</v>
      </c>
      <c r="H159" s="26"/>
      <c r="K159" s="35" t="s">
        <v>160</v>
      </c>
    </row>
    <row r="160" spans="1:11" ht="12.75">
      <c r="A160" s="47" t="s">
        <v>150</v>
      </c>
      <c r="B160" s="48">
        <v>1</v>
      </c>
      <c r="C160" s="48"/>
      <c r="D160" s="48">
        <v>2</v>
      </c>
      <c r="E160" s="48">
        <v>2</v>
      </c>
      <c r="F160" s="48">
        <v>5</v>
      </c>
      <c r="H160" s="26"/>
      <c r="K160" s="35" t="s">
        <v>105</v>
      </c>
    </row>
    <row r="161" spans="1:11" ht="12.75">
      <c r="A161" s="47" t="s">
        <v>58</v>
      </c>
      <c r="B161" s="48">
        <v>5</v>
      </c>
      <c r="C161" s="48">
        <v>9</v>
      </c>
      <c r="D161" s="48">
        <v>3</v>
      </c>
      <c r="E161" s="48"/>
      <c r="F161" s="48">
        <v>17</v>
      </c>
      <c r="H161" s="26"/>
      <c r="K161" s="35" t="s">
        <v>86</v>
      </c>
    </row>
    <row r="162" spans="1:11" ht="12.75">
      <c r="A162" s="47" t="s">
        <v>109</v>
      </c>
      <c r="B162" s="48">
        <v>1</v>
      </c>
      <c r="C162" s="48">
        <v>3</v>
      </c>
      <c r="D162" s="48"/>
      <c r="E162" s="48"/>
      <c r="F162" s="48">
        <v>4</v>
      </c>
      <c r="H162" s="26"/>
      <c r="K162" s="35" t="s">
        <v>113</v>
      </c>
    </row>
    <row r="163" spans="1:11" ht="12.75">
      <c r="A163" s="47" t="s">
        <v>37</v>
      </c>
      <c r="B163" s="48">
        <v>35</v>
      </c>
      <c r="C163" s="48">
        <v>170</v>
      </c>
      <c r="D163" s="48">
        <v>145</v>
      </c>
      <c r="E163" s="48">
        <v>23</v>
      </c>
      <c r="F163" s="48">
        <v>373</v>
      </c>
      <c r="H163" s="26"/>
      <c r="K163" s="35" t="s">
        <v>63</v>
      </c>
    </row>
    <row r="164" spans="8:11" ht="12.75">
      <c r="H164" s="26"/>
      <c r="K164" s="35" t="s">
        <v>149</v>
      </c>
    </row>
    <row r="165" spans="8:11" ht="12.75">
      <c r="H165" s="26"/>
      <c r="K165" s="35" t="s">
        <v>108</v>
      </c>
    </row>
    <row r="166" spans="8:11" ht="12.75">
      <c r="H166" s="26"/>
      <c r="K166" s="35" t="s">
        <v>129</v>
      </c>
    </row>
    <row r="167" spans="8:11" ht="12.75">
      <c r="H167" s="26"/>
      <c r="K167" s="35" t="s">
        <v>50</v>
      </c>
    </row>
    <row r="168" spans="8:11" ht="12.75">
      <c r="H168" s="26"/>
      <c r="K168" s="35" t="s">
        <v>88</v>
      </c>
    </row>
    <row r="169" spans="8:11" ht="12.75">
      <c r="H169" s="26"/>
      <c r="K169" s="35" t="s">
        <v>161</v>
      </c>
    </row>
    <row r="170" spans="8:11" ht="12.75">
      <c r="H170" s="26"/>
      <c r="K170" s="35" t="s">
        <v>95</v>
      </c>
    </row>
    <row r="171" spans="8:11" ht="12.75">
      <c r="H171" s="26"/>
      <c r="K171" s="35" t="s">
        <v>53</v>
      </c>
    </row>
    <row r="172" spans="8:11" ht="12.75">
      <c r="H172" s="26"/>
      <c r="K172" s="35" t="s">
        <v>103</v>
      </c>
    </row>
    <row r="173" spans="8:11" ht="12.75">
      <c r="H173" s="26"/>
      <c r="K173" s="35" t="s">
        <v>54</v>
      </c>
    </row>
    <row r="174" spans="8:11" ht="12.75">
      <c r="H174" s="26"/>
      <c r="K174" s="35" t="s">
        <v>104</v>
      </c>
    </row>
    <row r="175" spans="8:11" ht="12.75">
      <c r="H175" s="26"/>
      <c r="K175" s="35" t="s">
        <v>117</v>
      </c>
    </row>
    <row r="176" spans="8:11" ht="12.75">
      <c r="H176" s="26"/>
      <c r="K176" s="35" t="s">
        <v>111</v>
      </c>
    </row>
    <row r="177" spans="8:11" ht="12.75">
      <c r="H177" s="26"/>
      <c r="K177" s="35" t="e">
        <v>#N/A</v>
      </c>
    </row>
    <row r="178" spans="8:11" ht="12.75">
      <c r="H178" s="26"/>
      <c r="K178" s="35" t="s">
        <v>56</v>
      </c>
    </row>
    <row r="179" spans="8:11" ht="12.75">
      <c r="H179" s="26"/>
      <c r="K179" s="35" t="e">
        <v>#N/A</v>
      </c>
    </row>
    <row r="180" spans="8:11" ht="12.75">
      <c r="H180" s="26"/>
      <c r="K180" s="35" t="s">
        <v>124</v>
      </c>
    </row>
    <row r="181" spans="8:11" ht="12.75">
      <c r="H181" s="26"/>
      <c r="K181" s="35" t="s">
        <v>61</v>
      </c>
    </row>
    <row r="182" spans="8:11" ht="12.75">
      <c r="H182" s="26"/>
      <c r="K182" s="35" t="s">
        <v>128</v>
      </c>
    </row>
    <row r="183" spans="8:11" ht="12.75">
      <c r="H183" s="26"/>
      <c r="K183" s="35" t="e">
        <v>#N/A</v>
      </c>
    </row>
    <row r="184" spans="8:11" ht="12.75">
      <c r="H184" s="26"/>
      <c r="K184" s="35" t="s">
        <v>64</v>
      </c>
    </row>
    <row r="185" spans="8:11" ht="12.75">
      <c r="H185" s="26"/>
      <c r="K185" s="35" t="s">
        <v>76</v>
      </c>
    </row>
    <row r="186" spans="8:11" ht="12.75">
      <c r="H186" s="26"/>
      <c r="K186" s="35" t="s">
        <v>114</v>
      </c>
    </row>
    <row r="187" spans="8:11" ht="12.75">
      <c r="H187" s="26"/>
      <c r="K187" s="35" t="s">
        <v>58</v>
      </c>
    </row>
    <row r="188" spans="8:11" ht="12.75">
      <c r="H188" s="26"/>
      <c r="K188" s="35" t="s">
        <v>154</v>
      </c>
    </row>
    <row r="189" spans="8:11" ht="12.75">
      <c r="H189" s="26"/>
      <c r="K189" s="35" t="s">
        <v>109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8"/>
  <dimension ref="A1:BO300"/>
  <sheetViews>
    <sheetView zoomScalePageLayoutView="0" workbookViewId="0" topLeftCell="A1">
      <selection activeCell="A1" sqref="A1"/>
    </sheetView>
  </sheetViews>
  <sheetFormatPr defaultColWidth="18.140625" defaultRowHeight="12.75"/>
  <cols>
    <col min="1" max="1" width="8.28125" style="35" customWidth="1"/>
    <col min="2" max="2" width="57.140625" style="35" bestFit="1" customWidth="1"/>
    <col min="3" max="3" width="6.8515625" style="35" bestFit="1" customWidth="1"/>
    <col min="4" max="4" width="36.00390625" style="0" bestFit="1" customWidth="1"/>
    <col min="5" max="5" width="27.7109375" style="35" customWidth="1"/>
    <col min="6" max="6" width="22.00390625" style="21" customWidth="1"/>
    <col min="7" max="7" width="29.28125" style="35" bestFit="1" customWidth="1"/>
    <col min="8" max="8" width="31.28125" style="35" bestFit="1" customWidth="1"/>
    <col min="9" max="9" width="10.00390625" style="36" customWidth="1"/>
    <col min="10" max="11" width="10.421875" style="36" bestFit="1" customWidth="1"/>
    <col min="12" max="12" width="16.8515625" style="36" customWidth="1"/>
    <col min="13" max="13" width="10.421875" style="23" bestFit="1" customWidth="1"/>
    <col min="14" max="14" width="6.8515625" style="36" bestFit="1" customWidth="1"/>
    <col min="15" max="15" width="10.421875" style="22" bestFit="1" customWidth="1"/>
    <col min="16" max="16" width="5.7109375" style="22" bestFit="1" customWidth="1"/>
    <col min="17" max="17" width="5.7109375" style="35" bestFit="1" customWidth="1"/>
    <col min="18" max="20" width="8.140625" style="35" hidden="1" customWidth="1"/>
    <col min="21" max="21" width="10.421875" style="35" hidden="1" customWidth="1"/>
    <col min="22" max="22" width="5.7109375" style="35" hidden="1" customWidth="1"/>
    <col min="23" max="26" width="8.140625" style="35" hidden="1" customWidth="1"/>
    <col min="27" max="27" width="5.7109375" style="35" bestFit="1" customWidth="1"/>
    <col min="28" max="28" width="5.7109375" style="38" hidden="1" customWidth="1"/>
    <col min="29" max="29" width="5.7109375" style="35" hidden="1" customWidth="1"/>
    <col min="30" max="30" width="8.140625" style="35" hidden="1" customWidth="1"/>
    <col min="31" max="31" width="10.421875" style="35" hidden="1" customWidth="1"/>
    <col min="32" max="32" width="5.7109375" style="35" hidden="1" customWidth="1"/>
    <col min="33" max="36" width="8.140625" style="35" hidden="1" customWidth="1"/>
    <col min="37" max="37" width="3.28125" style="35" bestFit="1" customWidth="1"/>
    <col min="38" max="40" width="5.7109375" style="35" hidden="1" customWidth="1"/>
    <col min="41" max="41" width="8.140625" style="35" hidden="1" customWidth="1"/>
    <col min="42" max="42" width="3.28125" style="35" hidden="1" customWidth="1"/>
    <col min="43" max="46" width="5.7109375" style="35" hidden="1" customWidth="1"/>
    <col min="47" max="47" width="5.7109375" style="35" bestFit="1" customWidth="1"/>
    <col min="48" max="50" width="8.140625" style="35" hidden="1" customWidth="1"/>
    <col min="51" max="51" width="10.421875" style="35" hidden="1" customWidth="1"/>
    <col min="52" max="52" width="5.7109375" style="35" hidden="1" customWidth="1"/>
    <col min="53" max="53" width="8.140625" style="35" hidden="1" customWidth="1"/>
    <col min="54" max="55" width="10.421875" style="35" hidden="1" customWidth="1"/>
    <col min="56" max="57" width="8.140625" style="35" hidden="1" customWidth="1"/>
    <col min="58" max="59" width="10.421875" style="35" hidden="1" customWidth="1"/>
    <col min="60" max="60" width="8.140625" style="35" hidden="1" customWidth="1"/>
    <col min="61" max="61" width="10.421875" style="35" hidden="1" customWidth="1"/>
    <col min="62" max="62" width="8.140625" style="35" hidden="1" customWidth="1"/>
    <col min="63" max="65" width="10.421875" style="35" hidden="1" customWidth="1"/>
    <col min="66" max="66" width="8.140625" style="35" hidden="1" customWidth="1"/>
    <col min="67" max="67" width="19.28125" style="35" bestFit="1" customWidth="1"/>
    <col min="68" max="16384" width="18.140625" style="35" customWidth="1"/>
  </cols>
  <sheetData>
    <row r="1" spans="1:28" ht="15">
      <c r="A1" s="2" t="s">
        <v>218</v>
      </c>
      <c r="D1" s="35"/>
      <c r="K1" s="35"/>
      <c r="M1" s="35"/>
      <c r="N1" s="37"/>
      <c r="P1" s="35"/>
      <c r="AA1" s="38"/>
      <c r="AB1" s="35"/>
    </row>
    <row r="2" spans="4:28" ht="12.75">
      <c r="D2" s="35"/>
      <c r="K2" s="35"/>
      <c r="M2" s="35"/>
      <c r="N2" s="37"/>
      <c r="P2" s="35"/>
      <c r="AA2" s="38"/>
      <c r="AB2" s="35"/>
    </row>
    <row r="3" spans="4:28" ht="12.75">
      <c r="D3" s="35"/>
      <c r="E3" s="50"/>
      <c r="K3" s="35"/>
      <c r="M3" s="35"/>
      <c r="N3" s="37"/>
      <c r="P3" s="35"/>
      <c r="AA3" s="38"/>
      <c r="AB3" s="35"/>
    </row>
    <row r="4" spans="2:55" ht="12.75">
      <c r="B4" s="41"/>
      <c r="C4" s="41"/>
      <c r="D4" s="41"/>
      <c r="E4" s="41"/>
      <c r="G4" s="41"/>
      <c r="H4" s="41"/>
      <c r="K4" s="41"/>
      <c r="M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row>
    <row r="5" spans="1:67" s="42" customFormat="1" ht="103.5" customHeight="1">
      <c r="A5" s="40" t="s">
        <v>26</v>
      </c>
      <c r="B5" s="51" t="s">
        <v>0</v>
      </c>
      <c r="C5" s="51" t="s">
        <v>1</v>
      </c>
      <c r="D5" s="51" t="s">
        <v>27</v>
      </c>
      <c r="E5" s="51" t="s">
        <v>199</v>
      </c>
      <c r="F5" s="52" t="s">
        <v>331</v>
      </c>
      <c r="G5" s="62" t="s">
        <v>435</v>
      </c>
      <c r="H5" s="40" t="s">
        <v>28</v>
      </c>
      <c r="I5" s="51" t="s">
        <v>332</v>
      </c>
      <c r="J5" s="53" t="s">
        <v>333</v>
      </c>
      <c r="K5" s="53" t="s">
        <v>334</v>
      </c>
      <c r="L5" s="51" t="s">
        <v>335</v>
      </c>
      <c r="M5" s="53" t="s">
        <v>336</v>
      </c>
      <c r="N5" s="51" t="s">
        <v>2</v>
      </c>
      <c r="O5" s="53" t="s">
        <v>3</v>
      </c>
      <c r="P5" s="51" t="s">
        <v>4</v>
      </c>
      <c r="Q5" s="51" t="s">
        <v>5</v>
      </c>
      <c r="R5" s="51" t="s">
        <v>175</v>
      </c>
      <c r="S5" s="51" t="s">
        <v>176</v>
      </c>
      <c r="T5" s="51" t="s">
        <v>177</v>
      </c>
      <c r="U5" s="51" t="s">
        <v>178</v>
      </c>
      <c r="V5" s="51" t="s">
        <v>6</v>
      </c>
      <c r="W5" s="51" t="s">
        <v>7</v>
      </c>
      <c r="X5" s="51" t="s">
        <v>8</v>
      </c>
      <c r="Y5" s="51" t="s">
        <v>9</v>
      </c>
      <c r="Z5" s="51" t="s">
        <v>10</v>
      </c>
      <c r="AA5" s="51" t="s">
        <v>179</v>
      </c>
      <c r="AB5" s="51" t="s">
        <v>180</v>
      </c>
      <c r="AC5" s="51" t="s">
        <v>181</v>
      </c>
      <c r="AD5" s="51" t="s">
        <v>182</v>
      </c>
      <c r="AE5" s="51" t="s">
        <v>183</v>
      </c>
      <c r="AF5" s="51" t="s">
        <v>184</v>
      </c>
      <c r="AG5" s="51" t="s">
        <v>185</v>
      </c>
      <c r="AH5" s="51" t="s">
        <v>186</v>
      </c>
      <c r="AI5" s="51" t="s">
        <v>187</v>
      </c>
      <c r="AJ5" s="51" t="s">
        <v>188</v>
      </c>
      <c r="AK5" s="51" t="s">
        <v>189</v>
      </c>
      <c r="AL5" s="51" t="s">
        <v>190</v>
      </c>
      <c r="AM5" s="51" t="s">
        <v>191</v>
      </c>
      <c r="AN5" s="51" t="s">
        <v>192</v>
      </c>
      <c r="AO5" s="51" t="s">
        <v>193</v>
      </c>
      <c r="AP5" s="51" t="s">
        <v>11</v>
      </c>
      <c r="AQ5" s="51" t="s">
        <v>12</v>
      </c>
      <c r="AR5" s="51" t="s">
        <v>13</v>
      </c>
      <c r="AS5" s="51" t="s">
        <v>14</v>
      </c>
      <c r="AT5" s="51" t="s">
        <v>15</v>
      </c>
      <c r="AU5" s="51" t="s">
        <v>16</v>
      </c>
      <c r="AV5" s="51" t="s">
        <v>194</v>
      </c>
      <c r="AW5" s="51" t="s">
        <v>195</v>
      </c>
      <c r="AX5" s="51" t="s">
        <v>196</v>
      </c>
      <c r="AY5" s="51" t="s">
        <v>197</v>
      </c>
      <c r="AZ5" s="51" t="s">
        <v>17</v>
      </c>
      <c r="BA5" s="51" t="s">
        <v>18</v>
      </c>
      <c r="BB5" s="51" t="s">
        <v>19</v>
      </c>
      <c r="BC5" s="51" t="s">
        <v>20</v>
      </c>
      <c r="BD5" s="51" t="s">
        <v>21</v>
      </c>
      <c r="BE5" s="24" t="s">
        <v>220</v>
      </c>
      <c r="BF5" s="24" t="s">
        <v>221</v>
      </c>
      <c r="BG5" s="24" t="s">
        <v>222</v>
      </c>
      <c r="BH5" s="24" t="s">
        <v>223</v>
      </c>
      <c r="BI5" s="24" t="s">
        <v>224</v>
      </c>
      <c r="BJ5" s="24" t="s">
        <v>225</v>
      </c>
      <c r="BK5" s="24" t="s">
        <v>226</v>
      </c>
      <c r="BL5" s="24" t="s">
        <v>227</v>
      </c>
      <c r="BM5" s="24" t="s">
        <v>228</v>
      </c>
      <c r="BN5" s="24" t="s">
        <v>229</v>
      </c>
      <c r="BO5" s="24" t="s">
        <v>168</v>
      </c>
    </row>
    <row r="6" spans="1:67" ht="12.75">
      <c r="A6" s="39" t="str">
        <f aca="true" t="shared" si="0" ref="A6:A34">IF(C6&lt;&gt;"",HYPERLINK(CONCATENATE("http://reports.ofsted.gov.uk/inspection-reports/find-inspection-report/provider/ELS/",C6),"Report"),"")</f>
        <v>Report</v>
      </c>
      <c r="B6" t="s">
        <v>230</v>
      </c>
      <c r="C6">
        <v>56817</v>
      </c>
      <c r="D6" t="s">
        <v>22</v>
      </c>
      <c r="E6" t="s">
        <v>231</v>
      </c>
      <c r="F6" t="s">
        <v>232</v>
      </c>
      <c r="G6" t="s">
        <v>22</v>
      </c>
      <c r="H6" t="s">
        <v>233</v>
      </c>
      <c r="I6">
        <v>429793</v>
      </c>
      <c r="J6" s="36">
        <v>41891</v>
      </c>
      <c r="K6" s="36">
        <v>41894</v>
      </c>
      <c r="L6" t="s">
        <v>234</v>
      </c>
      <c r="M6" s="36">
        <v>41935</v>
      </c>
      <c r="N6">
        <v>410696</v>
      </c>
      <c r="O6" s="36">
        <v>41467</v>
      </c>
      <c r="P6">
        <v>3</v>
      </c>
      <c r="Q6">
        <v>3</v>
      </c>
      <c r="R6" s="55" t="s">
        <v>330</v>
      </c>
      <c r="S6" s="55" t="s">
        <v>330</v>
      </c>
      <c r="T6" s="55" t="s">
        <v>330</v>
      </c>
      <c r="U6" s="55" t="s">
        <v>330</v>
      </c>
      <c r="V6" s="55" t="s">
        <v>330</v>
      </c>
      <c r="W6" s="55">
        <v>3</v>
      </c>
      <c r="X6" s="55" t="s">
        <v>330</v>
      </c>
      <c r="Y6" s="55" t="s">
        <v>330</v>
      </c>
      <c r="Z6" s="55" t="s">
        <v>330</v>
      </c>
      <c r="AA6" s="55">
        <v>2</v>
      </c>
      <c r="AB6" s="55" t="s">
        <v>330</v>
      </c>
      <c r="AC6" s="55" t="s">
        <v>330</v>
      </c>
      <c r="AD6" s="55" t="s">
        <v>330</v>
      </c>
      <c r="AE6" s="55" t="s">
        <v>330</v>
      </c>
      <c r="AF6" s="55" t="s">
        <v>330</v>
      </c>
      <c r="AG6" s="55">
        <v>2</v>
      </c>
      <c r="AH6" s="55" t="s">
        <v>330</v>
      </c>
      <c r="AI6" s="55" t="s">
        <v>330</v>
      </c>
      <c r="AJ6" s="55" t="s">
        <v>330</v>
      </c>
      <c r="AK6" s="55">
        <v>2</v>
      </c>
      <c r="AL6" s="55" t="s">
        <v>330</v>
      </c>
      <c r="AM6" s="55" t="s">
        <v>330</v>
      </c>
      <c r="AN6" s="55" t="s">
        <v>330</v>
      </c>
      <c r="AO6" s="55" t="s">
        <v>330</v>
      </c>
      <c r="AP6" s="55" t="s">
        <v>330</v>
      </c>
      <c r="AQ6" s="55">
        <v>2</v>
      </c>
      <c r="AR6" s="55" t="s">
        <v>330</v>
      </c>
      <c r="AS6" s="55" t="s">
        <v>330</v>
      </c>
      <c r="AT6" s="55" t="s">
        <v>330</v>
      </c>
      <c r="AU6" s="55">
        <v>3</v>
      </c>
      <c r="AV6" s="55" t="s">
        <v>330</v>
      </c>
      <c r="AW6" s="55" t="s">
        <v>330</v>
      </c>
      <c r="AX6" s="55" t="s">
        <v>330</v>
      </c>
      <c r="AY6" s="55" t="s">
        <v>330</v>
      </c>
      <c r="AZ6" s="55" t="s">
        <v>330</v>
      </c>
      <c r="BA6" s="55">
        <v>3</v>
      </c>
      <c r="BB6" s="55" t="s">
        <v>330</v>
      </c>
      <c r="BC6" s="55" t="s">
        <v>330</v>
      </c>
      <c r="BD6" s="55" t="s">
        <v>330</v>
      </c>
      <c r="BE6" s="55">
        <v>3</v>
      </c>
      <c r="BF6" s="55" t="s">
        <v>330</v>
      </c>
      <c r="BG6" s="55" t="s">
        <v>330</v>
      </c>
      <c r="BH6" s="55" t="s">
        <v>330</v>
      </c>
      <c r="BI6" s="55" t="s">
        <v>330</v>
      </c>
      <c r="BJ6" s="55" t="s">
        <v>330</v>
      </c>
      <c r="BK6" s="55">
        <v>3</v>
      </c>
      <c r="BL6" s="55" t="s">
        <v>330</v>
      </c>
      <c r="BM6" s="55" t="s">
        <v>330</v>
      </c>
      <c r="BN6" s="55" t="s">
        <v>330</v>
      </c>
      <c r="BO6" s="54" t="str">
        <f aca="true" t="shared" si="1" ref="BO6:BO34">IF(P6="Null","No previous inspection",IF(Q6&gt;P6,"Declined",IF(Q6=P6,"Same",IF(Q6&lt;P6,"Improved"))))</f>
        <v>Same</v>
      </c>
    </row>
    <row r="7" spans="1:67" ht="12.75">
      <c r="A7" s="39" t="str">
        <f t="shared" si="0"/>
        <v>Report</v>
      </c>
      <c r="B7" t="s">
        <v>236</v>
      </c>
      <c r="C7">
        <v>139245</v>
      </c>
      <c r="D7" t="s">
        <v>24</v>
      </c>
      <c r="E7" t="s">
        <v>237</v>
      </c>
      <c r="F7" t="s">
        <v>238</v>
      </c>
      <c r="G7" t="s">
        <v>239</v>
      </c>
      <c r="H7" t="s">
        <v>240</v>
      </c>
      <c r="I7">
        <v>446689</v>
      </c>
      <c r="J7" s="36">
        <v>41898</v>
      </c>
      <c r="K7" s="36">
        <v>41900</v>
      </c>
      <c r="L7" t="s">
        <v>234</v>
      </c>
      <c r="M7" s="36">
        <v>41933</v>
      </c>
      <c r="N7" t="s">
        <v>235</v>
      </c>
      <c r="O7" s="36" t="s">
        <v>235</v>
      </c>
      <c r="P7" t="s">
        <v>235</v>
      </c>
      <c r="Q7">
        <v>4</v>
      </c>
      <c r="R7" s="55" t="s">
        <v>330</v>
      </c>
      <c r="S7" s="55" t="s">
        <v>330</v>
      </c>
      <c r="T7" s="55" t="s">
        <v>330</v>
      </c>
      <c r="U7" s="55">
        <v>4</v>
      </c>
      <c r="V7" s="55">
        <v>4</v>
      </c>
      <c r="W7" s="55" t="s">
        <v>330</v>
      </c>
      <c r="X7" s="55" t="s">
        <v>330</v>
      </c>
      <c r="Y7" s="55" t="s">
        <v>330</v>
      </c>
      <c r="Z7" s="55" t="s">
        <v>330</v>
      </c>
      <c r="AA7" s="55">
        <v>3</v>
      </c>
      <c r="AB7" s="55" t="s">
        <v>330</v>
      </c>
      <c r="AC7" s="55" t="s">
        <v>330</v>
      </c>
      <c r="AD7" s="55" t="s">
        <v>330</v>
      </c>
      <c r="AE7" s="55">
        <v>3</v>
      </c>
      <c r="AF7" s="55">
        <v>3</v>
      </c>
      <c r="AG7" s="55" t="s">
        <v>330</v>
      </c>
      <c r="AH7" s="55" t="s">
        <v>330</v>
      </c>
      <c r="AI7" s="55" t="s">
        <v>330</v>
      </c>
      <c r="AJ7" s="55" t="s">
        <v>330</v>
      </c>
      <c r="AK7" s="55">
        <v>4</v>
      </c>
      <c r="AL7" s="55" t="s">
        <v>330</v>
      </c>
      <c r="AM7" s="55" t="s">
        <v>330</v>
      </c>
      <c r="AN7" s="55" t="s">
        <v>330</v>
      </c>
      <c r="AO7" s="55">
        <v>4</v>
      </c>
      <c r="AP7" s="55">
        <v>4</v>
      </c>
      <c r="AQ7" s="55" t="s">
        <v>330</v>
      </c>
      <c r="AR7" s="55" t="s">
        <v>330</v>
      </c>
      <c r="AS7" s="55" t="s">
        <v>330</v>
      </c>
      <c r="AT7" s="55" t="s">
        <v>330</v>
      </c>
      <c r="AU7" s="55">
        <v>4</v>
      </c>
      <c r="AV7" s="55" t="s">
        <v>330</v>
      </c>
      <c r="AW7" s="55" t="s">
        <v>330</v>
      </c>
      <c r="AX7" s="55" t="s">
        <v>330</v>
      </c>
      <c r="AY7" s="55">
        <v>4</v>
      </c>
      <c r="AZ7" s="55">
        <v>4</v>
      </c>
      <c r="BA7" s="55" t="s">
        <v>330</v>
      </c>
      <c r="BB7" s="55" t="s">
        <v>330</v>
      </c>
      <c r="BC7" s="55" t="s">
        <v>330</v>
      </c>
      <c r="BD7" s="55" t="s">
        <v>330</v>
      </c>
      <c r="BE7" s="55">
        <v>3</v>
      </c>
      <c r="BF7" s="55" t="s">
        <v>330</v>
      </c>
      <c r="BG7" s="55" t="s">
        <v>330</v>
      </c>
      <c r="BH7" s="55" t="s">
        <v>330</v>
      </c>
      <c r="BI7" s="55">
        <v>3</v>
      </c>
      <c r="BJ7" s="55">
        <v>3</v>
      </c>
      <c r="BK7" s="55" t="s">
        <v>330</v>
      </c>
      <c r="BL7" s="55" t="s">
        <v>330</v>
      </c>
      <c r="BM7" s="55" t="s">
        <v>330</v>
      </c>
      <c r="BN7" s="55" t="s">
        <v>330</v>
      </c>
      <c r="BO7" s="54" t="str">
        <f t="shared" si="1"/>
        <v>No previous inspection</v>
      </c>
    </row>
    <row r="8" spans="1:67" ht="12.75">
      <c r="A8" s="39" t="str">
        <f t="shared" si="0"/>
        <v>Report</v>
      </c>
      <c r="B8" s="50" t="s">
        <v>241</v>
      </c>
      <c r="C8" s="50">
        <v>130452</v>
      </c>
      <c r="D8" s="50" t="s">
        <v>25</v>
      </c>
      <c r="E8" s="50" t="s">
        <v>242</v>
      </c>
      <c r="F8" s="50" t="s">
        <v>243</v>
      </c>
      <c r="G8" s="50" t="s">
        <v>244</v>
      </c>
      <c r="H8" s="50" t="s">
        <v>245</v>
      </c>
      <c r="I8" s="50">
        <v>452156</v>
      </c>
      <c r="J8" s="36">
        <v>41897</v>
      </c>
      <c r="K8" s="36">
        <v>41901</v>
      </c>
      <c r="L8" s="50" t="s">
        <v>234</v>
      </c>
      <c r="M8" s="36">
        <v>41936</v>
      </c>
      <c r="N8" s="50">
        <v>330823</v>
      </c>
      <c r="O8" s="36">
        <v>39850</v>
      </c>
      <c r="P8" s="50">
        <v>2</v>
      </c>
      <c r="Q8" s="50">
        <v>3</v>
      </c>
      <c r="R8" s="55" t="s">
        <v>330</v>
      </c>
      <c r="S8" s="55" t="s">
        <v>330</v>
      </c>
      <c r="T8" s="55" t="s">
        <v>330</v>
      </c>
      <c r="U8" s="55">
        <v>3</v>
      </c>
      <c r="V8" s="55">
        <v>3</v>
      </c>
      <c r="W8" s="55" t="s">
        <v>330</v>
      </c>
      <c r="X8" s="55" t="s">
        <v>330</v>
      </c>
      <c r="Y8" s="55" t="s">
        <v>330</v>
      </c>
      <c r="Z8" s="55" t="s">
        <v>330</v>
      </c>
      <c r="AA8" s="55">
        <v>3</v>
      </c>
      <c r="AB8" s="55" t="s">
        <v>330</v>
      </c>
      <c r="AC8" s="55" t="s">
        <v>330</v>
      </c>
      <c r="AD8" s="55" t="s">
        <v>330</v>
      </c>
      <c r="AE8" s="55">
        <v>3</v>
      </c>
      <c r="AF8" s="55">
        <v>3</v>
      </c>
      <c r="AG8" s="55" t="s">
        <v>330</v>
      </c>
      <c r="AH8" s="55" t="s">
        <v>330</v>
      </c>
      <c r="AI8" s="55" t="s">
        <v>330</v>
      </c>
      <c r="AJ8" s="55" t="s">
        <v>330</v>
      </c>
      <c r="AK8" s="55">
        <v>3</v>
      </c>
      <c r="AL8" s="55" t="s">
        <v>330</v>
      </c>
      <c r="AM8" s="55" t="s">
        <v>330</v>
      </c>
      <c r="AN8" s="55" t="s">
        <v>330</v>
      </c>
      <c r="AO8" s="55">
        <v>3</v>
      </c>
      <c r="AP8" s="55">
        <v>3</v>
      </c>
      <c r="AQ8" s="55" t="s">
        <v>330</v>
      </c>
      <c r="AR8" s="55" t="s">
        <v>330</v>
      </c>
      <c r="AS8" s="55" t="s">
        <v>330</v>
      </c>
      <c r="AT8" s="55" t="s">
        <v>330</v>
      </c>
      <c r="AU8" s="55">
        <v>3</v>
      </c>
      <c r="AV8" s="55" t="s">
        <v>330</v>
      </c>
      <c r="AW8" s="55" t="s">
        <v>330</v>
      </c>
      <c r="AX8" s="55" t="s">
        <v>330</v>
      </c>
      <c r="AY8" s="55">
        <v>3</v>
      </c>
      <c r="AZ8" s="55">
        <v>3</v>
      </c>
      <c r="BA8" s="55" t="s">
        <v>330</v>
      </c>
      <c r="BB8" s="55" t="s">
        <v>330</v>
      </c>
      <c r="BC8" s="55" t="s">
        <v>330</v>
      </c>
      <c r="BD8" s="55" t="s">
        <v>330</v>
      </c>
      <c r="BE8" s="55">
        <v>2</v>
      </c>
      <c r="BF8" s="55" t="s">
        <v>330</v>
      </c>
      <c r="BG8" s="55" t="s">
        <v>330</v>
      </c>
      <c r="BH8" s="55" t="s">
        <v>330</v>
      </c>
      <c r="BI8" s="55">
        <v>2</v>
      </c>
      <c r="BJ8" s="55">
        <v>2</v>
      </c>
      <c r="BK8" s="55" t="s">
        <v>330</v>
      </c>
      <c r="BL8" s="55" t="s">
        <v>330</v>
      </c>
      <c r="BM8" s="55" t="s">
        <v>330</v>
      </c>
      <c r="BN8" s="55" t="s">
        <v>330</v>
      </c>
      <c r="BO8" s="54" t="str">
        <f t="shared" si="1"/>
        <v>Declined</v>
      </c>
    </row>
    <row r="9" spans="1:67" ht="12.75">
      <c r="A9" s="39" t="str">
        <f t="shared" si="0"/>
        <v>Report</v>
      </c>
      <c r="B9" s="50" t="s">
        <v>246</v>
      </c>
      <c r="C9" s="50">
        <v>130492</v>
      </c>
      <c r="D9" s="50" t="s">
        <v>25</v>
      </c>
      <c r="E9" s="50" t="s">
        <v>237</v>
      </c>
      <c r="F9" s="50" t="s">
        <v>247</v>
      </c>
      <c r="G9" s="50" t="s">
        <v>244</v>
      </c>
      <c r="H9" s="50" t="s">
        <v>245</v>
      </c>
      <c r="I9" s="50">
        <v>446535</v>
      </c>
      <c r="J9" s="36">
        <v>41898</v>
      </c>
      <c r="K9" s="36">
        <v>41901</v>
      </c>
      <c r="L9" s="50" t="s">
        <v>234</v>
      </c>
      <c r="M9" s="36">
        <v>41935</v>
      </c>
      <c r="N9" s="50">
        <v>385365</v>
      </c>
      <c r="O9" s="36">
        <v>40990</v>
      </c>
      <c r="P9" s="50">
        <v>2</v>
      </c>
      <c r="Q9" s="50">
        <v>4</v>
      </c>
      <c r="R9" s="55" t="s">
        <v>330</v>
      </c>
      <c r="S9" s="55" t="s">
        <v>330</v>
      </c>
      <c r="T9" s="55" t="s">
        <v>330</v>
      </c>
      <c r="U9" s="55">
        <v>4</v>
      </c>
      <c r="V9" s="55">
        <v>4</v>
      </c>
      <c r="W9" s="55" t="s">
        <v>330</v>
      </c>
      <c r="X9" s="55" t="s">
        <v>330</v>
      </c>
      <c r="Y9" s="55" t="s">
        <v>330</v>
      </c>
      <c r="Z9" s="55" t="s">
        <v>330</v>
      </c>
      <c r="AA9" s="55">
        <v>4</v>
      </c>
      <c r="AB9" s="55" t="s">
        <v>330</v>
      </c>
      <c r="AC9" s="55" t="s">
        <v>330</v>
      </c>
      <c r="AD9" s="55" t="s">
        <v>330</v>
      </c>
      <c r="AE9" s="55">
        <v>4</v>
      </c>
      <c r="AF9" s="55">
        <v>4</v>
      </c>
      <c r="AG9" s="55" t="s">
        <v>330</v>
      </c>
      <c r="AH9" s="55" t="s">
        <v>330</v>
      </c>
      <c r="AI9" s="55" t="s">
        <v>330</v>
      </c>
      <c r="AJ9" s="55" t="s">
        <v>330</v>
      </c>
      <c r="AK9" s="55">
        <v>4</v>
      </c>
      <c r="AL9" s="55" t="s">
        <v>330</v>
      </c>
      <c r="AM9" s="55" t="s">
        <v>330</v>
      </c>
      <c r="AN9" s="55" t="s">
        <v>330</v>
      </c>
      <c r="AO9" s="55">
        <v>4</v>
      </c>
      <c r="AP9" s="55">
        <v>4</v>
      </c>
      <c r="AQ9" s="55" t="s">
        <v>330</v>
      </c>
      <c r="AR9" s="55" t="s">
        <v>330</v>
      </c>
      <c r="AS9" s="55" t="s">
        <v>330</v>
      </c>
      <c r="AT9" s="55" t="s">
        <v>330</v>
      </c>
      <c r="AU9" s="55">
        <v>4</v>
      </c>
      <c r="AV9" s="55" t="s">
        <v>330</v>
      </c>
      <c r="AW9" s="55" t="s">
        <v>330</v>
      </c>
      <c r="AX9" s="55" t="s">
        <v>330</v>
      </c>
      <c r="AY9" s="55">
        <v>4</v>
      </c>
      <c r="AZ9" s="55">
        <v>4</v>
      </c>
      <c r="BA9" s="55" t="s">
        <v>330</v>
      </c>
      <c r="BB9" s="55" t="s">
        <v>330</v>
      </c>
      <c r="BC9" s="55" t="s">
        <v>330</v>
      </c>
      <c r="BD9" s="55" t="s">
        <v>330</v>
      </c>
      <c r="BE9" s="55">
        <v>2</v>
      </c>
      <c r="BF9" s="55" t="s">
        <v>330</v>
      </c>
      <c r="BG9" s="55" t="s">
        <v>330</v>
      </c>
      <c r="BH9" s="55" t="s">
        <v>330</v>
      </c>
      <c r="BI9" s="55">
        <v>2</v>
      </c>
      <c r="BJ9" s="55">
        <v>2</v>
      </c>
      <c r="BK9" s="55" t="s">
        <v>330</v>
      </c>
      <c r="BL9" s="55" t="s">
        <v>330</v>
      </c>
      <c r="BM9" s="55" t="s">
        <v>330</v>
      </c>
      <c r="BN9" s="55" t="s">
        <v>330</v>
      </c>
      <c r="BO9" s="54" t="str">
        <f t="shared" si="1"/>
        <v>Declined</v>
      </c>
    </row>
    <row r="10" spans="1:67" ht="12.75" customHeight="1">
      <c r="A10" s="39" t="str">
        <f t="shared" si="0"/>
        <v>Report</v>
      </c>
      <c r="B10" s="50" t="s">
        <v>257</v>
      </c>
      <c r="C10" s="50">
        <v>59153</v>
      </c>
      <c r="D10" s="50" t="s">
        <v>22</v>
      </c>
      <c r="E10" s="50" t="s">
        <v>250</v>
      </c>
      <c r="F10" s="50" t="s">
        <v>258</v>
      </c>
      <c r="G10" s="50" t="s">
        <v>22</v>
      </c>
      <c r="H10" s="50" t="s">
        <v>256</v>
      </c>
      <c r="I10" s="50">
        <v>446618</v>
      </c>
      <c r="J10" s="36">
        <v>41899</v>
      </c>
      <c r="K10" s="36">
        <v>41901</v>
      </c>
      <c r="L10" s="50" t="s">
        <v>234</v>
      </c>
      <c r="M10" s="36">
        <v>41935</v>
      </c>
      <c r="N10" s="50" t="s">
        <v>235</v>
      </c>
      <c r="O10" s="36" t="s">
        <v>235</v>
      </c>
      <c r="P10" s="50" t="s">
        <v>235</v>
      </c>
      <c r="Q10" s="50">
        <v>2</v>
      </c>
      <c r="R10" s="55" t="s">
        <v>330</v>
      </c>
      <c r="S10" s="55" t="s">
        <v>330</v>
      </c>
      <c r="T10" s="55" t="s">
        <v>330</v>
      </c>
      <c r="U10" s="55" t="s">
        <v>330</v>
      </c>
      <c r="V10" s="55" t="s">
        <v>330</v>
      </c>
      <c r="W10" s="55">
        <v>2</v>
      </c>
      <c r="X10" s="55" t="s">
        <v>330</v>
      </c>
      <c r="Y10" s="55" t="s">
        <v>330</v>
      </c>
      <c r="Z10" s="55" t="s">
        <v>330</v>
      </c>
      <c r="AA10" s="55">
        <v>2</v>
      </c>
      <c r="AB10" s="55" t="s">
        <v>330</v>
      </c>
      <c r="AC10" s="55" t="s">
        <v>330</v>
      </c>
      <c r="AD10" s="55" t="s">
        <v>330</v>
      </c>
      <c r="AE10" s="55" t="s">
        <v>330</v>
      </c>
      <c r="AF10" s="55" t="s">
        <v>330</v>
      </c>
      <c r="AG10" s="55">
        <v>2</v>
      </c>
      <c r="AH10" s="55" t="s">
        <v>330</v>
      </c>
      <c r="AI10" s="55" t="s">
        <v>330</v>
      </c>
      <c r="AJ10" s="55" t="s">
        <v>330</v>
      </c>
      <c r="AK10" s="55">
        <v>2</v>
      </c>
      <c r="AL10" s="55" t="s">
        <v>330</v>
      </c>
      <c r="AM10" s="55" t="s">
        <v>330</v>
      </c>
      <c r="AN10" s="55" t="s">
        <v>330</v>
      </c>
      <c r="AO10" s="55" t="s">
        <v>330</v>
      </c>
      <c r="AP10" s="55" t="s">
        <v>330</v>
      </c>
      <c r="AQ10" s="55">
        <v>2</v>
      </c>
      <c r="AR10" s="55" t="s">
        <v>330</v>
      </c>
      <c r="AS10" s="55" t="s">
        <v>330</v>
      </c>
      <c r="AT10" s="55" t="s">
        <v>330</v>
      </c>
      <c r="AU10" s="55">
        <v>2</v>
      </c>
      <c r="AV10" s="55" t="s">
        <v>330</v>
      </c>
      <c r="AW10" s="55" t="s">
        <v>330</v>
      </c>
      <c r="AX10" s="55" t="s">
        <v>330</v>
      </c>
      <c r="AY10" s="55" t="s">
        <v>330</v>
      </c>
      <c r="AZ10" s="55" t="s">
        <v>330</v>
      </c>
      <c r="BA10" s="55">
        <v>2</v>
      </c>
      <c r="BB10" s="55" t="s">
        <v>330</v>
      </c>
      <c r="BC10" s="55" t="s">
        <v>330</v>
      </c>
      <c r="BD10" s="55" t="s">
        <v>330</v>
      </c>
      <c r="BE10" s="55">
        <v>2</v>
      </c>
      <c r="BF10" s="55" t="s">
        <v>330</v>
      </c>
      <c r="BG10" s="55" t="s">
        <v>330</v>
      </c>
      <c r="BH10" s="55" t="s">
        <v>330</v>
      </c>
      <c r="BI10" s="55" t="s">
        <v>330</v>
      </c>
      <c r="BJ10" s="55" t="s">
        <v>330</v>
      </c>
      <c r="BK10" s="55">
        <v>2</v>
      </c>
      <c r="BL10" s="55" t="s">
        <v>330</v>
      </c>
      <c r="BM10" s="55" t="s">
        <v>330</v>
      </c>
      <c r="BN10" s="55" t="s">
        <v>330</v>
      </c>
      <c r="BO10" s="54" t="str">
        <f t="shared" si="1"/>
        <v>No previous inspection</v>
      </c>
    </row>
    <row r="11" spans="1:67" ht="12.75">
      <c r="A11" s="39" t="str">
        <f t="shared" si="0"/>
        <v>Report</v>
      </c>
      <c r="B11" s="50" t="s">
        <v>249</v>
      </c>
      <c r="C11" s="50">
        <v>130468</v>
      </c>
      <c r="D11" s="50" t="s">
        <v>25</v>
      </c>
      <c r="E11" s="50" t="s">
        <v>250</v>
      </c>
      <c r="F11" s="50" t="s">
        <v>251</v>
      </c>
      <c r="G11" s="50" t="s">
        <v>244</v>
      </c>
      <c r="H11" s="50" t="s">
        <v>252</v>
      </c>
      <c r="I11" s="50">
        <v>430285</v>
      </c>
      <c r="J11" s="36">
        <v>41898</v>
      </c>
      <c r="K11" s="36">
        <v>41901</v>
      </c>
      <c r="L11" s="50" t="s">
        <v>234</v>
      </c>
      <c r="M11" s="36">
        <v>41935</v>
      </c>
      <c r="N11" s="50">
        <v>421160</v>
      </c>
      <c r="O11" s="36">
        <v>41383</v>
      </c>
      <c r="P11" s="50">
        <v>3</v>
      </c>
      <c r="Q11" s="50">
        <v>2</v>
      </c>
      <c r="R11" s="55" t="s">
        <v>330</v>
      </c>
      <c r="S11" s="55" t="s">
        <v>330</v>
      </c>
      <c r="T11" s="55" t="s">
        <v>330</v>
      </c>
      <c r="U11" s="55">
        <v>2</v>
      </c>
      <c r="V11" s="55">
        <v>2</v>
      </c>
      <c r="W11" s="55" t="s">
        <v>330</v>
      </c>
      <c r="X11" s="55">
        <v>2</v>
      </c>
      <c r="Y11" s="55" t="s">
        <v>330</v>
      </c>
      <c r="Z11" s="55" t="s">
        <v>330</v>
      </c>
      <c r="AA11" s="55">
        <v>2</v>
      </c>
      <c r="AB11" s="55" t="s">
        <v>330</v>
      </c>
      <c r="AC11" s="55" t="s">
        <v>330</v>
      </c>
      <c r="AD11" s="55" t="s">
        <v>330</v>
      </c>
      <c r="AE11" s="55">
        <v>2</v>
      </c>
      <c r="AF11" s="55">
        <v>2</v>
      </c>
      <c r="AG11" s="55" t="s">
        <v>330</v>
      </c>
      <c r="AH11" s="55">
        <v>2</v>
      </c>
      <c r="AI11" s="55" t="s">
        <v>330</v>
      </c>
      <c r="AJ11" s="55" t="s">
        <v>330</v>
      </c>
      <c r="AK11" s="55">
        <v>2</v>
      </c>
      <c r="AL11" s="55" t="s">
        <v>330</v>
      </c>
      <c r="AM11" s="55" t="s">
        <v>330</v>
      </c>
      <c r="AN11" s="55" t="s">
        <v>330</v>
      </c>
      <c r="AO11" s="55">
        <v>2</v>
      </c>
      <c r="AP11" s="55">
        <v>2</v>
      </c>
      <c r="AQ11" s="55" t="s">
        <v>330</v>
      </c>
      <c r="AR11" s="55">
        <v>2</v>
      </c>
      <c r="AS11" s="55" t="s">
        <v>330</v>
      </c>
      <c r="AT11" s="55" t="s">
        <v>330</v>
      </c>
      <c r="AU11" s="55">
        <v>1</v>
      </c>
      <c r="AV11" s="55" t="s">
        <v>330</v>
      </c>
      <c r="AW11" s="55" t="s">
        <v>330</v>
      </c>
      <c r="AX11" s="55" t="s">
        <v>330</v>
      </c>
      <c r="AY11" s="55">
        <v>1</v>
      </c>
      <c r="AZ11" s="55">
        <v>1</v>
      </c>
      <c r="BA11" s="55" t="s">
        <v>330</v>
      </c>
      <c r="BB11" s="55">
        <v>1</v>
      </c>
      <c r="BC11" s="55" t="s">
        <v>330</v>
      </c>
      <c r="BD11" s="55" t="s">
        <v>330</v>
      </c>
      <c r="BE11" s="55">
        <v>2</v>
      </c>
      <c r="BF11" s="55" t="s">
        <v>330</v>
      </c>
      <c r="BG11" s="55" t="s">
        <v>330</v>
      </c>
      <c r="BH11" s="55" t="s">
        <v>330</v>
      </c>
      <c r="BI11" s="55">
        <v>2</v>
      </c>
      <c r="BJ11" s="55">
        <v>2</v>
      </c>
      <c r="BK11" s="55" t="s">
        <v>330</v>
      </c>
      <c r="BL11" s="55">
        <v>2</v>
      </c>
      <c r="BM11" s="55" t="s">
        <v>330</v>
      </c>
      <c r="BN11" s="55" t="s">
        <v>330</v>
      </c>
      <c r="BO11" s="54" t="str">
        <f t="shared" si="1"/>
        <v>Improved</v>
      </c>
    </row>
    <row r="12" spans="1:67" ht="12.75">
      <c r="A12" s="39" t="str">
        <f t="shared" si="0"/>
        <v>Report</v>
      </c>
      <c r="B12" s="50" t="s">
        <v>253</v>
      </c>
      <c r="C12" s="50">
        <v>59113</v>
      </c>
      <c r="D12" s="50" t="s">
        <v>22</v>
      </c>
      <c r="E12" s="50" t="s">
        <v>254</v>
      </c>
      <c r="F12" s="50" t="s">
        <v>255</v>
      </c>
      <c r="G12" s="50" t="s">
        <v>22</v>
      </c>
      <c r="H12" s="50" t="s">
        <v>256</v>
      </c>
      <c r="I12" s="50">
        <v>434062</v>
      </c>
      <c r="J12" s="36">
        <v>41898</v>
      </c>
      <c r="K12" s="36">
        <v>41901</v>
      </c>
      <c r="L12" s="50" t="s">
        <v>234</v>
      </c>
      <c r="M12" s="36">
        <v>41942</v>
      </c>
      <c r="N12" s="50" t="s">
        <v>235</v>
      </c>
      <c r="O12" s="36" t="s">
        <v>235</v>
      </c>
      <c r="P12" s="50" t="s">
        <v>235</v>
      </c>
      <c r="Q12" s="50">
        <v>3</v>
      </c>
      <c r="R12" s="55" t="s">
        <v>330</v>
      </c>
      <c r="S12" s="55" t="s">
        <v>330</v>
      </c>
      <c r="T12" s="55" t="s">
        <v>330</v>
      </c>
      <c r="U12" s="55" t="s">
        <v>330</v>
      </c>
      <c r="V12" s="55">
        <v>3</v>
      </c>
      <c r="W12" s="55">
        <v>3</v>
      </c>
      <c r="X12" s="55" t="s">
        <v>330</v>
      </c>
      <c r="Y12" s="55" t="s">
        <v>330</v>
      </c>
      <c r="Z12" s="55">
        <v>3</v>
      </c>
      <c r="AA12" s="55">
        <v>3</v>
      </c>
      <c r="AB12" s="55" t="s">
        <v>330</v>
      </c>
      <c r="AC12" s="55" t="s">
        <v>330</v>
      </c>
      <c r="AD12" s="55" t="s">
        <v>330</v>
      </c>
      <c r="AE12" s="55" t="s">
        <v>330</v>
      </c>
      <c r="AF12" s="55">
        <v>3</v>
      </c>
      <c r="AG12" s="55">
        <v>3</v>
      </c>
      <c r="AH12" s="55" t="s">
        <v>330</v>
      </c>
      <c r="AI12" s="55" t="s">
        <v>330</v>
      </c>
      <c r="AJ12" s="55">
        <v>3</v>
      </c>
      <c r="AK12" s="55">
        <v>3</v>
      </c>
      <c r="AL12" s="55" t="s">
        <v>330</v>
      </c>
      <c r="AM12" s="55" t="s">
        <v>330</v>
      </c>
      <c r="AN12" s="55" t="s">
        <v>330</v>
      </c>
      <c r="AO12" s="55" t="s">
        <v>330</v>
      </c>
      <c r="AP12" s="55">
        <v>3</v>
      </c>
      <c r="AQ12" s="55">
        <v>3</v>
      </c>
      <c r="AR12" s="55" t="s">
        <v>330</v>
      </c>
      <c r="AS12" s="55" t="s">
        <v>330</v>
      </c>
      <c r="AT12" s="55">
        <v>3</v>
      </c>
      <c r="AU12" s="55">
        <v>3</v>
      </c>
      <c r="AV12" s="55" t="s">
        <v>330</v>
      </c>
      <c r="AW12" s="55" t="s">
        <v>330</v>
      </c>
      <c r="AX12" s="55" t="s">
        <v>330</v>
      </c>
      <c r="AY12" s="55" t="s">
        <v>330</v>
      </c>
      <c r="AZ12" s="55">
        <v>3</v>
      </c>
      <c r="BA12" s="55">
        <v>3</v>
      </c>
      <c r="BB12" s="55" t="s">
        <v>330</v>
      </c>
      <c r="BC12" s="55" t="s">
        <v>330</v>
      </c>
      <c r="BD12" s="55">
        <v>3</v>
      </c>
      <c r="BE12" s="55">
        <v>3</v>
      </c>
      <c r="BF12" s="55" t="s">
        <v>330</v>
      </c>
      <c r="BG12" s="55" t="s">
        <v>330</v>
      </c>
      <c r="BH12" s="55" t="s">
        <v>330</v>
      </c>
      <c r="BI12" s="55" t="s">
        <v>330</v>
      </c>
      <c r="BJ12" s="55">
        <v>3</v>
      </c>
      <c r="BK12" s="55">
        <v>3</v>
      </c>
      <c r="BL12" s="55" t="s">
        <v>330</v>
      </c>
      <c r="BM12" s="55" t="s">
        <v>330</v>
      </c>
      <c r="BN12" s="55">
        <v>3</v>
      </c>
      <c r="BO12" s="54" t="str">
        <f t="shared" si="1"/>
        <v>No previous inspection</v>
      </c>
    </row>
    <row r="13" spans="1:67" ht="12.75">
      <c r="A13" s="39" t="str">
        <f t="shared" si="0"/>
        <v>Report</v>
      </c>
      <c r="B13" s="50" t="s">
        <v>259</v>
      </c>
      <c r="C13" s="50">
        <v>54087</v>
      </c>
      <c r="D13" s="50" t="s">
        <v>68</v>
      </c>
      <c r="E13" s="50" t="s">
        <v>231</v>
      </c>
      <c r="F13" s="50" t="s">
        <v>260</v>
      </c>
      <c r="G13" s="50" t="s">
        <v>261</v>
      </c>
      <c r="H13" s="50" t="s">
        <v>262</v>
      </c>
      <c r="I13" s="50">
        <v>446665</v>
      </c>
      <c r="J13" s="36">
        <v>41905</v>
      </c>
      <c r="K13" s="36">
        <v>41908</v>
      </c>
      <c r="L13" s="50" t="s">
        <v>234</v>
      </c>
      <c r="M13" s="36">
        <v>41941</v>
      </c>
      <c r="N13" s="50">
        <v>329358</v>
      </c>
      <c r="O13" s="36">
        <v>39780</v>
      </c>
      <c r="P13" s="50">
        <v>2</v>
      </c>
      <c r="Q13" s="50">
        <v>2</v>
      </c>
      <c r="R13" s="55" t="s">
        <v>330</v>
      </c>
      <c r="S13" s="55" t="s">
        <v>330</v>
      </c>
      <c r="T13" s="55" t="s">
        <v>330</v>
      </c>
      <c r="U13" s="55">
        <v>2</v>
      </c>
      <c r="V13" s="55">
        <v>2</v>
      </c>
      <c r="W13" s="55">
        <v>2</v>
      </c>
      <c r="X13" s="55">
        <v>2</v>
      </c>
      <c r="Y13" s="55" t="s">
        <v>330</v>
      </c>
      <c r="Z13" s="55" t="s">
        <v>330</v>
      </c>
      <c r="AA13" s="55">
        <v>2</v>
      </c>
      <c r="AB13" s="55" t="s">
        <v>330</v>
      </c>
      <c r="AC13" s="55" t="s">
        <v>330</v>
      </c>
      <c r="AD13" s="55" t="s">
        <v>330</v>
      </c>
      <c r="AE13" s="55">
        <v>2</v>
      </c>
      <c r="AF13" s="55">
        <v>2</v>
      </c>
      <c r="AG13" s="55">
        <v>2</v>
      </c>
      <c r="AH13" s="55">
        <v>2</v>
      </c>
      <c r="AI13" s="55" t="s">
        <v>330</v>
      </c>
      <c r="AJ13" s="55" t="s">
        <v>330</v>
      </c>
      <c r="AK13" s="55">
        <v>2</v>
      </c>
      <c r="AL13" s="55" t="s">
        <v>330</v>
      </c>
      <c r="AM13" s="55" t="s">
        <v>330</v>
      </c>
      <c r="AN13" s="55" t="s">
        <v>330</v>
      </c>
      <c r="AO13" s="55">
        <v>2</v>
      </c>
      <c r="AP13" s="55">
        <v>2</v>
      </c>
      <c r="AQ13" s="55">
        <v>2</v>
      </c>
      <c r="AR13" s="55">
        <v>2</v>
      </c>
      <c r="AS13" s="55" t="s">
        <v>330</v>
      </c>
      <c r="AT13" s="55" t="s">
        <v>330</v>
      </c>
      <c r="AU13" s="55">
        <v>2</v>
      </c>
      <c r="AV13" s="55" t="s">
        <v>330</v>
      </c>
      <c r="AW13" s="55" t="s">
        <v>330</v>
      </c>
      <c r="AX13" s="55" t="s">
        <v>330</v>
      </c>
      <c r="AY13" s="55">
        <v>2</v>
      </c>
      <c r="AZ13" s="55">
        <v>2</v>
      </c>
      <c r="BA13" s="55">
        <v>2</v>
      </c>
      <c r="BB13" s="55">
        <v>2</v>
      </c>
      <c r="BC13" s="55" t="s">
        <v>330</v>
      </c>
      <c r="BD13" s="55" t="s">
        <v>330</v>
      </c>
      <c r="BE13" s="55">
        <v>2</v>
      </c>
      <c r="BF13" s="55" t="s">
        <v>330</v>
      </c>
      <c r="BG13" s="55" t="s">
        <v>330</v>
      </c>
      <c r="BH13" s="55" t="s">
        <v>330</v>
      </c>
      <c r="BI13" s="55">
        <v>2</v>
      </c>
      <c r="BJ13" s="55">
        <v>2</v>
      </c>
      <c r="BK13" s="55">
        <v>2</v>
      </c>
      <c r="BL13" s="55">
        <v>2</v>
      </c>
      <c r="BM13" s="55" t="s">
        <v>330</v>
      </c>
      <c r="BN13" s="55" t="s">
        <v>330</v>
      </c>
      <c r="BO13" s="54" t="str">
        <f t="shared" si="1"/>
        <v>Same</v>
      </c>
    </row>
    <row r="14" spans="1:67" ht="12.75">
      <c r="A14" s="39" t="str">
        <f t="shared" si="0"/>
        <v>Report</v>
      </c>
      <c r="B14" s="50" t="s">
        <v>263</v>
      </c>
      <c r="C14" s="50">
        <v>130568</v>
      </c>
      <c r="D14" s="50" t="s">
        <v>25</v>
      </c>
      <c r="E14" s="50" t="s">
        <v>231</v>
      </c>
      <c r="F14" s="50" t="s">
        <v>264</v>
      </c>
      <c r="G14" s="50" t="s">
        <v>244</v>
      </c>
      <c r="H14" s="50" t="s">
        <v>245</v>
      </c>
      <c r="I14" s="50">
        <v>446538</v>
      </c>
      <c r="J14" s="36">
        <v>41905</v>
      </c>
      <c r="K14" s="36">
        <v>41908</v>
      </c>
      <c r="L14" s="50" t="s">
        <v>234</v>
      </c>
      <c r="M14" s="36">
        <v>41956</v>
      </c>
      <c r="N14" s="50">
        <v>345834</v>
      </c>
      <c r="O14" s="36">
        <v>40319</v>
      </c>
      <c r="P14" s="50">
        <v>2</v>
      </c>
      <c r="Q14" s="50">
        <v>4</v>
      </c>
      <c r="R14" s="55" t="s">
        <v>330</v>
      </c>
      <c r="S14" s="55" t="s">
        <v>330</v>
      </c>
      <c r="T14" s="55" t="s">
        <v>330</v>
      </c>
      <c r="U14" s="55">
        <v>4</v>
      </c>
      <c r="V14" s="55">
        <v>4</v>
      </c>
      <c r="W14" s="55" t="s">
        <v>330</v>
      </c>
      <c r="X14" s="55" t="s">
        <v>330</v>
      </c>
      <c r="Y14" s="55" t="s">
        <v>330</v>
      </c>
      <c r="Z14" s="55" t="s">
        <v>330</v>
      </c>
      <c r="AA14" s="55">
        <v>4</v>
      </c>
      <c r="AB14" s="55" t="s">
        <v>330</v>
      </c>
      <c r="AC14" s="55" t="s">
        <v>330</v>
      </c>
      <c r="AD14" s="55" t="s">
        <v>330</v>
      </c>
      <c r="AE14" s="55">
        <v>4</v>
      </c>
      <c r="AF14" s="55">
        <v>4</v>
      </c>
      <c r="AG14" s="55" t="s">
        <v>330</v>
      </c>
      <c r="AH14" s="55" t="s">
        <v>330</v>
      </c>
      <c r="AI14" s="55" t="s">
        <v>330</v>
      </c>
      <c r="AJ14" s="55" t="s">
        <v>330</v>
      </c>
      <c r="AK14" s="55">
        <v>3</v>
      </c>
      <c r="AL14" s="55" t="s">
        <v>330</v>
      </c>
      <c r="AM14" s="55" t="s">
        <v>330</v>
      </c>
      <c r="AN14" s="55" t="s">
        <v>330</v>
      </c>
      <c r="AO14" s="55">
        <v>3</v>
      </c>
      <c r="AP14" s="55">
        <v>3</v>
      </c>
      <c r="AQ14" s="55" t="s">
        <v>330</v>
      </c>
      <c r="AR14" s="55" t="s">
        <v>330</v>
      </c>
      <c r="AS14" s="55" t="s">
        <v>330</v>
      </c>
      <c r="AT14" s="55" t="s">
        <v>330</v>
      </c>
      <c r="AU14" s="55">
        <v>4</v>
      </c>
      <c r="AV14" s="55" t="s">
        <v>330</v>
      </c>
      <c r="AW14" s="55" t="s">
        <v>330</v>
      </c>
      <c r="AX14" s="55" t="s">
        <v>330</v>
      </c>
      <c r="AY14" s="55">
        <v>4</v>
      </c>
      <c r="AZ14" s="55">
        <v>4</v>
      </c>
      <c r="BA14" s="55" t="s">
        <v>330</v>
      </c>
      <c r="BB14" s="55" t="s">
        <v>330</v>
      </c>
      <c r="BC14" s="55" t="s">
        <v>330</v>
      </c>
      <c r="BD14" s="55" t="s">
        <v>330</v>
      </c>
      <c r="BE14" s="55">
        <v>2</v>
      </c>
      <c r="BF14" s="55" t="s">
        <v>330</v>
      </c>
      <c r="BG14" s="55" t="s">
        <v>330</v>
      </c>
      <c r="BH14" s="55" t="s">
        <v>330</v>
      </c>
      <c r="BI14" s="55">
        <v>2</v>
      </c>
      <c r="BJ14" s="55">
        <v>2</v>
      </c>
      <c r="BK14" s="55" t="s">
        <v>330</v>
      </c>
      <c r="BL14" s="55" t="s">
        <v>330</v>
      </c>
      <c r="BM14" s="55" t="s">
        <v>330</v>
      </c>
      <c r="BN14" s="55" t="s">
        <v>330</v>
      </c>
      <c r="BO14" s="54" t="str">
        <f t="shared" si="1"/>
        <v>Declined</v>
      </c>
    </row>
    <row r="15" spans="1:67" ht="12.75">
      <c r="A15" s="39" t="str">
        <f t="shared" si="0"/>
        <v>Report</v>
      </c>
      <c r="B15" s="50" t="s">
        <v>265</v>
      </c>
      <c r="C15" s="50">
        <v>130806</v>
      </c>
      <c r="D15" s="50" t="s">
        <v>65</v>
      </c>
      <c r="E15" s="50" t="s">
        <v>254</v>
      </c>
      <c r="F15" s="50" t="s">
        <v>266</v>
      </c>
      <c r="G15" s="50" t="s">
        <v>244</v>
      </c>
      <c r="H15" s="50" t="s">
        <v>267</v>
      </c>
      <c r="I15" s="50">
        <v>446539</v>
      </c>
      <c r="J15" s="36">
        <v>41905</v>
      </c>
      <c r="K15" s="36">
        <v>41908</v>
      </c>
      <c r="L15" s="50" t="s">
        <v>234</v>
      </c>
      <c r="M15" s="36">
        <v>41943</v>
      </c>
      <c r="N15" s="50">
        <v>330974</v>
      </c>
      <c r="O15" s="36">
        <v>39723</v>
      </c>
      <c r="P15" s="50">
        <v>2</v>
      </c>
      <c r="Q15" s="50">
        <v>1</v>
      </c>
      <c r="R15" s="55" t="s">
        <v>330</v>
      </c>
      <c r="S15" s="55" t="s">
        <v>330</v>
      </c>
      <c r="T15" s="55">
        <v>1</v>
      </c>
      <c r="U15" s="55">
        <v>1</v>
      </c>
      <c r="V15" s="55">
        <v>1</v>
      </c>
      <c r="W15" s="55">
        <v>2</v>
      </c>
      <c r="X15" s="55" t="s">
        <v>330</v>
      </c>
      <c r="Y15" s="55" t="s">
        <v>330</v>
      </c>
      <c r="Z15" s="55" t="s">
        <v>330</v>
      </c>
      <c r="AA15" s="55">
        <v>1</v>
      </c>
      <c r="AB15" s="55" t="s">
        <v>330</v>
      </c>
      <c r="AC15" s="55" t="s">
        <v>330</v>
      </c>
      <c r="AD15" s="55">
        <v>1</v>
      </c>
      <c r="AE15" s="55">
        <v>1</v>
      </c>
      <c r="AF15" s="55">
        <v>2</v>
      </c>
      <c r="AG15" s="55">
        <v>2</v>
      </c>
      <c r="AH15" s="55" t="s">
        <v>330</v>
      </c>
      <c r="AI15" s="55" t="s">
        <v>330</v>
      </c>
      <c r="AJ15" s="55" t="s">
        <v>330</v>
      </c>
      <c r="AK15" s="55">
        <v>1</v>
      </c>
      <c r="AL15" s="55" t="s">
        <v>330</v>
      </c>
      <c r="AM15" s="55" t="s">
        <v>330</v>
      </c>
      <c r="AN15" s="55">
        <v>1</v>
      </c>
      <c r="AO15" s="55">
        <v>1</v>
      </c>
      <c r="AP15" s="55">
        <v>1</v>
      </c>
      <c r="AQ15" s="55">
        <v>1</v>
      </c>
      <c r="AR15" s="55" t="s">
        <v>330</v>
      </c>
      <c r="AS15" s="55" t="s">
        <v>330</v>
      </c>
      <c r="AT15" s="55" t="s">
        <v>330</v>
      </c>
      <c r="AU15" s="55">
        <v>1</v>
      </c>
      <c r="AV15" s="55" t="s">
        <v>330</v>
      </c>
      <c r="AW15" s="55" t="s">
        <v>330</v>
      </c>
      <c r="AX15" s="55">
        <v>1</v>
      </c>
      <c r="AY15" s="55">
        <v>1</v>
      </c>
      <c r="AZ15" s="55">
        <v>1</v>
      </c>
      <c r="BA15" s="55">
        <v>1</v>
      </c>
      <c r="BB15" s="55" t="s">
        <v>330</v>
      </c>
      <c r="BC15" s="55" t="s">
        <v>330</v>
      </c>
      <c r="BD15" s="55" t="s">
        <v>330</v>
      </c>
      <c r="BE15" s="55">
        <v>2</v>
      </c>
      <c r="BF15" s="55" t="s">
        <v>330</v>
      </c>
      <c r="BG15" s="55" t="s">
        <v>330</v>
      </c>
      <c r="BH15" s="55">
        <v>2</v>
      </c>
      <c r="BI15" s="55">
        <v>2</v>
      </c>
      <c r="BJ15" s="55">
        <v>2</v>
      </c>
      <c r="BK15" s="55">
        <v>2</v>
      </c>
      <c r="BL15" s="55" t="s">
        <v>330</v>
      </c>
      <c r="BM15" s="55" t="s">
        <v>330</v>
      </c>
      <c r="BN15" s="55" t="s">
        <v>330</v>
      </c>
      <c r="BO15" s="54" t="str">
        <f t="shared" si="1"/>
        <v>Improved</v>
      </c>
    </row>
    <row r="16" spans="1:67" ht="12.75">
      <c r="A16" s="39" t="str">
        <f t="shared" si="0"/>
        <v>Report</v>
      </c>
      <c r="B16" s="50" t="s">
        <v>273</v>
      </c>
      <c r="C16" s="50">
        <v>50192</v>
      </c>
      <c r="D16" s="50" t="s">
        <v>22</v>
      </c>
      <c r="E16" s="50" t="s">
        <v>250</v>
      </c>
      <c r="F16" s="50" t="s">
        <v>269</v>
      </c>
      <c r="G16" s="50" t="s">
        <v>22</v>
      </c>
      <c r="H16" s="50" t="s">
        <v>233</v>
      </c>
      <c r="I16" s="50">
        <v>430258</v>
      </c>
      <c r="J16" s="36">
        <v>41904</v>
      </c>
      <c r="K16" s="36">
        <v>41908</v>
      </c>
      <c r="L16" s="50" t="s">
        <v>234</v>
      </c>
      <c r="M16" s="36">
        <v>41940</v>
      </c>
      <c r="N16" s="50">
        <v>410652</v>
      </c>
      <c r="O16" s="36">
        <v>41453</v>
      </c>
      <c r="P16" s="50">
        <v>3</v>
      </c>
      <c r="Q16" s="50">
        <v>3</v>
      </c>
      <c r="R16" s="55" t="s">
        <v>330</v>
      </c>
      <c r="S16" s="55" t="s">
        <v>330</v>
      </c>
      <c r="T16" s="55" t="s">
        <v>330</v>
      </c>
      <c r="U16" s="55" t="s">
        <v>330</v>
      </c>
      <c r="V16" s="55" t="s">
        <v>330</v>
      </c>
      <c r="W16" s="55">
        <v>3</v>
      </c>
      <c r="X16" s="55" t="s">
        <v>330</v>
      </c>
      <c r="Y16" s="55" t="s">
        <v>330</v>
      </c>
      <c r="Z16" s="55" t="s">
        <v>330</v>
      </c>
      <c r="AA16" s="55">
        <v>3</v>
      </c>
      <c r="AB16" s="55" t="s">
        <v>330</v>
      </c>
      <c r="AC16" s="55" t="s">
        <v>330</v>
      </c>
      <c r="AD16" s="55" t="s">
        <v>330</v>
      </c>
      <c r="AE16" s="55" t="s">
        <v>330</v>
      </c>
      <c r="AF16" s="55" t="s">
        <v>330</v>
      </c>
      <c r="AG16" s="55">
        <v>3</v>
      </c>
      <c r="AH16" s="55" t="s">
        <v>330</v>
      </c>
      <c r="AI16" s="55" t="s">
        <v>330</v>
      </c>
      <c r="AJ16" s="55" t="s">
        <v>330</v>
      </c>
      <c r="AK16" s="55">
        <v>3</v>
      </c>
      <c r="AL16" s="55" t="s">
        <v>330</v>
      </c>
      <c r="AM16" s="55" t="s">
        <v>330</v>
      </c>
      <c r="AN16" s="55" t="s">
        <v>330</v>
      </c>
      <c r="AO16" s="55" t="s">
        <v>330</v>
      </c>
      <c r="AP16" s="55" t="s">
        <v>330</v>
      </c>
      <c r="AQ16" s="55">
        <v>3</v>
      </c>
      <c r="AR16" s="55" t="s">
        <v>330</v>
      </c>
      <c r="AS16" s="55" t="s">
        <v>330</v>
      </c>
      <c r="AT16" s="55" t="s">
        <v>330</v>
      </c>
      <c r="AU16" s="55">
        <v>3</v>
      </c>
      <c r="AV16" s="55" t="s">
        <v>330</v>
      </c>
      <c r="AW16" s="55" t="s">
        <v>330</v>
      </c>
      <c r="AX16" s="55" t="s">
        <v>330</v>
      </c>
      <c r="AY16" s="55" t="s">
        <v>330</v>
      </c>
      <c r="AZ16" s="55" t="s">
        <v>330</v>
      </c>
      <c r="BA16" s="55">
        <v>3</v>
      </c>
      <c r="BB16" s="55" t="s">
        <v>330</v>
      </c>
      <c r="BC16" s="55" t="s">
        <v>330</v>
      </c>
      <c r="BD16" s="55" t="s">
        <v>330</v>
      </c>
      <c r="BE16" s="55">
        <v>2</v>
      </c>
      <c r="BF16" s="55" t="s">
        <v>330</v>
      </c>
      <c r="BG16" s="55" t="s">
        <v>330</v>
      </c>
      <c r="BH16" s="55" t="s">
        <v>330</v>
      </c>
      <c r="BI16" s="55" t="s">
        <v>330</v>
      </c>
      <c r="BJ16" s="55" t="s">
        <v>330</v>
      </c>
      <c r="BK16" s="55">
        <v>2</v>
      </c>
      <c r="BL16" s="55" t="s">
        <v>330</v>
      </c>
      <c r="BM16" s="55" t="s">
        <v>330</v>
      </c>
      <c r="BN16" s="55" t="s">
        <v>330</v>
      </c>
      <c r="BO16" s="54" t="str">
        <f t="shared" si="1"/>
        <v>Same</v>
      </c>
    </row>
    <row r="17" spans="1:67" ht="12.75">
      <c r="A17" s="39" t="str">
        <f t="shared" si="0"/>
        <v>Report</v>
      </c>
      <c r="B17" s="50" t="s">
        <v>271</v>
      </c>
      <c r="C17" s="50">
        <v>130532</v>
      </c>
      <c r="D17" s="50" t="s">
        <v>65</v>
      </c>
      <c r="E17" s="50" t="s">
        <v>231</v>
      </c>
      <c r="F17" s="50" t="s">
        <v>272</v>
      </c>
      <c r="G17" s="50" t="s">
        <v>244</v>
      </c>
      <c r="H17" s="50" t="s">
        <v>267</v>
      </c>
      <c r="I17" s="50">
        <v>446537</v>
      </c>
      <c r="J17" s="36">
        <v>41904</v>
      </c>
      <c r="K17" s="36">
        <v>41908</v>
      </c>
      <c r="L17" s="50" t="s">
        <v>234</v>
      </c>
      <c r="M17" s="36">
        <v>41941</v>
      </c>
      <c r="N17" s="50">
        <v>329315</v>
      </c>
      <c r="O17" s="36">
        <v>39731</v>
      </c>
      <c r="P17" s="50">
        <v>2</v>
      </c>
      <c r="Q17" s="50">
        <v>2</v>
      </c>
      <c r="R17" s="55" t="s">
        <v>330</v>
      </c>
      <c r="S17" s="55" t="s">
        <v>330</v>
      </c>
      <c r="T17" s="55" t="s">
        <v>330</v>
      </c>
      <c r="U17" s="55">
        <v>2</v>
      </c>
      <c r="V17" s="55">
        <v>2</v>
      </c>
      <c r="W17" s="55">
        <v>2</v>
      </c>
      <c r="X17" s="55">
        <v>2</v>
      </c>
      <c r="Y17" s="55" t="s">
        <v>330</v>
      </c>
      <c r="Z17" s="55" t="s">
        <v>330</v>
      </c>
      <c r="AA17" s="55">
        <v>2</v>
      </c>
      <c r="AB17" s="55" t="s">
        <v>330</v>
      </c>
      <c r="AC17" s="55" t="s">
        <v>330</v>
      </c>
      <c r="AD17" s="55" t="s">
        <v>330</v>
      </c>
      <c r="AE17" s="55">
        <v>2</v>
      </c>
      <c r="AF17" s="55">
        <v>2</v>
      </c>
      <c r="AG17" s="55">
        <v>2</v>
      </c>
      <c r="AH17" s="55">
        <v>2</v>
      </c>
      <c r="AI17" s="55" t="s">
        <v>330</v>
      </c>
      <c r="AJ17" s="55" t="s">
        <v>330</v>
      </c>
      <c r="AK17" s="55">
        <v>2</v>
      </c>
      <c r="AL17" s="55" t="s">
        <v>330</v>
      </c>
      <c r="AM17" s="55" t="s">
        <v>330</v>
      </c>
      <c r="AN17" s="55" t="s">
        <v>330</v>
      </c>
      <c r="AO17" s="55">
        <v>2</v>
      </c>
      <c r="AP17" s="55">
        <v>2</v>
      </c>
      <c r="AQ17" s="55">
        <v>2</v>
      </c>
      <c r="AR17" s="55">
        <v>2</v>
      </c>
      <c r="AS17" s="55" t="s">
        <v>330</v>
      </c>
      <c r="AT17" s="55" t="s">
        <v>330</v>
      </c>
      <c r="AU17" s="55">
        <v>2</v>
      </c>
      <c r="AV17" s="55" t="s">
        <v>330</v>
      </c>
      <c r="AW17" s="55" t="s">
        <v>330</v>
      </c>
      <c r="AX17" s="55" t="s">
        <v>330</v>
      </c>
      <c r="AY17" s="55">
        <v>2</v>
      </c>
      <c r="AZ17" s="55">
        <v>2</v>
      </c>
      <c r="BA17" s="55">
        <v>2</v>
      </c>
      <c r="BB17" s="55">
        <v>2</v>
      </c>
      <c r="BC17" s="55" t="s">
        <v>330</v>
      </c>
      <c r="BD17" s="55" t="s">
        <v>330</v>
      </c>
      <c r="BE17" s="55">
        <v>1</v>
      </c>
      <c r="BF17" s="55" t="s">
        <v>330</v>
      </c>
      <c r="BG17" s="55" t="s">
        <v>330</v>
      </c>
      <c r="BH17" s="55" t="s">
        <v>330</v>
      </c>
      <c r="BI17" s="55">
        <v>1</v>
      </c>
      <c r="BJ17" s="55">
        <v>1</v>
      </c>
      <c r="BK17" s="55">
        <v>1</v>
      </c>
      <c r="BL17" s="55">
        <v>1</v>
      </c>
      <c r="BM17" s="55" t="s">
        <v>330</v>
      </c>
      <c r="BN17" s="55" t="s">
        <v>330</v>
      </c>
      <c r="BO17" s="54" t="str">
        <f t="shared" si="1"/>
        <v>Same</v>
      </c>
    </row>
    <row r="18" spans="1:67" ht="12.75">
      <c r="A18" s="39" t="str">
        <f t="shared" si="0"/>
        <v>Report</v>
      </c>
      <c r="B18" s="50" t="s">
        <v>268</v>
      </c>
      <c r="C18" s="50">
        <v>59072</v>
      </c>
      <c r="D18" s="50" t="s">
        <v>68</v>
      </c>
      <c r="E18" s="50" t="s">
        <v>250</v>
      </c>
      <c r="F18" s="50" t="s">
        <v>269</v>
      </c>
      <c r="G18" s="50" t="s">
        <v>270</v>
      </c>
      <c r="H18" s="50" t="s">
        <v>256</v>
      </c>
      <c r="I18" s="50">
        <v>434036</v>
      </c>
      <c r="J18" s="36">
        <v>41905</v>
      </c>
      <c r="K18" s="36">
        <v>41908</v>
      </c>
      <c r="L18" s="50" t="s">
        <v>234</v>
      </c>
      <c r="M18" s="36">
        <v>41941</v>
      </c>
      <c r="N18" s="50">
        <v>385726</v>
      </c>
      <c r="O18" s="36">
        <v>40956</v>
      </c>
      <c r="P18" s="50">
        <v>3</v>
      </c>
      <c r="Q18" s="50">
        <v>4</v>
      </c>
      <c r="R18" s="55" t="s">
        <v>330</v>
      </c>
      <c r="S18" s="55" t="s">
        <v>330</v>
      </c>
      <c r="T18" s="55" t="s">
        <v>330</v>
      </c>
      <c r="U18" s="55">
        <v>4</v>
      </c>
      <c r="V18" s="55" t="s">
        <v>330</v>
      </c>
      <c r="W18" s="55" t="s">
        <v>330</v>
      </c>
      <c r="X18" s="55" t="s">
        <v>330</v>
      </c>
      <c r="Y18" s="55" t="s">
        <v>330</v>
      </c>
      <c r="Z18" s="55">
        <v>4</v>
      </c>
      <c r="AA18" s="55">
        <v>4</v>
      </c>
      <c r="AB18" s="55" t="s">
        <v>330</v>
      </c>
      <c r="AC18" s="55" t="s">
        <v>330</v>
      </c>
      <c r="AD18" s="55" t="s">
        <v>330</v>
      </c>
      <c r="AE18" s="55">
        <v>4</v>
      </c>
      <c r="AF18" s="55" t="s">
        <v>330</v>
      </c>
      <c r="AG18" s="55" t="s">
        <v>330</v>
      </c>
      <c r="AH18" s="55" t="s">
        <v>330</v>
      </c>
      <c r="AI18" s="55" t="s">
        <v>330</v>
      </c>
      <c r="AJ18" s="55">
        <v>4</v>
      </c>
      <c r="AK18" s="55">
        <v>4</v>
      </c>
      <c r="AL18" s="55" t="s">
        <v>330</v>
      </c>
      <c r="AM18" s="55" t="s">
        <v>330</v>
      </c>
      <c r="AN18" s="55" t="s">
        <v>330</v>
      </c>
      <c r="AO18" s="55">
        <v>4</v>
      </c>
      <c r="AP18" s="55" t="s">
        <v>330</v>
      </c>
      <c r="AQ18" s="55" t="s">
        <v>330</v>
      </c>
      <c r="AR18" s="55" t="s">
        <v>330</v>
      </c>
      <c r="AS18" s="55" t="s">
        <v>330</v>
      </c>
      <c r="AT18" s="55">
        <v>4</v>
      </c>
      <c r="AU18" s="55">
        <v>4</v>
      </c>
      <c r="AV18" s="55" t="s">
        <v>330</v>
      </c>
      <c r="AW18" s="55" t="s">
        <v>330</v>
      </c>
      <c r="AX18" s="55" t="s">
        <v>330</v>
      </c>
      <c r="AY18" s="55">
        <v>4</v>
      </c>
      <c r="AZ18" s="55" t="s">
        <v>330</v>
      </c>
      <c r="BA18" s="55" t="s">
        <v>330</v>
      </c>
      <c r="BB18" s="55" t="s">
        <v>330</v>
      </c>
      <c r="BC18" s="55" t="s">
        <v>330</v>
      </c>
      <c r="BD18" s="55">
        <v>4</v>
      </c>
      <c r="BE18" s="55">
        <v>4</v>
      </c>
      <c r="BF18" s="55" t="s">
        <v>330</v>
      </c>
      <c r="BG18" s="55" t="s">
        <v>330</v>
      </c>
      <c r="BH18" s="55" t="s">
        <v>330</v>
      </c>
      <c r="BI18" s="55">
        <v>4</v>
      </c>
      <c r="BJ18" s="55" t="s">
        <v>330</v>
      </c>
      <c r="BK18" s="55" t="s">
        <v>330</v>
      </c>
      <c r="BL18" s="55" t="s">
        <v>330</v>
      </c>
      <c r="BM18" s="55" t="s">
        <v>330</v>
      </c>
      <c r="BN18" s="55">
        <v>4</v>
      </c>
      <c r="BO18" s="54" t="str">
        <f t="shared" si="1"/>
        <v>Declined</v>
      </c>
    </row>
    <row r="19" spans="1:67" ht="12.75">
      <c r="A19" s="39" t="str">
        <f t="shared" si="0"/>
        <v>Report</v>
      </c>
      <c r="B19" s="50" t="s">
        <v>283</v>
      </c>
      <c r="C19" s="50">
        <v>53201</v>
      </c>
      <c r="D19" s="50" t="s">
        <v>68</v>
      </c>
      <c r="E19" s="50" t="s">
        <v>275</v>
      </c>
      <c r="F19" s="50" t="s">
        <v>284</v>
      </c>
      <c r="G19" s="50" t="s">
        <v>261</v>
      </c>
      <c r="H19" s="50" t="s">
        <v>285</v>
      </c>
      <c r="I19" s="50">
        <v>434069</v>
      </c>
      <c r="J19" s="36">
        <v>41911</v>
      </c>
      <c r="K19" s="36">
        <v>41915</v>
      </c>
      <c r="L19" s="50" t="s">
        <v>234</v>
      </c>
      <c r="M19" s="36">
        <v>41950</v>
      </c>
      <c r="N19" s="50">
        <v>387972</v>
      </c>
      <c r="O19" s="36">
        <v>41075</v>
      </c>
      <c r="P19" s="50">
        <v>3</v>
      </c>
      <c r="Q19" s="50">
        <v>2</v>
      </c>
      <c r="R19" s="55" t="s">
        <v>330</v>
      </c>
      <c r="S19" s="55" t="s">
        <v>330</v>
      </c>
      <c r="T19" s="55" t="s">
        <v>330</v>
      </c>
      <c r="U19" s="55" t="s">
        <v>330</v>
      </c>
      <c r="V19" s="55" t="s">
        <v>330</v>
      </c>
      <c r="W19" s="55">
        <v>2</v>
      </c>
      <c r="X19" s="55">
        <v>2</v>
      </c>
      <c r="Y19" s="55" t="s">
        <v>330</v>
      </c>
      <c r="Z19" s="55" t="s">
        <v>330</v>
      </c>
      <c r="AA19" s="55">
        <v>2</v>
      </c>
      <c r="AB19" s="55" t="s">
        <v>330</v>
      </c>
      <c r="AC19" s="55" t="s">
        <v>330</v>
      </c>
      <c r="AD19" s="55" t="s">
        <v>330</v>
      </c>
      <c r="AE19" s="55" t="s">
        <v>330</v>
      </c>
      <c r="AF19" s="55" t="s">
        <v>330</v>
      </c>
      <c r="AG19" s="55">
        <v>2</v>
      </c>
      <c r="AH19" s="55">
        <v>2</v>
      </c>
      <c r="AI19" s="55" t="s">
        <v>330</v>
      </c>
      <c r="AJ19" s="55" t="s">
        <v>330</v>
      </c>
      <c r="AK19" s="55">
        <v>2</v>
      </c>
      <c r="AL19" s="55" t="s">
        <v>330</v>
      </c>
      <c r="AM19" s="55" t="s">
        <v>330</v>
      </c>
      <c r="AN19" s="55" t="s">
        <v>330</v>
      </c>
      <c r="AO19" s="55" t="s">
        <v>330</v>
      </c>
      <c r="AP19" s="55" t="s">
        <v>330</v>
      </c>
      <c r="AQ19" s="55">
        <v>2</v>
      </c>
      <c r="AR19" s="55">
        <v>2</v>
      </c>
      <c r="AS19" s="55" t="s">
        <v>330</v>
      </c>
      <c r="AT19" s="55" t="s">
        <v>330</v>
      </c>
      <c r="AU19" s="55">
        <v>2</v>
      </c>
      <c r="AV19" s="55" t="s">
        <v>330</v>
      </c>
      <c r="AW19" s="55" t="s">
        <v>330</v>
      </c>
      <c r="AX19" s="55" t="s">
        <v>330</v>
      </c>
      <c r="AY19" s="55" t="s">
        <v>330</v>
      </c>
      <c r="AZ19" s="55" t="s">
        <v>330</v>
      </c>
      <c r="BA19" s="55">
        <v>2</v>
      </c>
      <c r="BB19" s="55">
        <v>2</v>
      </c>
      <c r="BC19" s="55" t="s">
        <v>330</v>
      </c>
      <c r="BD19" s="55" t="s">
        <v>330</v>
      </c>
      <c r="BE19" s="55">
        <v>2</v>
      </c>
      <c r="BF19" s="55" t="s">
        <v>330</v>
      </c>
      <c r="BG19" s="55" t="s">
        <v>330</v>
      </c>
      <c r="BH19" s="55" t="s">
        <v>330</v>
      </c>
      <c r="BI19" s="55" t="s">
        <v>330</v>
      </c>
      <c r="BJ19" s="55" t="s">
        <v>330</v>
      </c>
      <c r="BK19" s="55">
        <v>2</v>
      </c>
      <c r="BL19" s="55">
        <v>2</v>
      </c>
      <c r="BM19" s="55" t="s">
        <v>330</v>
      </c>
      <c r="BN19" s="55" t="s">
        <v>330</v>
      </c>
      <c r="BO19" s="54" t="str">
        <f t="shared" si="1"/>
        <v>Improved</v>
      </c>
    </row>
    <row r="20" spans="1:67" ht="12.75">
      <c r="A20" s="39" t="str">
        <f t="shared" si="0"/>
        <v>Report</v>
      </c>
      <c r="B20" s="50" t="s">
        <v>279</v>
      </c>
      <c r="C20" s="50">
        <v>59164</v>
      </c>
      <c r="D20" s="50" t="s">
        <v>22</v>
      </c>
      <c r="E20" s="50" t="s">
        <v>254</v>
      </c>
      <c r="F20" s="50" t="s">
        <v>280</v>
      </c>
      <c r="G20" s="50" t="s">
        <v>22</v>
      </c>
      <c r="H20" s="50" t="s">
        <v>256</v>
      </c>
      <c r="I20" s="50">
        <v>446619</v>
      </c>
      <c r="J20" s="36">
        <v>41912</v>
      </c>
      <c r="K20" s="36">
        <v>41915</v>
      </c>
      <c r="L20" s="50" t="s">
        <v>234</v>
      </c>
      <c r="M20" s="36">
        <v>41950</v>
      </c>
      <c r="N20" s="50" t="s">
        <v>235</v>
      </c>
      <c r="O20" s="36" t="s">
        <v>235</v>
      </c>
      <c r="P20" s="50" t="s">
        <v>235</v>
      </c>
      <c r="Q20" s="50">
        <v>3</v>
      </c>
      <c r="R20" s="55" t="s">
        <v>330</v>
      </c>
      <c r="S20" s="55" t="s">
        <v>330</v>
      </c>
      <c r="T20" s="55" t="s">
        <v>330</v>
      </c>
      <c r="U20" s="55" t="s">
        <v>330</v>
      </c>
      <c r="V20" s="55" t="s">
        <v>330</v>
      </c>
      <c r="W20" s="55">
        <v>3</v>
      </c>
      <c r="X20" s="55" t="s">
        <v>330</v>
      </c>
      <c r="Y20" s="55" t="s">
        <v>330</v>
      </c>
      <c r="Z20" s="55" t="s">
        <v>330</v>
      </c>
      <c r="AA20" s="55">
        <v>3</v>
      </c>
      <c r="AB20" s="55" t="s">
        <v>330</v>
      </c>
      <c r="AC20" s="55" t="s">
        <v>330</v>
      </c>
      <c r="AD20" s="55" t="s">
        <v>330</v>
      </c>
      <c r="AE20" s="55" t="s">
        <v>330</v>
      </c>
      <c r="AF20" s="55" t="s">
        <v>330</v>
      </c>
      <c r="AG20" s="55">
        <v>3</v>
      </c>
      <c r="AH20" s="55" t="s">
        <v>330</v>
      </c>
      <c r="AI20" s="55" t="s">
        <v>330</v>
      </c>
      <c r="AJ20" s="55" t="s">
        <v>330</v>
      </c>
      <c r="AK20" s="55">
        <v>3</v>
      </c>
      <c r="AL20" s="55" t="s">
        <v>330</v>
      </c>
      <c r="AM20" s="55" t="s">
        <v>330</v>
      </c>
      <c r="AN20" s="55" t="s">
        <v>330</v>
      </c>
      <c r="AO20" s="55" t="s">
        <v>330</v>
      </c>
      <c r="AP20" s="55" t="s">
        <v>330</v>
      </c>
      <c r="AQ20" s="55">
        <v>3</v>
      </c>
      <c r="AR20" s="55" t="s">
        <v>330</v>
      </c>
      <c r="AS20" s="55" t="s">
        <v>330</v>
      </c>
      <c r="AT20" s="55" t="s">
        <v>330</v>
      </c>
      <c r="AU20" s="55">
        <v>3</v>
      </c>
      <c r="AV20" s="55" t="s">
        <v>330</v>
      </c>
      <c r="AW20" s="55" t="s">
        <v>330</v>
      </c>
      <c r="AX20" s="55" t="s">
        <v>330</v>
      </c>
      <c r="AY20" s="55" t="s">
        <v>330</v>
      </c>
      <c r="AZ20" s="55" t="s">
        <v>330</v>
      </c>
      <c r="BA20" s="55">
        <v>3</v>
      </c>
      <c r="BB20" s="55" t="s">
        <v>330</v>
      </c>
      <c r="BC20" s="55" t="s">
        <v>330</v>
      </c>
      <c r="BD20" s="55" t="s">
        <v>330</v>
      </c>
      <c r="BE20" s="55">
        <v>2</v>
      </c>
      <c r="BF20" s="55" t="s">
        <v>330</v>
      </c>
      <c r="BG20" s="55" t="s">
        <v>330</v>
      </c>
      <c r="BH20" s="55" t="s">
        <v>330</v>
      </c>
      <c r="BI20" s="55" t="s">
        <v>330</v>
      </c>
      <c r="BJ20" s="55" t="s">
        <v>330</v>
      </c>
      <c r="BK20" s="55">
        <v>2</v>
      </c>
      <c r="BL20" s="55" t="s">
        <v>330</v>
      </c>
      <c r="BM20" s="55" t="s">
        <v>330</v>
      </c>
      <c r="BN20" s="55" t="s">
        <v>330</v>
      </c>
      <c r="BO20" s="54" t="str">
        <f t="shared" si="1"/>
        <v>No previous inspection</v>
      </c>
    </row>
    <row r="21" spans="1:67" ht="12.75">
      <c r="A21" s="39" t="str">
        <f t="shared" si="0"/>
        <v>Report</v>
      </c>
      <c r="B21" s="50" t="s">
        <v>287</v>
      </c>
      <c r="C21" s="50">
        <v>58168</v>
      </c>
      <c r="D21" s="50" t="s">
        <v>22</v>
      </c>
      <c r="E21" s="50" t="s">
        <v>248</v>
      </c>
      <c r="F21" s="50" t="s">
        <v>288</v>
      </c>
      <c r="G21" s="50" t="s">
        <v>22</v>
      </c>
      <c r="H21" s="50" t="s">
        <v>233</v>
      </c>
      <c r="I21" s="50">
        <v>430261</v>
      </c>
      <c r="J21" s="36">
        <v>41911</v>
      </c>
      <c r="K21" s="36">
        <v>41915</v>
      </c>
      <c r="L21" s="50" t="s">
        <v>234</v>
      </c>
      <c r="M21" s="36">
        <v>41950</v>
      </c>
      <c r="N21" s="50">
        <v>408546</v>
      </c>
      <c r="O21" s="36">
        <v>41432</v>
      </c>
      <c r="P21" s="50">
        <v>3</v>
      </c>
      <c r="Q21" s="50">
        <v>2</v>
      </c>
      <c r="R21" s="55" t="s">
        <v>330</v>
      </c>
      <c r="S21" s="55" t="s">
        <v>330</v>
      </c>
      <c r="T21" s="55" t="s">
        <v>330</v>
      </c>
      <c r="U21" s="55" t="s">
        <v>330</v>
      </c>
      <c r="V21" s="55">
        <v>2</v>
      </c>
      <c r="W21" s="55">
        <v>2</v>
      </c>
      <c r="X21" s="55" t="s">
        <v>330</v>
      </c>
      <c r="Y21" s="55" t="s">
        <v>330</v>
      </c>
      <c r="Z21" s="55">
        <v>2</v>
      </c>
      <c r="AA21" s="55">
        <v>2</v>
      </c>
      <c r="AB21" s="55" t="s">
        <v>330</v>
      </c>
      <c r="AC21" s="55" t="s">
        <v>330</v>
      </c>
      <c r="AD21" s="55" t="s">
        <v>330</v>
      </c>
      <c r="AE21" s="55" t="s">
        <v>330</v>
      </c>
      <c r="AF21" s="55">
        <v>2</v>
      </c>
      <c r="AG21" s="55">
        <v>2</v>
      </c>
      <c r="AH21" s="55" t="s">
        <v>330</v>
      </c>
      <c r="AI21" s="55" t="s">
        <v>330</v>
      </c>
      <c r="AJ21" s="55">
        <v>2</v>
      </c>
      <c r="AK21" s="55">
        <v>2</v>
      </c>
      <c r="AL21" s="55" t="s">
        <v>330</v>
      </c>
      <c r="AM21" s="55" t="s">
        <v>330</v>
      </c>
      <c r="AN21" s="55" t="s">
        <v>330</v>
      </c>
      <c r="AO21" s="55" t="s">
        <v>330</v>
      </c>
      <c r="AP21" s="55">
        <v>2</v>
      </c>
      <c r="AQ21" s="55">
        <v>2</v>
      </c>
      <c r="AR21" s="55" t="s">
        <v>330</v>
      </c>
      <c r="AS21" s="55" t="s">
        <v>330</v>
      </c>
      <c r="AT21" s="55">
        <v>2</v>
      </c>
      <c r="AU21" s="55">
        <v>2</v>
      </c>
      <c r="AV21" s="55" t="s">
        <v>330</v>
      </c>
      <c r="AW21" s="55" t="s">
        <v>330</v>
      </c>
      <c r="AX21" s="55" t="s">
        <v>330</v>
      </c>
      <c r="AY21" s="55" t="s">
        <v>330</v>
      </c>
      <c r="AZ21" s="55">
        <v>2</v>
      </c>
      <c r="BA21" s="55">
        <v>2</v>
      </c>
      <c r="BB21" s="55" t="s">
        <v>330</v>
      </c>
      <c r="BC21" s="55" t="s">
        <v>330</v>
      </c>
      <c r="BD21" s="55">
        <v>2</v>
      </c>
      <c r="BE21" s="55">
        <v>2</v>
      </c>
      <c r="BF21" s="55" t="s">
        <v>330</v>
      </c>
      <c r="BG21" s="55" t="s">
        <v>330</v>
      </c>
      <c r="BH21" s="55" t="s">
        <v>330</v>
      </c>
      <c r="BI21" s="55" t="s">
        <v>330</v>
      </c>
      <c r="BJ21" s="55">
        <v>2</v>
      </c>
      <c r="BK21" s="55">
        <v>2</v>
      </c>
      <c r="BL21" s="55" t="s">
        <v>330</v>
      </c>
      <c r="BM21" s="55" t="s">
        <v>330</v>
      </c>
      <c r="BN21" s="55">
        <v>2</v>
      </c>
      <c r="BO21" s="54" t="str">
        <f t="shared" si="1"/>
        <v>Improved</v>
      </c>
    </row>
    <row r="22" spans="1:67" ht="12.75">
      <c r="A22" s="39" t="str">
        <f t="shared" si="0"/>
        <v>Report</v>
      </c>
      <c r="B22" s="50" t="s">
        <v>277</v>
      </c>
      <c r="C22" s="50">
        <v>50304</v>
      </c>
      <c r="D22" s="50" t="s">
        <v>22</v>
      </c>
      <c r="E22" s="50" t="s">
        <v>250</v>
      </c>
      <c r="F22" s="50" t="s">
        <v>278</v>
      </c>
      <c r="G22" s="50" t="s">
        <v>22</v>
      </c>
      <c r="H22" s="50" t="s">
        <v>233</v>
      </c>
      <c r="I22" s="50">
        <v>430249</v>
      </c>
      <c r="J22" s="36">
        <v>41911</v>
      </c>
      <c r="K22" s="36">
        <v>41915</v>
      </c>
      <c r="L22" s="50" t="s">
        <v>234</v>
      </c>
      <c r="M22" s="36">
        <v>41947</v>
      </c>
      <c r="N22" s="50">
        <v>410640</v>
      </c>
      <c r="O22" s="36">
        <v>41383</v>
      </c>
      <c r="P22" s="50">
        <v>3</v>
      </c>
      <c r="Q22" s="50">
        <v>3</v>
      </c>
      <c r="R22" s="55" t="s">
        <v>330</v>
      </c>
      <c r="S22" s="55" t="s">
        <v>330</v>
      </c>
      <c r="T22" s="55" t="s">
        <v>330</v>
      </c>
      <c r="U22" s="55" t="s">
        <v>330</v>
      </c>
      <c r="V22" s="55" t="s">
        <v>330</v>
      </c>
      <c r="W22" s="55">
        <v>3</v>
      </c>
      <c r="X22" s="55" t="s">
        <v>330</v>
      </c>
      <c r="Y22" s="55" t="s">
        <v>330</v>
      </c>
      <c r="Z22" s="55" t="s">
        <v>330</v>
      </c>
      <c r="AA22" s="55">
        <v>3</v>
      </c>
      <c r="AB22" s="55" t="s">
        <v>330</v>
      </c>
      <c r="AC22" s="55" t="s">
        <v>330</v>
      </c>
      <c r="AD22" s="55" t="s">
        <v>330</v>
      </c>
      <c r="AE22" s="55" t="s">
        <v>330</v>
      </c>
      <c r="AF22" s="55" t="s">
        <v>330</v>
      </c>
      <c r="AG22" s="55">
        <v>3</v>
      </c>
      <c r="AH22" s="55" t="s">
        <v>330</v>
      </c>
      <c r="AI22" s="55" t="s">
        <v>330</v>
      </c>
      <c r="AJ22" s="55" t="s">
        <v>330</v>
      </c>
      <c r="AK22" s="55">
        <v>3</v>
      </c>
      <c r="AL22" s="55" t="s">
        <v>330</v>
      </c>
      <c r="AM22" s="55" t="s">
        <v>330</v>
      </c>
      <c r="AN22" s="55" t="s">
        <v>330</v>
      </c>
      <c r="AO22" s="55" t="s">
        <v>330</v>
      </c>
      <c r="AP22" s="55" t="s">
        <v>330</v>
      </c>
      <c r="AQ22" s="55">
        <v>3</v>
      </c>
      <c r="AR22" s="55" t="s">
        <v>330</v>
      </c>
      <c r="AS22" s="55" t="s">
        <v>330</v>
      </c>
      <c r="AT22" s="55" t="s">
        <v>330</v>
      </c>
      <c r="AU22" s="55">
        <v>3</v>
      </c>
      <c r="AV22" s="55" t="s">
        <v>330</v>
      </c>
      <c r="AW22" s="55" t="s">
        <v>330</v>
      </c>
      <c r="AX22" s="55" t="s">
        <v>330</v>
      </c>
      <c r="AY22" s="55" t="s">
        <v>330</v>
      </c>
      <c r="AZ22" s="55" t="s">
        <v>330</v>
      </c>
      <c r="BA22" s="55">
        <v>3</v>
      </c>
      <c r="BB22" s="55" t="s">
        <v>330</v>
      </c>
      <c r="BC22" s="55" t="s">
        <v>330</v>
      </c>
      <c r="BD22" s="55" t="s">
        <v>330</v>
      </c>
      <c r="BE22" s="55">
        <v>2</v>
      </c>
      <c r="BF22" s="55" t="s">
        <v>330</v>
      </c>
      <c r="BG22" s="55" t="s">
        <v>330</v>
      </c>
      <c r="BH22" s="55" t="s">
        <v>330</v>
      </c>
      <c r="BI22" s="55" t="s">
        <v>330</v>
      </c>
      <c r="BJ22" s="55" t="s">
        <v>330</v>
      </c>
      <c r="BK22" s="55">
        <v>2</v>
      </c>
      <c r="BL22" s="55" t="s">
        <v>330</v>
      </c>
      <c r="BM22" s="55" t="s">
        <v>330</v>
      </c>
      <c r="BN22" s="55" t="s">
        <v>330</v>
      </c>
      <c r="BO22" s="54" t="str">
        <f t="shared" si="1"/>
        <v>Same</v>
      </c>
    </row>
    <row r="23" spans="1:67" ht="12.75">
      <c r="A23" s="39" t="str">
        <f t="shared" si="0"/>
        <v>Report</v>
      </c>
      <c r="B23" s="50" t="s">
        <v>281</v>
      </c>
      <c r="C23" s="50">
        <v>130655</v>
      </c>
      <c r="D23" s="50" t="s">
        <v>202</v>
      </c>
      <c r="E23" s="50" t="s">
        <v>254</v>
      </c>
      <c r="F23" s="50" t="s">
        <v>282</v>
      </c>
      <c r="G23" s="50" t="s">
        <v>244</v>
      </c>
      <c r="H23" s="50" t="s">
        <v>252</v>
      </c>
      <c r="I23" s="50">
        <v>430267</v>
      </c>
      <c r="J23" s="36">
        <v>41912</v>
      </c>
      <c r="K23" s="36">
        <v>41915</v>
      </c>
      <c r="L23" s="50" t="s">
        <v>234</v>
      </c>
      <c r="M23" s="36">
        <v>41950</v>
      </c>
      <c r="N23" s="50">
        <v>410603</v>
      </c>
      <c r="O23" s="36">
        <v>41397</v>
      </c>
      <c r="P23" s="50">
        <v>3</v>
      </c>
      <c r="Q23" s="50">
        <v>2</v>
      </c>
      <c r="R23" s="55" t="s">
        <v>330</v>
      </c>
      <c r="S23" s="55" t="s">
        <v>330</v>
      </c>
      <c r="T23" s="55" t="s">
        <v>330</v>
      </c>
      <c r="U23" s="55">
        <v>2</v>
      </c>
      <c r="V23" s="55">
        <v>2</v>
      </c>
      <c r="W23" s="55">
        <v>2</v>
      </c>
      <c r="X23" s="55" t="s">
        <v>330</v>
      </c>
      <c r="Y23" s="55" t="s">
        <v>330</v>
      </c>
      <c r="Z23" s="55" t="s">
        <v>330</v>
      </c>
      <c r="AA23" s="55">
        <v>2</v>
      </c>
      <c r="AB23" s="55" t="s">
        <v>330</v>
      </c>
      <c r="AC23" s="55" t="s">
        <v>330</v>
      </c>
      <c r="AD23" s="55" t="s">
        <v>330</v>
      </c>
      <c r="AE23" s="55">
        <v>2</v>
      </c>
      <c r="AF23" s="55">
        <v>2</v>
      </c>
      <c r="AG23" s="55">
        <v>2</v>
      </c>
      <c r="AH23" s="55" t="s">
        <v>330</v>
      </c>
      <c r="AI23" s="55" t="s">
        <v>330</v>
      </c>
      <c r="AJ23" s="55" t="s">
        <v>330</v>
      </c>
      <c r="AK23" s="55">
        <v>2</v>
      </c>
      <c r="AL23" s="55" t="s">
        <v>330</v>
      </c>
      <c r="AM23" s="55" t="s">
        <v>330</v>
      </c>
      <c r="AN23" s="55" t="s">
        <v>330</v>
      </c>
      <c r="AO23" s="55">
        <v>2</v>
      </c>
      <c r="AP23" s="55">
        <v>2</v>
      </c>
      <c r="AQ23" s="55">
        <v>2</v>
      </c>
      <c r="AR23" s="55" t="s">
        <v>330</v>
      </c>
      <c r="AS23" s="55" t="s">
        <v>330</v>
      </c>
      <c r="AT23" s="55" t="s">
        <v>330</v>
      </c>
      <c r="AU23" s="55">
        <v>3</v>
      </c>
      <c r="AV23" s="55" t="s">
        <v>330</v>
      </c>
      <c r="AW23" s="55" t="s">
        <v>330</v>
      </c>
      <c r="AX23" s="55" t="s">
        <v>330</v>
      </c>
      <c r="AY23" s="55">
        <v>3</v>
      </c>
      <c r="AZ23" s="55">
        <v>3</v>
      </c>
      <c r="BA23" s="55">
        <v>2</v>
      </c>
      <c r="BB23" s="55" t="s">
        <v>330</v>
      </c>
      <c r="BC23" s="55" t="s">
        <v>330</v>
      </c>
      <c r="BD23" s="55" t="s">
        <v>330</v>
      </c>
      <c r="BE23" s="55">
        <v>2</v>
      </c>
      <c r="BF23" s="55" t="s">
        <v>330</v>
      </c>
      <c r="BG23" s="55" t="s">
        <v>330</v>
      </c>
      <c r="BH23" s="55" t="s">
        <v>330</v>
      </c>
      <c r="BI23" s="55">
        <v>2</v>
      </c>
      <c r="BJ23" s="55">
        <v>2</v>
      </c>
      <c r="BK23" s="55">
        <v>2</v>
      </c>
      <c r="BL23" s="55" t="s">
        <v>330</v>
      </c>
      <c r="BM23" s="55" t="s">
        <v>330</v>
      </c>
      <c r="BN23" s="55" t="s">
        <v>330</v>
      </c>
      <c r="BO23" s="54" t="str">
        <f t="shared" si="1"/>
        <v>Improved</v>
      </c>
    </row>
    <row r="24" spans="1:67" ht="12.75">
      <c r="A24" s="39" t="str">
        <f t="shared" si="0"/>
        <v>Report</v>
      </c>
      <c r="B24" s="50" t="s">
        <v>274</v>
      </c>
      <c r="C24" s="50">
        <v>130681</v>
      </c>
      <c r="D24" s="50" t="s">
        <v>25</v>
      </c>
      <c r="E24" s="50" t="s">
        <v>275</v>
      </c>
      <c r="F24" s="50" t="s">
        <v>276</v>
      </c>
      <c r="G24" s="50" t="s">
        <v>244</v>
      </c>
      <c r="H24" s="50" t="s">
        <v>252</v>
      </c>
      <c r="I24" s="50">
        <v>430276</v>
      </c>
      <c r="J24" s="36">
        <v>41911</v>
      </c>
      <c r="K24" s="36">
        <v>41915</v>
      </c>
      <c r="L24" s="50" t="s">
        <v>234</v>
      </c>
      <c r="M24" s="36">
        <v>41947</v>
      </c>
      <c r="N24" s="50">
        <v>409324</v>
      </c>
      <c r="O24" s="36">
        <v>41383</v>
      </c>
      <c r="P24" s="50">
        <v>3</v>
      </c>
      <c r="Q24" s="50">
        <v>3</v>
      </c>
      <c r="R24" s="55" t="s">
        <v>330</v>
      </c>
      <c r="S24" s="55" t="s">
        <v>330</v>
      </c>
      <c r="T24" s="55">
        <v>2</v>
      </c>
      <c r="U24" s="55">
        <v>3</v>
      </c>
      <c r="V24" s="55">
        <v>3</v>
      </c>
      <c r="W24" s="55">
        <v>2</v>
      </c>
      <c r="X24" s="55" t="s">
        <v>330</v>
      </c>
      <c r="Y24" s="55" t="s">
        <v>330</v>
      </c>
      <c r="Z24" s="55" t="s">
        <v>330</v>
      </c>
      <c r="AA24" s="55">
        <v>3</v>
      </c>
      <c r="AB24" s="55" t="s">
        <v>330</v>
      </c>
      <c r="AC24" s="55" t="s">
        <v>330</v>
      </c>
      <c r="AD24" s="55">
        <v>2</v>
      </c>
      <c r="AE24" s="55">
        <v>3</v>
      </c>
      <c r="AF24" s="55">
        <v>3</v>
      </c>
      <c r="AG24" s="55">
        <v>2</v>
      </c>
      <c r="AH24" s="55" t="s">
        <v>330</v>
      </c>
      <c r="AI24" s="55" t="s">
        <v>330</v>
      </c>
      <c r="AJ24" s="55" t="s">
        <v>330</v>
      </c>
      <c r="AK24" s="55">
        <v>3</v>
      </c>
      <c r="AL24" s="55" t="s">
        <v>330</v>
      </c>
      <c r="AM24" s="55" t="s">
        <v>330</v>
      </c>
      <c r="AN24" s="55">
        <v>2</v>
      </c>
      <c r="AO24" s="55">
        <v>3</v>
      </c>
      <c r="AP24" s="55">
        <v>3</v>
      </c>
      <c r="AQ24" s="55">
        <v>2</v>
      </c>
      <c r="AR24" s="55" t="s">
        <v>330</v>
      </c>
      <c r="AS24" s="55" t="s">
        <v>330</v>
      </c>
      <c r="AT24" s="55" t="s">
        <v>330</v>
      </c>
      <c r="AU24" s="55">
        <v>3</v>
      </c>
      <c r="AV24" s="55" t="s">
        <v>330</v>
      </c>
      <c r="AW24" s="55" t="s">
        <v>330</v>
      </c>
      <c r="AX24" s="55">
        <v>2</v>
      </c>
      <c r="AY24" s="55">
        <v>3</v>
      </c>
      <c r="AZ24" s="55">
        <v>3</v>
      </c>
      <c r="BA24" s="55">
        <v>2</v>
      </c>
      <c r="BB24" s="55" t="s">
        <v>330</v>
      </c>
      <c r="BC24" s="55" t="s">
        <v>330</v>
      </c>
      <c r="BD24" s="55" t="s">
        <v>330</v>
      </c>
      <c r="BE24" s="55">
        <v>3</v>
      </c>
      <c r="BF24" s="55" t="s">
        <v>330</v>
      </c>
      <c r="BG24" s="55" t="s">
        <v>330</v>
      </c>
      <c r="BH24" s="55">
        <v>3</v>
      </c>
      <c r="BI24" s="55">
        <v>3</v>
      </c>
      <c r="BJ24" s="55">
        <v>3</v>
      </c>
      <c r="BK24" s="55">
        <v>3</v>
      </c>
      <c r="BL24" s="55" t="s">
        <v>330</v>
      </c>
      <c r="BM24" s="55" t="s">
        <v>330</v>
      </c>
      <c r="BN24" s="55" t="s">
        <v>330</v>
      </c>
      <c r="BO24" s="54" t="str">
        <f t="shared" si="1"/>
        <v>Same</v>
      </c>
    </row>
    <row r="25" spans="1:67" ht="12.75">
      <c r="A25" s="39" t="str">
        <f t="shared" si="0"/>
        <v>Report</v>
      </c>
      <c r="B25" s="50" t="s">
        <v>300</v>
      </c>
      <c r="C25" s="50">
        <v>58182</v>
      </c>
      <c r="D25" s="50" t="s">
        <v>22</v>
      </c>
      <c r="E25" s="50" t="s">
        <v>242</v>
      </c>
      <c r="F25" s="50" t="s">
        <v>301</v>
      </c>
      <c r="G25" s="50" t="s">
        <v>22</v>
      </c>
      <c r="H25" s="50" t="s">
        <v>302</v>
      </c>
      <c r="I25" s="50">
        <v>446609</v>
      </c>
      <c r="J25" s="36">
        <v>41918</v>
      </c>
      <c r="K25" s="36">
        <v>41922</v>
      </c>
      <c r="L25" s="50" t="s">
        <v>234</v>
      </c>
      <c r="M25" s="36">
        <v>41960</v>
      </c>
      <c r="N25" s="50">
        <v>321537</v>
      </c>
      <c r="O25" s="36">
        <v>39765</v>
      </c>
      <c r="P25" s="50">
        <v>2</v>
      </c>
      <c r="Q25" s="50">
        <v>1</v>
      </c>
      <c r="R25" s="55" t="s">
        <v>330</v>
      </c>
      <c r="S25" s="55" t="s">
        <v>330</v>
      </c>
      <c r="T25" s="55" t="s">
        <v>330</v>
      </c>
      <c r="U25" s="55" t="s">
        <v>330</v>
      </c>
      <c r="V25" s="55" t="s">
        <v>330</v>
      </c>
      <c r="W25" s="55">
        <v>1</v>
      </c>
      <c r="X25" s="55" t="s">
        <v>330</v>
      </c>
      <c r="Y25" s="55" t="s">
        <v>330</v>
      </c>
      <c r="Z25" s="55" t="s">
        <v>330</v>
      </c>
      <c r="AA25" s="55">
        <v>1</v>
      </c>
      <c r="AB25" s="55" t="s">
        <v>330</v>
      </c>
      <c r="AC25" s="55" t="s">
        <v>330</v>
      </c>
      <c r="AD25" s="55" t="s">
        <v>330</v>
      </c>
      <c r="AE25" s="55" t="s">
        <v>330</v>
      </c>
      <c r="AF25" s="55" t="s">
        <v>330</v>
      </c>
      <c r="AG25" s="55">
        <v>1</v>
      </c>
      <c r="AH25" s="55" t="s">
        <v>330</v>
      </c>
      <c r="AI25" s="55" t="s">
        <v>330</v>
      </c>
      <c r="AJ25" s="55" t="s">
        <v>330</v>
      </c>
      <c r="AK25" s="55">
        <v>1</v>
      </c>
      <c r="AL25" s="55" t="s">
        <v>330</v>
      </c>
      <c r="AM25" s="55" t="s">
        <v>330</v>
      </c>
      <c r="AN25" s="55" t="s">
        <v>330</v>
      </c>
      <c r="AO25" s="55" t="s">
        <v>330</v>
      </c>
      <c r="AP25" s="55" t="s">
        <v>330</v>
      </c>
      <c r="AQ25" s="55">
        <v>1</v>
      </c>
      <c r="AR25" s="55" t="s">
        <v>330</v>
      </c>
      <c r="AS25" s="55" t="s">
        <v>330</v>
      </c>
      <c r="AT25" s="55" t="s">
        <v>330</v>
      </c>
      <c r="AU25" s="55">
        <v>1</v>
      </c>
      <c r="AV25" s="55" t="s">
        <v>330</v>
      </c>
      <c r="AW25" s="55" t="s">
        <v>330</v>
      </c>
      <c r="AX25" s="55" t="s">
        <v>330</v>
      </c>
      <c r="AY25" s="55" t="s">
        <v>330</v>
      </c>
      <c r="AZ25" s="55" t="s">
        <v>330</v>
      </c>
      <c r="BA25" s="55">
        <v>1</v>
      </c>
      <c r="BB25" s="55" t="s">
        <v>330</v>
      </c>
      <c r="BC25" s="55" t="s">
        <v>330</v>
      </c>
      <c r="BD25" s="55" t="s">
        <v>330</v>
      </c>
      <c r="BE25" s="55">
        <v>2</v>
      </c>
      <c r="BF25" s="55" t="s">
        <v>330</v>
      </c>
      <c r="BG25" s="55" t="s">
        <v>330</v>
      </c>
      <c r="BH25" s="55" t="s">
        <v>330</v>
      </c>
      <c r="BI25" s="55" t="s">
        <v>330</v>
      </c>
      <c r="BJ25" s="55" t="s">
        <v>330</v>
      </c>
      <c r="BK25" s="55">
        <v>2</v>
      </c>
      <c r="BL25" s="55" t="s">
        <v>330</v>
      </c>
      <c r="BM25" s="55" t="s">
        <v>330</v>
      </c>
      <c r="BN25" s="55" t="s">
        <v>330</v>
      </c>
      <c r="BO25" s="54" t="str">
        <f t="shared" si="1"/>
        <v>Improved</v>
      </c>
    </row>
    <row r="26" spans="1:67" ht="12.75">
      <c r="A26" s="39" t="str">
        <f t="shared" si="0"/>
        <v>Report</v>
      </c>
      <c r="B26" s="50" t="s">
        <v>303</v>
      </c>
      <c r="C26" s="50">
        <v>130414</v>
      </c>
      <c r="D26" s="50" t="s">
        <v>68</v>
      </c>
      <c r="E26" s="50" t="s">
        <v>242</v>
      </c>
      <c r="F26" s="50" t="s">
        <v>304</v>
      </c>
      <c r="G26" s="50" t="s">
        <v>305</v>
      </c>
      <c r="H26" s="50" t="s">
        <v>262</v>
      </c>
      <c r="I26" s="50">
        <v>446670</v>
      </c>
      <c r="J26" s="36">
        <v>41920</v>
      </c>
      <c r="K26" s="36">
        <v>41922</v>
      </c>
      <c r="L26" s="50" t="s">
        <v>234</v>
      </c>
      <c r="M26" s="36">
        <v>41967</v>
      </c>
      <c r="N26" s="50">
        <v>330817</v>
      </c>
      <c r="O26" s="36">
        <v>39850</v>
      </c>
      <c r="P26" s="50">
        <v>2</v>
      </c>
      <c r="Q26" s="50">
        <v>4</v>
      </c>
      <c r="R26" s="55" t="s">
        <v>330</v>
      </c>
      <c r="S26" s="55" t="s">
        <v>330</v>
      </c>
      <c r="T26" s="55" t="s">
        <v>330</v>
      </c>
      <c r="U26" s="55" t="s">
        <v>330</v>
      </c>
      <c r="V26" s="55" t="s">
        <v>330</v>
      </c>
      <c r="W26" s="55" t="s">
        <v>330</v>
      </c>
      <c r="X26" s="55">
        <v>4</v>
      </c>
      <c r="Y26" s="55" t="s">
        <v>330</v>
      </c>
      <c r="Z26" s="55" t="s">
        <v>330</v>
      </c>
      <c r="AA26" s="55">
        <v>4</v>
      </c>
      <c r="AB26" s="55" t="s">
        <v>330</v>
      </c>
      <c r="AC26" s="55" t="s">
        <v>330</v>
      </c>
      <c r="AD26" s="55" t="s">
        <v>330</v>
      </c>
      <c r="AE26" s="55" t="s">
        <v>330</v>
      </c>
      <c r="AF26" s="55" t="s">
        <v>330</v>
      </c>
      <c r="AG26" s="55" t="s">
        <v>330</v>
      </c>
      <c r="AH26" s="55">
        <v>4</v>
      </c>
      <c r="AI26" s="55" t="s">
        <v>330</v>
      </c>
      <c r="AJ26" s="55" t="s">
        <v>330</v>
      </c>
      <c r="AK26" s="55">
        <v>4</v>
      </c>
      <c r="AL26" s="55" t="s">
        <v>330</v>
      </c>
      <c r="AM26" s="55" t="s">
        <v>330</v>
      </c>
      <c r="AN26" s="55" t="s">
        <v>330</v>
      </c>
      <c r="AO26" s="55" t="s">
        <v>330</v>
      </c>
      <c r="AP26" s="55" t="s">
        <v>330</v>
      </c>
      <c r="AQ26" s="55" t="s">
        <v>330</v>
      </c>
      <c r="AR26" s="55">
        <v>4</v>
      </c>
      <c r="AS26" s="55" t="s">
        <v>330</v>
      </c>
      <c r="AT26" s="55" t="s">
        <v>330</v>
      </c>
      <c r="AU26" s="55">
        <v>4</v>
      </c>
      <c r="AV26" s="55" t="s">
        <v>330</v>
      </c>
      <c r="AW26" s="55" t="s">
        <v>330</v>
      </c>
      <c r="AX26" s="55" t="s">
        <v>330</v>
      </c>
      <c r="AY26" s="55" t="s">
        <v>330</v>
      </c>
      <c r="AZ26" s="55" t="s">
        <v>330</v>
      </c>
      <c r="BA26" s="55" t="s">
        <v>330</v>
      </c>
      <c r="BB26" s="55">
        <v>4</v>
      </c>
      <c r="BC26" s="55" t="s">
        <v>330</v>
      </c>
      <c r="BD26" s="55" t="s">
        <v>330</v>
      </c>
      <c r="BE26" s="55">
        <v>3</v>
      </c>
      <c r="BF26" s="55" t="s">
        <v>330</v>
      </c>
      <c r="BG26" s="55" t="s">
        <v>330</v>
      </c>
      <c r="BH26" s="55" t="s">
        <v>330</v>
      </c>
      <c r="BI26" s="55" t="s">
        <v>330</v>
      </c>
      <c r="BJ26" s="55" t="s">
        <v>330</v>
      </c>
      <c r="BK26" s="55" t="s">
        <v>330</v>
      </c>
      <c r="BL26" s="55">
        <v>3</v>
      </c>
      <c r="BM26" s="55" t="s">
        <v>330</v>
      </c>
      <c r="BN26" s="55" t="s">
        <v>330</v>
      </c>
      <c r="BO26" s="54" t="str">
        <f t="shared" si="1"/>
        <v>Declined</v>
      </c>
    </row>
    <row r="27" spans="1:67" ht="12.75">
      <c r="A27" s="39" t="str">
        <f t="shared" si="0"/>
        <v>Report</v>
      </c>
      <c r="B27" s="50" t="s">
        <v>289</v>
      </c>
      <c r="C27" s="50">
        <v>54519</v>
      </c>
      <c r="D27" s="50" t="s">
        <v>68</v>
      </c>
      <c r="E27" s="50" t="s">
        <v>275</v>
      </c>
      <c r="F27" s="50" t="s">
        <v>290</v>
      </c>
      <c r="G27" s="50" t="s">
        <v>261</v>
      </c>
      <c r="H27" s="50" t="s">
        <v>262</v>
      </c>
      <c r="I27" s="50">
        <v>446666</v>
      </c>
      <c r="J27" s="36">
        <v>41918</v>
      </c>
      <c r="K27" s="36">
        <v>41922</v>
      </c>
      <c r="L27" s="50" t="s">
        <v>234</v>
      </c>
      <c r="M27" s="36">
        <v>41955</v>
      </c>
      <c r="N27" s="50">
        <v>329818</v>
      </c>
      <c r="O27" s="36">
        <v>39759</v>
      </c>
      <c r="P27" s="50">
        <v>2</v>
      </c>
      <c r="Q27" s="50">
        <v>2</v>
      </c>
      <c r="R27" s="55" t="s">
        <v>330</v>
      </c>
      <c r="S27" s="55" t="s">
        <v>330</v>
      </c>
      <c r="T27" s="55" t="s">
        <v>330</v>
      </c>
      <c r="U27" s="55">
        <v>2</v>
      </c>
      <c r="V27" s="55">
        <v>2</v>
      </c>
      <c r="W27" s="55">
        <v>2</v>
      </c>
      <c r="X27" s="55">
        <v>2</v>
      </c>
      <c r="Y27" s="55" t="s">
        <v>330</v>
      </c>
      <c r="Z27" s="55">
        <v>2</v>
      </c>
      <c r="AA27" s="55">
        <v>2</v>
      </c>
      <c r="AB27" s="55" t="s">
        <v>330</v>
      </c>
      <c r="AC27" s="55" t="s">
        <v>330</v>
      </c>
      <c r="AD27" s="55" t="s">
        <v>330</v>
      </c>
      <c r="AE27" s="55">
        <v>2</v>
      </c>
      <c r="AF27" s="55">
        <v>2</v>
      </c>
      <c r="AG27" s="55">
        <v>2</v>
      </c>
      <c r="AH27" s="55">
        <v>2</v>
      </c>
      <c r="AI27" s="55" t="s">
        <v>330</v>
      </c>
      <c r="AJ27" s="55">
        <v>2</v>
      </c>
      <c r="AK27" s="55">
        <v>2</v>
      </c>
      <c r="AL27" s="55" t="s">
        <v>330</v>
      </c>
      <c r="AM27" s="55" t="s">
        <v>330</v>
      </c>
      <c r="AN27" s="55" t="s">
        <v>330</v>
      </c>
      <c r="AO27" s="55">
        <v>2</v>
      </c>
      <c r="AP27" s="55">
        <v>2</v>
      </c>
      <c r="AQ27" s="55">
        <v>2</v>
      </c>
      <c r="AR27" s="55">
        <v>2</v>
      </c>
      <c r="AS27" s="55" t="s">
        <v>330</v>
      </c>
      <c r="AT27" s="55">
        <v>2</v>
      </c>
      <c r="AU27" s="55">
        <v>2</v>
      </c>
      <c r="AV27" s="55" t="s">
        <v>330</v>
      </c>
      <c r="AW27" s="55" t="s">
        <v>330</v>
      </c>
      <c r="AX27" s="55" t="s">
        <v>330</v>
      </c>
      <c r="AY27" s="55">
        <v>2</v>
      </c>
      <c r="AZ27" s="55">
        <v>2</v>
      </c>
      <c r="BA27" s="55">
        <v>2</v>
      </c>
      <c r="BB27" s="55">
        <v>2</v>
      </c>
      <c r="BC27" s="55" t="s">
        <v>330</v>
      </c>
      <c r="BD27" s="55">
        <v>2</v>
      </c>
      <c r="BE27" s="55">
        <v>3</v>
      </c>
      <c r="BF27" s="55" t="s">
        <v>330</v>
      </c>
      <c r="BG27" s="55" t="s">
        <v>330</v>
      </c>
      <c r="BH27" s="55" t="s">
        <v>330</v>
      </c>
      <c r="BI27" s="55">
        <v>3</v>
      </c>
      <c r="BJ27" s="55">
        <v>3</v>
      </c>
      <c r="BK27" s="55">
        <v>3</v>
      </c>
      <c r="BL27" s="55">
        <v>3</v>
      </c>
      <c r="BM27" s="55" t="s">
        <v>330</v>
      </c>
      <c r="BN27" s="55">
        <v>3</v>
      </c>
      <c r="BO27" s="54" t="str">
        <f t="shared" si="1"/>
        <v>Same</v>
      </c>
    </row>
    <row r="28" spans="1:67" ht="12.75">
      <c r="A28" s="39" t="str">
        <f t="shared" si="0"/>
        <v>Report</v>
      </c>
      <c r="B28" s="50" t="s">
        <v>291</v>
      </c>
      <c r="C28" s="50">
        <v>130845</v>
      </c>
      <c r="D28" s="50" t="s">
        <v>65</v>
      </c>
      <c r="E28" s="50" t="s">
        <v>292</v>
      </c>
      <c r="F28" s="50" t="s">
        <v>293</v>
      </c>
      <c r="G28" s="50" t="s">
        <v>244</v>
      </c>
      <c r="H28" s="50" t="s">
        <v>252</v>
      </c>
      <c r="I28" s="50">
        <v>430283</v>
      </c>
      <c r="J28" s="36">
        <v>41919</v>
      </c>
      <c r="K28" s="36">
        <v>41922</v>
      </c>
      <c r="L28" s="50" t="s">
        <v>234</v>
      </c>
      <c r="M28" s="36">
        <v>41957</v>
      </c>
      <c r="N28" s="50">
        <v>409328</v>
      </c>
      <c r="O28" s="36">
        <v>41390</v>
      </c>
      <c r="P28" s="50">
        <v>3</v>
      </c>
      <c r="Q28" s="50">
        <v>3</v>
      </c>
      <c r="R28" s="55" t="s">
        <v>330</v>
      </c>
      <c r="S28" s="55" t="s">
        <v>330</v>
      </c>
      <c r="T28" s="55" t="s">
        <v>330</v>
      </c>
      <c r="U28" s="55">
        <v>3</v>
      </c>
      <c r="V28" s="55">
        <v>3</v>
      </c>
      <c r="W28" s="55" t="s">
        <v>330</v>
      </c>
      <c r="X28" s="55" t="s">
        <v>330</v>
      </c>
      <c r="Y28" s="55" t="s">
        <v>330</v>
      </c>
      <c r="Z28" s="55" t="s">
        <v>330</v>
      </c>
      <c r="AA28" s="55">
        <v>3</v>
      </c>
      <c r="AB28" s="55" t="s">
        <v>330</v>
      </c>
      <c r="AC28" s="55" t="s">
        <v>330</v>
      </c>
      <c r="AD28" s="55" t="s">
        <v>330</v>
      </c>
      <c r="AE28" s="55">
        <v>3</v>
      </c>
      <c r="AF28" s="55">
        <v>3</v>
      </c>
      <c r="AG28" s="55" t="s">
        <v>330</v>
      </c>
      <c r="AH28" s="55" t="s">
        <v>330</v>
      </c>
      <c r="AI28" s="55" t="s">
        <v>330</v>
      </c>
      <c r="AJ28" s="55" t="s">
        <v>330</v>
      </c>
      <c r="AK28" s="55">
        <v>3</v>
      </c>
      <c r="AL28" s="55" t="s">
        <v>330</v>
      </c>
      <c r="AM28" s="55" t="s">
        <v>330</v>
      </c>
      <c r="AN28" s="55" t="s">
        <v>330</v>
      </c>
      <c r="AO28" s="55">
        <v>3</v>
      </c>
      <c r="AP28" s="55">
        <v>3</v>
      </c>
      <c r="AQ28" s="55" t="s">
        <v>330</v>
      </c>
      <c r="AR28" s="55" t="s">
        <v>330</v>
      </c>
      <c r="AS28" s="55" t="s">
        <v>330</v>
      </c>
      <c r="AT28" s="55" t="s">
        <v>330</v>
      </c>
      <c r="AU28" s="55">
        <v>3</v>
      </c>
      <c r="AV28" s="55" t="s">
        <v>330</v>
      </c>
      <c r="AW28" s="55" t="s">
        <v>330</v>
      </c>
      <c r="AX28" s="55" t="s">
        <v>330</v>
      </c>
      <c r="AY28" s="55">
        <v>3</v>
      </c>
      <c r="AZ28" s="55">
        <v>3</v>
      </c>
      <c r="BA28" s="55" t="s">
        <v>330</v>
      </c>
      <c r="BB28" s="55" t="s">
        <v>330</v>
      </c>
      <c r="BC28" s="55" t="s">
        <v>330</v>
      </c>
      <c r="BD28" s="55" t="s">
        <v>330</v>
      </c>
      <c r="BE28" s="55">
        <v>2</v>
      </c>
      <c r="BF28" s="55" t="s">
        <v>330</v>
      </c>
      <c r="BG28" s="55" t="s">
        <v>330</v>
      </c>
      <c r="BH28" s="55" t="s">
        <v>330</v>
      </c>
      <c r="BI28" s="55">
        <v>2</v>
      </c>
      <c r="BJ28" s="55">
        <v>2</v>
      </c>
      <c r="BK28" s="55" t="s">
        <v>330</v>
      </c>
      <c r="BL28" s="55" t="s">
        <v>330</v>
      </c>
      <c r="BM28" s="55" t="s">
        <v>330</v>
      </c>
      <c r="BN28" s="55" t="s">
        <v>330</v>
      </c>
      <c r="BO28" s="54" t="str">
        <f t="shared" si="1"/>
        <v>Same</v>
      </c>
    </row>
    <row r="29" spans="1:67" ht="12.75">
      <c r="A29" s="39" t="str">
        <f t="shared" si="0"/>
        <v>Report</v>
      </c>
      <c r="B29" s="50" t="s">
        <v>296</v>
      </c>
      <c r="C29" s="50">
        <v>130813</v>
      </c>
      <c r="D29" s="50" t="s">
        <v>65</v>
      </c>
      <c r="E29" s="50" t="s">
        <v>250</v>
      </c>
      <c r="F29" s="50" t="s">
        <v>297</v>
      </c>
      <c r="G29" s="50" t="s">
        <v>244</v>
      </c>
      <c r="H29" s="50" t="s">
        <v>252</v>
      </c>
      <c r="I29" s="50">
        <v>430279</v>
      </c>
      <c r="J29" s="36">
        <v>41918</v>
      </c>
      <c r="K29" s="36">
        <v>41922</v>
      </c>
      <c r="L29" s="50" t="s">
        <v>234</v>
      </c>
      <c r="M29" s="36">
        <v>41961</v>
      </c>
      <c r="N29" s="50">
        <v>410716</v>
      </c>
      <c r="O29" s="36">
        <v>41383</v>
      </c>
      <c r="P29" s="50">
        <v>3</v>
      </c>
      <c r="Q29" s="50">
        <v>3</v>
      </c>
      <c r="R29" s="55" t="s">
        <v>330</v>
      </c>
      <c r="S29" s="55" t="s">
        <v>330</v>
      </c>
      <c r="T29" s="55" t="s">
        <v>330</v>
      </c>
      <c r="U29" s="55">
        <v>3</v>
      </c>
      <c r="V29" s="55">
        <v>3</v>
      </c>
      <c r="W29" s="55">
        <v>3</v>
      </c>
      <c r="X29" s="55" t="s">
        <v>330</v>
      </c>
      <c r="Y29" s="55" t="s">
        <v>330</v>
      </c>
      <c r="Z29" s="55" t="s">
        <v>330</v>
      </c>
      <c r="AA29" s="55">
        <v>3</v>
      </c>
      <c r="AB29" s="55" t="s">
        <v>330</v>
      </c>
      <c r="AC29" s="55" t="s">
        <v>330</v>
      </c>
      <c r="AD29" s="55" t="s">
        <v>330</v>
      </c>
      <c r="AE29" s="55">
        <v>3</v>
      </c>
      <c r="AF29" s="55">
        <v>3</v>
      </c>
      <c r="AG29" s="55">
        <v>2</v>
      </c>
      <c r="AH29" s="55" t="s">
        <v>330</v>
      </c>
      <c r="AI29" s="55" t="s">
        <v>330</v>
      </c>
      <c r="AJ29" s="55" t="s">
        <v>330</v>
      </c>
      <c r="AK29" s="55">
        <v>3</v>
      </c>
      <c r="AL29" s="55" t="s">
        <v>330</v>
      </c>
      <c r="AM29" s="55" t="s">
        <v>330</v>
      </c>
      <c r="AN29" s="55" t="s">
        <v>330</v>
      </c>
      <c r="AO29" s="55">
        <v>3</v>
      </c>
      <c r="AP29" s="55">
        <v>3</v>
      </c>
      <c r="AQ29" s="55">
        <v>3</v>
      </c>
      <c r="AR29" s="55" t="s">
        <v>330</v>
      </c>
      <c r="AS29" s="55" t="s">
        <v>330</v>
      </c>
      <c r="AT29" s="55" t="s">
        <v>330</v>
      </c>
      <c r="AU29" s="55">
        <v>3</v>
      </c>
      <c r="AV29" s="55" t="s">
        <v>330</v>
      </c>
      <c r="AW29" s="55" t="s">
        <v>330</v>
      </c>
      <c r="AX29" s="55" t="s">
        <v>330</v>
      </c>
      <c r="AY29" s="55">
        <v>3</v>
      </c>
      <c r="AZ29" s="55">
        <v>3</v>
      </c>
      <c r="BA29" s="55">
        <v>3</v>
      </c>
      <c r="BB29" s="55" t="s">
        <v>330</v>
      </c>
      <c r="BC29" s="55" t="s">
        <v>330</v>
      </c>
      <c r="BD29" s="55" t="s">
        <v>330</v>
      </c>
      <c r="BE29" s="55">
        <v>3</v>
      </c>
      <c r="BF29" s="55" t="s">
        <v>330</v>
      </c>
      <c r="BG29" s="55" t="s">
        <v>330</v>
      </c>
      <c r="BH29" s="55" t="s">
        <v>330</v>
      </c>
      <c r="BI29" s="55">
        <v>3</v>
      </c>
      <c r="BJ29" s="55">
        <v>3</v>
      </c>
      <c r="BK29" s="55">
        <v>3</v>
      </c>
      <c r="BL29" s="55" t="s">
        <v>330</v>
      </c>
      <c r="BM29" s="55" t="s">
        <v>330</v>
      </c>
      <c r="BN29" s="55" t="s">
        <v>330</v>
      </c>
      <c r="BO29" s="54" t="str">
        <f t="shared" si="1"/>
        <v>Same</v>
      </c>
    </row>
    <row r="30" spans="1:67" ht="12.75">
      <c r="A30" s="39" t="str">
        <f t="shared" si="0"/>
        <v>Report</v>
      </c>
      <c r="B30" s="50" t="s">
        <v>298</v>
      </c>
      <c r="C30" s="50">
        <v>55287</v>
      </c>
      <c r="D30" s="50" t="s">
        <v>68</v>
      </c>
      <c r="E30" s="50" t="s">
        <v>292</v>
      </c>
      <c r="F30" s="50" t="s">
        <v>299</v>
      </c>
      <c r="G30" s="50" t="s">
        <v>261</v>
      </c>
      <c r="H30" s="50" t="s">
        <v>233</v>
      </c>
      <c r="I30" s="50">
        <v>430262</v>
      </c>
      <c r="J30" s="36">
        <v>41918</v>
      </c>
      <c r="K30" s="36">
        <v>41922</v>
      </c>
      <c r="L30" s="50" t="s">
        <v>234</v>
      </c>
      <c r="M30" s="36">
        <v>41961</v>
      </c>
      <c r="N30" s="50">
        <v>410697</v>
      </c>
      <c r="O30" s="36">
        <v>41390</v>
      </c>
      <c r="P30" s="50">
        <v>3</v>
      </c>
      <c r="Q30" s="50">
        <v>3</v>
      </c>
      <c r="R30" s="55" t="s">
        <v>330</v>
      </c>
      <c r="S30" s="55" t="s">
        <v>330</v>
      </c>
      <c r="T30" s="55" t="s">
        <v>330</v>
      </c>
      <c r="U30" s="55">
        <v>3</v>
      </c>
      <c r="V30" s="55" t="s">
        <v>330</v>
      </c>
      <c r="W30" s="55">
        <v>3</v>
      </c>
      <c r="X30" s="55" t="s">
        <v>330</v>
      </c>
      <c r="Y30" s="55" t="s">
        <v>330</v>
      </c>
      <c r="Z30" s="55">
        <v>3</v>
      </c>
      <c r="AA30" s="55">
        <v>3</v>
      </c>
      <c r="AB30" s="55" t="s">
        <v>330</v>
      </c>
      <c r="AC30" s="55" t="s">
        <v>330</v>
      </c>
      <c r="AD30" s="55" t="s">
        <v>330</v>
      </c>
      <c r="AE30" s="55">
        <v>2</v>
      </c>
      <c r="AF30" s="55" t="s">
        <v>330</v>
      </c>
      <c r="AG30" s="55">
        <v>3</v>
      </c>
      <c r="AH30" s="55" t="s">
        <v>330</v>
      </c>
      <c r="AI30" s="55" t="s">
        <v>330</v>
      </c>
      <c r="AJ30" s="55">
        <v>3</v>
      </c>
      <c r="AK30" s="55">
        <v>3</v>
      </c>
      <c r="AL30" s="55" t="s">
        <v>330</v>
      </c>
      <c r="AM30" s="55" t="s">
        <v>330</v>
      </c>
      <c r="AN30" s="55" t="s">
        <v>330</v>
      </c>
      <c r="AO30" s="55">
        <v>3</v>
      </c>
      <c r="AP30" s="55" t="s">
        <v>330</v>
      </c>
      <c r="AQ30" s="55">
        <v>3</v>
      </c>
      <c r="AR30" s="55" t="s">
        <v>330</v>
      </c>
      <c r="AS30" s="55" t="s">
        <v>330</v>
      </c>
      <c r="AT30" s="55">
        <v>3</v>
      </c>
      <c r="AU30" s="55">
        <v>3</v>
      </c>
      <c r="AV30" s="55" t="s">
        <v>330</v>
      </c>
      <c r="AW30" s="55" t="s">
        <v>330</v>
      </c>
      <c r="AX30" s="55" t="s">
        <v>330</v>
      </c>
      <c r="AY30" s="55">
        <v>3</v>
      </c>
      <c r="AZ30" s="55" t="s">
        <v>330</v>
      </c>
      <c r="BA30" s="55">
        <v>3</v>
      </c>
      <c r="BB30" s="55" t="s">
        <v>330</v>
      </c>
      <c r="BC30" s="55" t="s">
        <v>330</v>
      </c>
      <c r="BD30" s="55">
        <v>3</v>
      </c>
      <c r="BE30" s="55">
        <v>3</v>
      </c>
      <c r="BF30" s="55" t="s">
        <v>330</v>
      </c>
      <c r="BG30" s="55" t="s">
        <v>330</v>
      </c>
      <c r="BH30" s="55" t="s">
        <v>330</v>
      </c>
      <c r="BI30" s="55">
        <v>3</v>
      </c>
      <c r="BJ30" s="55" t="s">
        <v>330</v>
      </c>
      <c r="BK30" s="55">
        <v>3</v>
      </c>
      <c r="BL30" s="55" t="s">
        <v>330</v>
      </c>
      <c r="BM30" s="55" t="s">
        <v>330</v>
      </c>
      <c r="BN30" s="55">
        <v>3</v>
      </c>
      <c r="BO30" s="54" t="str">
        <f t="shared" si="1"/>
        <v>Same</v>
      </c>
    </row>
    <row r="31" spans="1:67" ht="12.75">
      <c r="A31" s="39" t="str">
        <f t="shared" si="0"/>
        <v>Report</v>
      </c>
      <c r="B31" s="50" t="s">
        <v>294</v>
      </c>
      <c r="C31" s="50">
        <v>53268</v>
      </c>
      <c r="D31" s="50" t="s">
        <v>22</v>
      </c>
      <c r="E31" s="50" t="s">
        <v>250</v>
      </c>
      <c r="F31" s="50" t="s">
        <v>295</v>
      </c>
      <c r="G31" s="50" t="s">
        <v>22</v>
      </c>
      <c r="H31" s="50" t="s">
        <v>256</v>
      </c>
      <c r="I31" s="50">
        <v>446602</v>
      </c>
      <c r="J31" s="36">
        <v>41926</v>
      </c>
      <c r="K31" s="36">
        <v>41928</v>
      </c>
      <c r="L31" s="50" t="s">
        <v>234</v>
      </c>
      <c r="M31" s="36">
        <v>41955</v>
      </c>
      <c r="N31" s="50">
        <v>318303</v>
      </c>
      <c r="O31" s="36">
        <v>39465</v>
      </c>
      <c r="P31" s="50">
        <v>2</v>
      </c>
      <c r="Q31" s="50">
        <v>2</v>
      </c>
      <c r="R31" s="55" t="s">
        <v>330</v>
      </c>
      <c r="S31" s="55" t="s">
        <v>330</v>
      </c>
      <c r="T31" s="55" t="s">
        <v>330</v>
      </c>
      <c r="U31" s="55" t="s">
        <v>330</v>
      </c>
      <c r="V31" s="55" t="s">
        <v>330</v>
      </c>
      <c r="W31" s="55">
        <v>2</v>
      </c>
      <c r="X31" s="55" t="s">
        <v>330</v>
      </c>
      <c r="Y31" s="55" t="s">
        <v>330</v>
      </c>
      <c r="Z31" s="55" t="s">
        <v>330</v>
      </c>
      <c r="AA31" s="55">
        <v>2</v>
      </c>
      <c r="AB31" s="55" t="s">
        <v>330</v>
      </c>
      <c r="AC31" s="55" t="s">
        <v>330</v>
      </c>
      <c r="AD31" s="55" t="s">
        <v>330</v>
      </c>
      <c r="AE31" s="55" t="s">
        <v>330</v>
      </c>
      <c r="AF31" s="55" t="s">
        <v>330</v>
      </c>
      <c r="AG31" s="55">
        <v>2</v>
      </c>
      <c r="AH31" s="55" t="s">
        <v>330</v>
      </c>
      <c r="AI31" s="55" t="s">
        <v>330</v>
      </c>
      <c r="AJ31" s="55" t="s">
        <v>330</v>
      </c>
      <c r="AK31" s="55">
        <v>2</v>
      </c>
      <c r="AL31" s="55" t="s">
        <v>330</v>
      </c>
      <c r="AM31" s="55" t="s">
        <v>330</v>
      </c>
      <c r="AN31" s="55" t="s">
        <v>330</v>
      </c>
      <c r="AO31" s="55" t="s">
        <v>330</v>
      </c>
      <c r="AP31" s="55" t="s">
        <v>330</v>
      </c>
      <c r="AQ31" s="55">
        <v>2</v>
      </c>
      <c r="AR31" s="55" t="s">
        <v>330</v>
      </c>
      <c r="AS31" s="55" t="s">
        <v>330</v>
      </c>
      <c r="AT31" s="55" t="s">
        <v>330</v>
      </c>
      <c r="AU31" s="55">
        <v>2</v>
      </c>
      <c r="AV31" s="55" t="s">
        <v>330</v>
      </c>
      <c r="AW31" s="55" t="s">
        <v>330</v>
      </c>
      <c r="AX31" s="55" t="s">
        <v>330</v>
      </c>
      <c r="AY31" s="55" t="s">
        <v>330</v>
      </c>
      <c r="AZ31" s="55" t="s">
        <v>330</v>
      </c>
      <c r="BA31" s="55">
        <v>2</v>
      </c>
      <c r="BB31" s="55" t="s">
        <v>330</v>
      </c>
      <c r="BC31" s="55" t="s">
        <v>330</v>
      </c>
      <c r="BD31" s="55" t="s">
        <v>330</v>
      </c>
      <c r="BE31" s="55">
        <v>2</v>
      </c>
      <c r="BF31" s="55" t="s">
        <v>330</v>
      </c>
      <c r="BG31" s="55" t="s">
        <v>330</v>
      </c>
      <c r="BH31" s="55" t="s">
        <v>330</v>
      </c>
      <c r="BI31" s="55" t="s">
        <v>330</v>
      </c>
      <c r="BJ31" s="55" t="s">
        <v>330</v>
      </c>
      <c r="BK31" s="55">
        <v>2</v>
      </c>
      <c r="BL31" s="55" t="s">
        <v>330</v>
      </c>
      <c r="BM31" s="55" t="s">
        <v>330</v>
      </c>
      <c r="BN31" s="55" t="s">
        <v>330</v>
      </c>
      <c r="BO31" s="54" t="str">
        <f t="shared" si="1"/>
        <v>Same</v>
      </c>
    </row>
    <row r="32" spans="1:67" ht="12.75">
      <c r="A32" s="39" t="str">
        <f t="shared" si="0"/>
        <v>Report</v>
      </c>
      <c r="B32" s="50" t="s">
        <v>312</v>
      </c>
      <c r="C32" s="50">
        <v>54245</v>
      </c>
      <c r="D32" s="50" t="s">
        <v>68</v>
      </c>
      <c r="E32" s="50" t="s">
        <v>231</v>
      </c>
      <c r="F32" s="50" t="s">
        <v>313</v>
      </c>
      <c r="G32" s="50" t="s">
        <v>270</v>
      </c>
      <c r="H32" s="50" t="s">
        <v>256</v>
      </c>
      <c r="I32" s="50">
        <v>451617</v>
      </c>
      <c r="J32" s="36">
        <v>41927</v>
      </c>
      <c r="K32" s="36">
        <v>41929</v>
      </c>
      <c r="L32" s="50" t="s">
        <v>234</v>
      </c>
      <c r="M32" s="36">
        <v>41962</v>
      </c>
      <c r="N32" s="50">
        <v>409409</v>
      </c>
      <c r="O32" s="36">
        <v>41241</v>
      </c>
      <c r="P32" s="50">
        <v>2</v>
      </c>
      <c r="Q32" s="50">
        <v>4</v>
      </c>
      <c r="R32" s="55" t="s">
        <v>330</v>
      </c>
      <c r="S32" s="55" t="s">
        <v>330</v>
      </c>
      <c r="T32" s="55" t="s">
        <v>330</v>
      </c>
      <c r="U32" s="55">
        <v>4</v>
      </c>
      <c r="V32" s="55" t="s">
        <v>330</v>
      </c>
      <c r="W32" s="55" t="s">
        <v>330</v>
      </c>
      <c r="X32" s="55" t="s">
        <v>330</v>
      </c>
      <c r="Y32" s="55" t="s">
        <v>330</v>
      </c>
      <c r="Z32" s="55" t="s">
        <v>330</v>
      </c>
      <c r="AA32" s="55">
        <v>4</v>
      </c>
      <c r="AB32" s="55" t="s">
        <v>330</v>
      </c>
      <c r="AC32" s="55" t="s">
        <v>330</v>
      </c>
      <c r="AD32" s="55" t="s">
        <v>330</v>
      </c>
      <c r="AE32" s="55">
        <v>4</v>
      </c>
      <c r="AF32" s="55" t="s">
        <v>330</v>
      </c>
      <c r="AG32" s="55" t="s">
        <v>330</v>
      </c>
      <c r="AH32" s="55" t="s">
        <v>330</v>
      </c>
      <c r="AI32" s="55" t="s">
        <v>330</v>
      </c>
      <c r="AJ32" s="55" t="s">
        <v>330</v>
      </c>
      <c r="AK32" s="55">
        <v>4</v>
      </c>
      <c r="AL32" s="55" t="s">
        <v>330</v>
      </c>
      <c r="AM32" s="55" t="s">
        <v>330</v>
      </c>
      <c r="AN32" s="55" t="s">
        <v>330</v>
      </c>
      <c r="AO32" s="55">
        <v>4</v>
      </c>
      <c r="AP32" s="55" t="s">
        <v>330</v>
      </c>
      <c r="AQ32" s="55" t="s">
        <v>330</v>
      </c>
      <c r="AR32" s="55" t="s">
        <v>330</v>
      </c>
      <c r="AS32" s="55" t="s">
        <v>330</v>
      </c>
      <c r="AT32" s="55" t="s">
        <v>330</v>
      </c>
      <c r="AU32" s="55">
        <v>4</v>
      </c>
      <c r="AV32" s="55" t="s">
        <v>330</v>
      </c>
      <c r="AW32" s="55" t="s">
        <v>330</v>
      </c>
      <c r="AX32" s="55" t="s">
        <v>330</v>
      </c>
      <c r="AY32" s="55">
        <v>4</v>
      </c>
      <c r="AZ32" s="55" t="s">
        <v>330</v>
      </c>
      <c r="BA32" s="55" t="s">
        <v>330</v>
      </c>
      <c r="BB32" s="55" t="s">
        <v>330</v>
      </c>
      <c r="BC32" s="55" t="s">
        <v>330</v>
      </c>
      <c r="BD32" s="55" t="s">
        <v>330</v>
      </c>
      <c r="BE32" s="55">
        <v>4</v>
      </c>
      <c r="BF32" s="55" t="s">
        <v>330</v>
      </c>
      <c r="BG32" s="55" t="s">
        <v>330</v>
      </c>
      <c r="BH32" s="55" t="s">
        <v>330</v>
      </c>
      <c r="BI32" s="55">
        <v>4</v>
      </c>
      <c r="BJ32" s="55" t="s">
        <v>330</v>
      </c>
      <c r="BK32" s="55" t="s">
        <v>330</v>
      </c>
      <c r="BL32" s="55" t="s">
        <v>330</v>
      </c>
      <c r="BM32" s="55" t="s">
        <v>330</v>
      </c>
      <c r="BN32" s="55" t="s">
        <v>330</v>
      </c>
      <c r="BO32" s="54" t="str">
        <f t="shared" si="1"/>
        <v>Declined</v>
      </c>
    </row>
    <row r="33" spans="1:67" ht="12.75">
      <c r="A33" s="39" t="str">
        <f t="shared" si="0"/>
        <v>Report</v>
      </c>
      <c r="B33" s="50" t="s">
        <v>316</v>
      </c>
      <c r="C33" s="50">
        <v>130456</v>
      </c>
      <c r="D33" s="50" t="s">
        <v>65</v>
      </c>
      <c r="E33" s="50" t="s">
        <v>242</v>
      </c>
      <c r="F33" s="50" t="s">
        <v>317</v>
      </c>
      <c r="G33" s="50" t="s">
        <v>244</v>
      </c>
      <c r="H33" s="50" t="s">
        <v>252</v>
      </c>
      <c r="I33" s="50">
        <v>430281</v>
      </c>
      <c r="J33" s="36">
        <v>41925</v>
      </c>
      <c r="K33" s="36">
        <v>41929</v>
      </c>
      <c r="L33" s="50" t="s">
        <v>234</v>
      </c>
      <c r="M33" s="36">
        <v>41964</v>
      </c>
      <c r="N33" s="50">
        <v>410622</v>
      </c>
      <c r="O33" s="36">
        <v>41411</v>
      </c>
      <c r="P33" s="50">
        <v>3</v>
      </c>
      <c r="Q33" s="50">
        <v>3</v>
      </c>
      <c r="R33" s="55" t="s">
        <v>330</v>
      </c>
      <c r="S33" s="55" t="s">
        <v>330</v>
      </c>
      <c r="T33" s="55" t="s">
        <v>330</v>
      </c>
      <c r="U33" s="55">
        <v>3</v>
      </c>
      <c r="V33" s="55">
        <v>3</v>
      </c>
      <c r="W33" s="55" t="s">
        <v>330</v>
      </c>
      <c r="X33" s="55" t="s">
        <v>330</v>
      </c>
      <c r="Y33" s="55" t="s">
        <v>330</v>
      </c>
      <c r="Z33" s="55" t="s">
        <v>330</v>
      </c>
      <c r="AA33" s="55">
        <v>3</v>
      </c>
      <c r="AB33" s="55" t="s">
        <v>330</v>
      </c>
      <c r="AC33" s="55" t="s">
        <v>330</v>
      </c>
      <c r="AD33" s="55" t="s">
        <v>330</v>
      </c>
      <c r="AE33" s="55">
        <v>3</v>
      </c>
      <c r="AF33" s="55">
        <v>2</v>
      </c>
      <c r="AG33" s="55" t="s">
        <v>330</v>
      </c>
      <c r="AH33" s="55" t="s">
        <v>330</v>
      </c>
      <c r="AI33" s="55" t="s">
        <v>330</v>
      </c>
      <c r="AJ33" s="55" t="s">
        <v>330</v>
      </c>
      <c r="AK33" s="55">
        <v>3</v>
      </c>
      <c r="AL33" s="55" t="s">
        <v>330</v>
      </c>
      <c r="AM33" s="55" t="s">
        <v>330</v>
      </c>
      <c r="AN33" s="55" t="s">
        <v>330</v>
      </c>
      <c r="AO33" s="55">
        <v>3</v>
      </c>
      <c r="AP33" s="55">
        <v>3</v>
      </c>
      <c r="AQ33" s="55" t="s">
        <v>330</v>
      </c>
      <c r="AR33" s="55" t="s">
        <v>330</v>
      </c>
      <c r="AS33" s="55" t="s">
        <v>330</v>
      </c>
      <c r="AT33" s="55" t="s">
        <v>330</v>
      </c>
      <c r="AU33" s="55">
        <v>3</v>
      </c>
      <c r="AV33" s="55" t="s">
        <v>330</v>
      </c>
      <c r="AW33" s="55" t="s">
        <v>330</v>
      </c>
      <c r="AX33" s="55" t="s">
        <v>330</v>
      </c>
      <c r="AY33" s="55">
        <v>3</v>
      </c>
      <c r="AZ33" s="55">
        <v>3</v>
      </c>
      <c r="BA33" s="55" t="s">
        <v>330</v>
      </c>
      <c r="BB33" s="55" t="s">
        <v>330</v>
      </c>
      <c r="BC33" s="55" t="s">
        <v>330</v>
      </c>
      <c r="BD33" s="55" t="s">
        <v>330</v>
      </c>
      <c r="BE33" s="55">
        <v>2</v>
      </c>
      <c r="BF33" s="55" t="s">
        <v>330</v>
      </c>
      <c r="BG33" s="55" t="s">
        <v>330</v>
      </c>
      <c r="BH33" s="55" t="s">
        <v>330</v>
      </c>
      <c r="BI33" s="55">
        <v>2</v>
      </c>
      <c r="BJ33" s="55">
        <v>2</v>
      </c>
      <c r="BK33" s="55" t="s">
        <v>330</v>
      </c>
      <c r="BL33" s="55" t="s">
        <v>330</v>
      </c>
      <c r="BM33" s="55" t="s">
        <v>330</v>
      </c>
      <c r="BN33" s="55" t="s">
        <v>330</v>
      </c>
      <c r="BO33" s="54" t="str">
        <f t="shared" si="1"/>
        <v>Same</v>
      </c>
    </row>
    <row r="34" spans="1:67" ht="12.75">
      <c r="A34" s="39" t="str">
        <f t="shared" si="0"/>
        <v>Report</v>
      </c>
      <c r="B34" s="50" t="s">
        <v>337</v>
      </c>
      <c r="C34" s="50">
        <v>53127</v>
      </c>
      <c r="D34" s="50" t="s">
        <v>68</v>
      </c>
      <c r="E34" s="50" t="s">
        <v>242</v>
      </c>
      <c r="F34" s="50" t="s">
        <v>338</v>
      </c>
      <c r="G34" s="50" t="s">
        <v>261</v>
      </c>
      <c r="H34" s="50" t="s">
        <v>285</v>
      </c>
      <c r="I34" s="50">
        <v>434068</v>
      </c>
      <c r="J34" s="36">
        <v>41925</v>
      </c>
      <c r="K34" s="36">
        <v>41929</v>
      </c>
      <c r="L34" s="50" t="s">
        <v>234</v>
      </c>
      <c r="M34" s="36">
        <v>41977</v>
      </c>
      <c r="N34" s="50">
        <v>387987</v>
      </c>
      <c r="O34" s="36">
        <v>41033</v>
      </c>
      <c r="P34" s="50">
        <v>3</v>
      </c>
      <c r="Q34" s="50">
        <v>2</v>
      </c>
      <c r="R34" s="55" t="s">
        <v>330</v>
      </c>
      <c r="S34" s="55" t="s">
        <v>330</v>
      </c>
      <c r="T34" s="55" t="s">
        <v>330</v>
      </c>
      <c r="U34" s="55" t="s">
        <v>330</v>
      </c>
      <c r="V34" s="55">
        <v>2</v>
      </c>
      <c r="W34" s="55">
        <v>3</v>
      </c>
      <c r="X34" s="55">
        <v>2</v>
      </c>
      <c r="Y34" s="55" t="s">
        <v>330</v>
      </c>
      <c r="Z34" s="55">
        <v>2</v>
      </c>
      <c r="AA34" s="55">
        <v>2</v>
      </c>
      <c r="AB34" s="55" t="s">
        <v>330</v>
      </c>
      <c r="AC34" s="55" t="s">
        <v>330</v>
      </c>
      <c r="AD34" s="55" t="s">
        <v>330</v>
      </c>
      <c r="AE34" s="55" t="s">
        <v>330</v>
      </c>
      <c r="AF34" s="55">
        <v>2</v>
      </c>
      <c r="AG34" s="55">
        <v>3</v>
      </c>
      <c r="AH34" s="55">
        <v>2</v>
      </c>
      <c r="AI34" s="55" t="s">
        <v>330</v>
      </c>
      <c r="AJ34" s="55">
        <v>2</v>
      </c>
      <c r="AK34" s="55">
        <v>2</v>
      </c>
      <c r="AL34" s="55" t="s">
        <v>330</v>
      </c>
      <c r="AM34" s="55" t="s">
        <v>330</v>
      </c>
      <c r="AN34" s="55" t="s">
        <v>330</v>
      </c>
      <c r="AO34" s="55" t="s">
        <v>330</v>
      </c>
      <c r="AP34" s="55">
        <v>2</v>
      </c>
      <c r="AQ34" s="55">
        <v>3</v>
      </c>
      <c r="AR34" s="55">
        <v>2</v>
      </c>
      <c r="AS34" s="55" t="s">
        <v>330</v>
      </c>
      <c r="AT34" s="55">
        <v>2</v>
      </c>
      <c r="AU34" s="55">
        <v>2</v>
      </c>
      <c r="AV34" s="55" t="s">
        <v>330</v>
      </c>
      <c r="AW34" s="55" t="s">
        <v>330</v>
      </c>
      <c r="AX34" s="55" t="s">
        <v>330</v>
      </c>
      <c r="AY34" s="55" t="s">
        <v>330</v>
      </c>
      <c r="AZ34" s="55">
        <v>2</v>
      </c>
      <c r="BA34" s="55">
        <v>2</v>
      </c>
      <c r="BB34" s="55">
        <v>2</v>
      </c>
      <c r="BC34" s="55" t="s">
        <v>330</v>
      </c>
      <c r="BD34" s="55">
        <v>2</v>
      </c>
      <c r="BE34" s="55">
        <v>2</v>
      </c>
      <c r="BF34" s="55" t="s">
        <v>330</v>
      </c>
      <c r="BG34" s="55" t="s">
        <v>330</v>
      </c>
      <c r="BH34" s="55" t="s">
        <v>330</v>
      </c>
      <c r="BI34" s="55" t="s">
        <v>330</v>
      </c>
      <c r="BJ34" s="55">
        <v>2</v>
      </c>
      <c r="BK34" s="55">
        <v>2</v>
      </c>
      <c r="BL34" s="55">
        <v>2</v>
      </c>
      <c r="BM34" s="55" t="s">
        <v>330</v>
      </c>
      <c r="BN34" s="55">
        <v>2</v>
      </c>
      <c r="BO34" s="54" t="str">
        <f t="shared" si="1"/>
        <v>Improved</v>
      </c>
    </row>
    <row r="35" spans="1:67" ht="12.75">
      <c r="A35" s="39" t="str">
        <f aca="true" t="shared" si="2" ref="A35:A60">IF(C35&lt;&gt;"",HYPERLINK(CONCATENATE("http://reports.ofsted.gov.uk/inspection-reports/find-inspection-report/provider/ELS/",C35),"Report"),"")</f>
        <v>Report</v>
      </c>
      <c r="B35" s="50" t="s">
        <v>349</v>
      </c>
      <c r="C35" s="50">
        <v>55268</v>
      </c>
      <c r="D35" s="50" t="s">
        <v>68</v>
      </c>
      <c r="E35" s="50" t="s">
        <v>237</v>
      </c>
      <c r="F35" s="50" t="s">
        <v>323</v>
      </c>
      <c r="G35" s="50" t="s">
        <v>261</v>
      </c>
      <c r="H35" s="50" t="s">
        <v>262</v>
      </c>
      <c r="I35" s="50">
        <v>446668</v>
      </c>
      <c r="J35" s="36">
        <v>41926</v>
      </c>
      <c r="K35" s="36">
        <v>41929</v>
      </c>
      <c r="L35" s="50" t="s">
        <v>234</v>
      </c>
      <c r="M35" s="36">
        <v>41989</v>
      </c>
      <c r="N35" s="50">
        <v>354472</v>
      </c>
      <c r="O35" s="36">
        <v>40466</v>
      </c>
      <c r="P35" s="50">
        <v>2</v>
      </c>
      <c r="Q35" s="50">
        <v>4</v>
      </c>
      <c r="R35" s="55" t="s">
        <v>330</v>
      </c>
      <c r="S35" s="55" t="s">
        <v>330</v>
      </c>
      <c r="T35" s="55" t="s">
        <v>330</v>
      </c>
      <c r="U35" s="55" t="s">
        <v>330</v>
      </c>
      <c r="V35" s="55" t="s">
        <v>330</v>
      </c>
      <c r="W35" s="55">
        <v>4</v>
      </c>
      <c r="X35" s="55">
        <v>3</v>
      </c>
      <c r="Y35" s="55" t="s">
        <v>330</v>
      </c>
      <c r="Z35" s="55" t="s">
        <v>330</v>
      </c>
      <c r="AA35" s="55">
        <v>4</v>
      </c>
      <c r="AB35" s="55" t="s">
        <v>330</v>
      </c>
      <c r="AC35" s="55" t="s">
        <v>330</v>
      </c>
      <c r="AD35" s="55" t="s">
        <v>330</v>
      </c>
      <c r="AE35" s="55" t="s">
        <v>330</v>
      </c>
      <c r="AF35" s="55" t="s">
        <v>330</v>
      </c>
      <c r="AG35" s="55">
        <v>4</v>
      </c>
      <c r="AH35" s="55">
        <v>3</v>
      </c>
      <c r="AI35" s="55" t="s">
        <v>330</v>
      </c>
      <c r="AJ35" s="55" t="s">
        <v>330</v>
      </c>
      <c r="AK35" s="55">
        <v>3</v>
      </c>
      <c r="AL35" s="55" t="s">
        <v>330</v>
      </c>
      <c r="AM35" s="55" t="s">
        <v>330</v>
      </c>
      <c r="AN35" s="55" t="s">
        <v>330</v>
      </c>
      <c r="AO35" s="55" t="s">
        <v>330</v>
      </c>
      <c r="AP35" s="55" t="s">
        <v>330</v>
      </c>
      <c r="AQ35" s="55">
        <v>4</v>
      </c>
      <c r="AR35" s="55">
        <v>3</v>
      </c>
      <c r="AS35" s="55" t="s">
        <v>330</v>
      </c>
      <c r="AT35" s="55" t="s">
        <v>330</v>
      </c>
      <c r="AU35" s="55">
        <v>4</v>
      </c>
      <c r="AV35" s="55" t="s">
        <v>330</v>
      </c>
      <c r="AW35" s="55" t="s">
        <v>330</v>
      </c>
      <c r="AX35" s="55" t="s">
        <v>330</v>
      </c>
      <c r="AY35" s="55" t="s">
        <v>330</v>
      </c>
      <c r="AZ35" s="55" t="s">
        <v>330</v>
      </c>
      <c r="BA35" s="55">
        <v>4</v>
      </c>
      <c r="BB35" s="55">
        <v>3</v>
      </c>
      <c r="BC35" s="55" t="s">
        <v>330</v>
      </c>
      <c r="BD35" s="55" t="s">
        <v>330</v>
      </c>
      <c r="BE35" s="55">
        <v>3</v>
      </c>
      <c r="BF35" s="55" t="s">
        <v>330</v>
      </c>
      <c r="BG35" s="55" t="s">
        <v>330</v>
      </c>
      <c r="BH35" s="55" t="s">
        <v>330</v>
      </c>
      <c r="BI35" s="55" t="s">
        <v>330</v>
      </c>
      <c r="BJ35" s="55" t="s">
        <v>330</v>
      </c>
      <c r="BK35" s="55">
        <v>3</v>
      </c>
      <c r="BL35" s="55">
        <v>3</v>
      </c>
      <c r="BM35" s="55" t="s">
        <v>330</v>
      </c>
      <c r="BN35" s="55" t="s">
        <v>330</v>
      </c>
      <c r="BO35" s="54" t="str">
        <f aca="true" t="shared" si="3" ref="BO35:BO60">IF(P35="Null","No previous inspection",IF(Q35&gt;P35,"Declined",IF(Q35=P35,"Same",IF(Q35&lt;P35,"Improved"))))</f>
        <v>Declined</v>
      </c>
    </row>
    <row r="36" spans="1:67" ht="12.75">
      <c r="A36" s="39" t="str">
        <f t="shared" si="2"/>
        <v>Report</v>
      </c>
      <c r="B36" s="50" t="s">
        <v>308</v>
      </c>
      <c r="C36" s="50">
        <v>130797</v>
      </c>
      <c r="D36" s="50" t="s">
        <v>65</v>
      </c>
      <c r="E36" s="50" t="s">
        <v>250</v>
      </c>
      <c r="F36" s="48" t="s">
        <v>309</v>
      </c>
      <c r="G36" s="50" t="s">
        <v>244</v>
      </c>
      <c r="H36" s="50" t="s">
        <v>252</v>
      </c>
      <c r="I36" s="43">
        <v>430280</v>
      </c>
      <c r="J36" s="36">
        <v>41926</v>
      </c>
      <c r="K36" s="36">
        <v>41929</v>
      </c>
      <c r="L36" s="36" t="s">
        <v>234</v>
      </c>
      <c r="M36" s="36">
        <v>41964</v>
      </c>
      <c r="N36" s="50">
        <v>410621</v>
      </c>
      <c r="O36" s="37">
        <v>41397</v>
      </c>
      <c r="P36" s="22">
        <v>3</v>
      </c>
      <c r="Q36" s="50">
        <v>3</v>
      </c>
      <c r="R36" s="55" t="s">
        <v>330</v>
      </c>
      <c r="S36" s="55" t="s">
        <v>330</v>
      </c>
      <c r="T36" s="55" t="s">
        <v>330</v>
      </c>
      <c r="U36" s="55">
        <v>3</v>
      </c>
      <c r="V36" s="55">
        <v>3</v>
      </c>
      <c r="W36" s="55">
        <v>3</v>
      </c>
      <c r="X36" s="55" t="s">
        <v>330</v>
      </c>
      <c r="Y36" s="55" t="s">
        <v>330</v>
      </c>
      <c r="Z36" s="55" t="s">
        <v>330</v>
      </c>
      <c r="AA36" s="55">
        <v>3</v>
      </c>
      <c r="AB36" s="56" t="s">
        <v>330</v>
      </c>
      <c r="AC36" s="55" t="s">
        <v>330</v>
      </c>
      <c r="AD36" s="55" t="s">
        <v>330</v>
      </c>
      <c r="AE36" s="55">
        <v>3</v>
      </c>
      <c r="AF36" s="55">
        <v>3</v>
      </c>
      <c r="AG36" s="55">
        <v>3</v>
      </c>
      <c r="AH36" s="55" t="s">
        <v>330</v>
      </c>
      <c r="AI36" s="55" t="s">
        <v>330</v>
      </c>
      <c r="AJ36" s="55" t="s">
        <v>330</v>
      </c>
      <c r="AK36" s="55">
        <v>3</v>
      </c>
      <c r="AL36" s="55" t="s">
        <v>330</v>
      </c>
      <c r="AM36" s="55" t="s">
        <v>330</v>
      </c>
      <c r="AN36" s="55" t="s">
        <v>330</v>
      </c>
      <c r="AO36" s="55">
        <v>3</v>
      </c>
      <c r="AP36" s="55">
        <v>3</v>
      </c>
      <c r="AQ36" s="55">
        <v>3</v>
      </c>
      <c r="AR36" s="55" t="s">
        <v>330</v>
      </c>
      <c r="AS36" s="55" t="s">
        <v>330</v>
      </c>
      <c r="AT36" s="55" t="s">
        <v>330</v>
      </c>
      <c r="AU36" s="55">
        <v>3</v>
      </c>
      <c r="AV36" s="55" t="s">
        <v>330</v>
      </c>
      <c r="AW36" s="55" t="s">
        <v>330</v>
      </c>
      <c r="AX36" s="55" t="s">
        <v>330</v>
      </c>
      <c r="AY36" s="55">
        <v>3</v>
      </c>
      <c r="AZ36" s="55">
        <v>3</v>
      </c>
      <c r="BA36" s="55">
        <v>3</v>
      </c>
      <c r="BB36" s="55" t="s">
        <v>330</v>
      </c>
      <c r="BC36" s="55" t="s">
        <v>330</v>
      </c>
      <c r="BD36" s="55" t="s">
        <v>330</v>
      </c>
      <c r="BE36" s="55">
        <v>3</v>
      </c>
      <c r="BF36" s="55" t="s">
        <v>330</v>
      </c>
      <c r="BG36" s="55" t="s">
        <v>330</v>
      </c>
      <c r="BH36" s="55" t="s">
        <v>330</v>
      </c>
      <c r="BI36" s="55">
        <v>3</v>
      </c>
      <c r="BJ36" s="55">
        <v>3</v>
      </c>
      <c r="BK36" s="55">
        <v>3</v>
      </c>
      <c r="BL36" s="55" t="s">
        <v>330</v>
      </c>
      <c r="BM36" s="55" t="s">
        <v>330</v>
      </c>
      <c r="BN36" s="55" t="s">
        <v>330</v>
      </c>
      <c r="BO36" s="54" t="str">
        <f t="shared" si="3"/>
        <v>Same</v>
      </c>
    </row>
    <row r="37" spans="1:67" ht="12.75">
      <c r="A37" s="39" t="str">
        <f t="shared" si="2"/>
        <v>Report</v>
      </c>
      <c r="B37" s="50" t="s">
        <v>306</v>
      </c>
      <c r="C37" s="50">
        <v>50262</v>
      </c>
      <c r="D37" s="50" t="s">
        <v>22</v>
      </c>
      <c r="E37" s="50" t="s">
        <v>231</v>
      </c>
      <c r="F37" s="48" t="s">
        <v>307</v>
      </c>
      <c r="G37" s="50" t="s">
        <v>22</v>
      </c>
      <c r="H37" s="50" t="s">
        <v>233</v>
      </c>
      <c r="I37" s="43">
        <v>446598</v>
      </c>
      <c r="J37" s="36">
        <v>41925</v>
      </c>
      <c r="K37" s="36">
        <v>41929</v>
      </c>
      <c r="L37" s="36" t="s">
        <v>234</v>
      </c>
      <c r="M37" s="36">
        <v>41962</v>
      </c>
      <c r="N37" s="50">
        <v>410699</v>
      </c>
      <c r="O37" s="37">
        <v>41418</v>
      </c>
      <c r="P37" s="22">
        <v>3</v>
      </c>
      <c r="Q37" s="50">
        <v>2</v>
      </c>
      <c r="R37" s="55" t="s">
        <v>330</v>
      </c>
      <c r="S37" s="55" t="s">
        <v>330</v>
      </c>
      <c r="T37" s="55" t="s">
        <v>330</v>
      </c>
      <c r="U37" s="55" t="s">
        <v>330</v>
      </c>
      <c r="V37" s="55" t="s">
        <v>330</v>
      </c>
      <c r="W37" s="55">
        <v>2</v>
      </c>
      <c r="X37" s="55" t="s">
        <v>330</v>
      </c>
      <c r="Y37" s="55" t="s">
        <v>330</v>
      </c>
      <c r="Z37" s="55">
        <v>2</v>
      </c>
      <c r="AA37" s="55">
        <v>2</v>
      </c>
      <c r="AB37" s="56" t="s">
        <v>330</v>
      </c>
      <c r="AC37" s="55" t="s">
        <v>330</v>
      </c>
      <c r="AD37" s="55" t="s">
        <v>330</v>
      </c>
      <c r="AE37" s="55" t="s">
        <v>330</v>
      </c>
      <c r="AF37" s="55" t="s">
        <v>330</v>
      </c>
      <c r="AG37" s="55">
        <v>2</v>
      </c>
      <c r="AH37" s="55" t="s">
        <v>330</v>
      </c>
      <c r="AI37" s="55" t="s">
        <v>330</v>
      </c>
      <c r="AJ37" s="55">
        <v>2</v>
      </c>
      <c r="AK37" s="55">
        <v>2</v>
      </c>
      <c r="AL37" s="55" t="s">
        <v>330</v>
      </c>
      <c r="AM37" s="55" t="s">
        <v>330</v>
      </c>
      <c r="AN37" s="55" t="s">
        <v>330</v>
      </c>
      <c r="AO37" s="55" t="s">
        <v>330</v>
      </c>
      <c r="AP37" s="55" t="s">
        <v>330</v>
      </c>
      <c r="AQ37" s="55">
        <v>2</v>
      </c>
      <c r="AR37" s="55" t="s">
        <v>330</v>
      </c>
      <c r="AS37" s="55" t="s">
        <v>330</v>
      </c>
      <c r="AT37" s="55">
        <v>2</v>
      </c>
      <c r="AU37" s="55">
        <v>2</v>
      </c>
      <c r="AV37" s="55" t="s">
        <v>330</v>
      </c>
      <c r="AW37" s="55" t="s">
        <v>330</v>
      </c>
      <c r="AX37" s="55" t="s">
        <v>330</v>
      </c>
      <c r="AY37" s="55" t="s">
        <v>330</v>
      </c>
      <c r="AZ37" s="55" t="s">
        <v>330</v>
      </c>
      <c r="BA37" s="55">
        <v>2</v>
      </c>
      <c r="BB37" s="55" t="s">
        <v>330</v>
      </c>
      <c r="BC37" s="55" t="s">
        <v>330</v>
      </c>
      <c r="BD37" s="55">
        <v>2</v>
      </c>
      <c r="BE37" s="55">
        <v>2</v>
      </c>
      <c r="BF37" s="55" t="s">
        <v>330</v>
      </c>
      <c r="BG37" s="55" t="s">
        <v>330</v>
      </c>
      <c r="BH37" s="55" t="s">
        <v>330</v>
      </c>
      <c r="BI37" s="55" t="s">
        <v>330</v>
      </c>
      <c r="BJ37" s="55" t="s">
        <v>330</v>
      </c>
      <c r="BK37" s="55">
        <v>2</v>
      </c>
      <c r="BL37" s="55" t="s">
        <v>330</v>
      </c>
      <c r="BM37" s="55" t="s">
        <v>330</v>
      </c>
      <c r="BN37" s="55">
        <v>2</v>
      </c>
      <c r="BO37" s="54" t="str">
        <f t="shared" si="3"/>
        <v>Improved</v>
      </c>
    </row>
    <row r="38" spans="1:67" ht="12.75">
      <c r="A38" s="39" t="str">
        <f t="shared" si="2"/>
        <v>Report</v>
      </c>
      <c r="B38" s="50" t="s">
        <v>314</v>
      </c>
      <c r="C38" s="50">
        <v>58340</v>
      </c>
      <c r="D38" s="50" t="s">
        <v>22</v>
      </c>
      <c r="E38" s="50" t="s">
        <v>242</v>
      </c>
      <c r="F38" s="48" t="s">
        <v>315</v>
      </c>
      <c r="G38" s="50" t="s">
        <v>22</v>
      </c>
      <c r="H38" s="50" t="s">
        <v>233</v>
      </c>
      <c r="I38" s="43">
        <v>430259</v>
      </c>
      <c r="J38" s="36">
        <v>41925</v>
      </c>
      <c r="K38" s="36">
        <v>41929</v>
      </c>
      <c r="L38" s="36" t="s">
        <v>234</v>
      </c>
      <c r="M38" s="36">
        <v>41970</v>
      </c>
      <c r="N38" s="50">
        <v>410653</v>
      </c>
      <c r="O38" s="37">
        <v>41446</v>
      </c>
      <c r="P38" s="22">
        <v>3</v>
      </c>
      <c r="Q38" s="50">
        <v>3</v>
      </c>
      <c r="R38" s="55" t="s">
        <v>330</v>
      </c>
      <c r="S38" s="55" t="s">
        <v>330</v>
      </c>
      <c r="T38" s="55" t="s">
        <v>330</v>
      </c>
      <c r="U38" s="55" t="s">
        <v>330</v>
      </c>
      <c r="V38" s="55" t="s">
        <v>330</v>
      </c>
      <c r="W38" s="55">
        <v>3</v>
      </c>
      <c r="X38" s="55" t="s">
        <v>330</v>
      </c>
      <c r="Y38" s="55" t="s">
        <v>330</v>
      </c>
      <c r="Z38" s="55" t="s">
        <v>330</v>
      </c>
      <c r="AA38" s="55">
        <v>3</v>
      </c>
      <c r="AB38" s="56" t="s">
        <v>330</v>
      </c>
      <c r="AC38" s="55" t="s">
        <v>330</v>
      </c>
      <c r="AD38" s="55" t="s">
        <v>330</v>
      </c>
      <c r="AE38" s="55" t="s">
        <v>330</v>
      </c>
      <c r="AF38" s="55" t="s">
        <v>330</v>
      </c>
      <c r="AG38" s="55">
        <v>3</v>
      </c>
      <c r="AH38" s="55" t="s">
        <v>330</v>
      </c>
      <c r="AI38" s="55" t="s">
        <v>330</v>
      </c>
      <c r="AJ38" s="55" t="s">
        <v>330</v>
      </c>
      <c r="AK38" s="55">
        <v>3</v>
      </c>
      <c r="AL38" s="55" t="s">
        <v>330</v>
      </c>
      <c r="AM38" s="55" t="s">
        <v>330</v>
      </c>
      <c r="AN38" s="55" t="s">
        <v>330</v>
      </c>
      <c r="AO38" s="55" t="s">
        <v>330</v>
      </c>
      <c r="AP38" s="55" t="s">
        <v>330</v>
      </c>
      <c r="AQ38" s="55">
        <v>3</v>
      </c>
      <c r="AR38" s="55" t="s">
        <v>330</v>
      </c>
      <c r="AS38" s="55" t="s">
        <v>330</v>
      </c>
      <c r="AT38" s="55" t="s">
        <v>330</v>
      </c>
      <c r="AU38" s="55">
        <v>3</v>
      </c>
      <c r="AV38" s="55" t="s">
        <v>330</v>
      </c>
      <c r="AW38" s="55" t="s">
        <v>330</v>
      </c>
      <c r="AX38" s="55" t="s">
        <v>330</v>
      </c>
      <c r="AY38" s="55" t="s">
        <v>330</v>
      </c>
      <c r="AZ38" s="55" t="s">
        <v>330</v>
      </c>
      <c r="BA38" s="55">
        <v>3</v>
      </c>
      <c r="BB38" s="55" t="s">
        <v>330</v>
      </c>
      <c r="BC38" s="55" t="s">
        <v>330</v>
      </c>
      <c r="BD38" s="55" t="s">
        <v>330</v>
      </c>
      <c r="BE38" s="55">
        <v>3</v>
      </c>
      <c r="BF38" s="55" t="s">
        <v>330</v>
      </c>
      <c r="BG38" s="55" t="s">
        <v>330</v>
      </c>
      <c r="BH38" s="55" t="s">
        <v>330</v>
      </c>
      <c r="BI38" s="55" t="s">
        <v>330</v>
      </c>
      <c r="BJ38" s="55" t="s">
        <v>330</v>
      </c>
      <c r="BK38" s="55">
        <v>3</v>
      </c>
      <c r="BL38" s="55" t="s">
        <v>330</v>
      </c>
      <c r="BM38" s="55" t="s">
        <v>330</v>
      </c>
      <c r="BN38" s="55" t="s">
        <v>330</v>
      </c>
      <c r="BO38" s="54" t="str">
        <f t="shared" si="3"/>
        <v>Same</v>
      </c>
    </row>
    <row r="39" spans="1:67" ht="12.75">
      <c r="A39" s="39" t="str">
        <f t="shared" si="2"/>
        <v>Report</v>
      </c>
      <c r="B39" s="50" t="s">
        <v>310</v>
      </c>
      <c r="C39" s="50">
        <v>53422</v>
      </c>
      <c r="D39" s="50" t="s">
        <v>68</v>
      </c>
      <c r="E39" s="50" t="s">
        <v>231</v>
      </c>
      <c r="F39" s="48" t="s">
        <v>311</v>
      </c>
      <c r="G39" s="50" t="s">
        <v>270</v>
      </c>
      <c r="H39" s="50" t="s">
        <v>256</v>
      </c>
      <c r="I39" s="43">
        <v>452205</v>
      </c>
      <c r="J39" s="36">
        <v>41925</v>
      </c>
      <c r="K39" s="36">
        <v>41929</v>
      </c>
      <c r="L39" s="36" t="s">
        <v>234</v>
      </c>
      <c r="M39" s="36">
        <v>41962</v>
      </c>
      <c r="N39" s="50">
        <v>363209</v>
      </c>
      <c r="O39" s="37">
        <v>40872</v>
      </c>
      <c r="P39" s="22">
        <v>2</v>
      </c>
      <c r="Q39" s="50">
        <v>2</v>
      </c>
      <c r="R39" s="55" t="s">
        <v>330</v>
      </c>
      <c r="S39" s="55" t="s">
        <v>330</v>
      </c>
      <c r="T39" s="55" t="s">
        <v>330</v>
      </c>
      <c r="U39" s="55">
        <v>2</v>
      </c>
      <c r="V39" s="55" t="s">
        <v>330</v>
      </c>
      <c r="W39" s="55" t="s">
        <v>330</v>
      </c>
      <c r="X39" s="55" t="s">
        <v>330</v>
      </c>
      <c r="Y39" s="55" t="s">
        <v>330</v>
      </c>
      <c r="Z39" s="55" t="s">
        <v>330</v>
      </c>
      <c r="AA39" s="55">
        <v>2</v>
      </c>
      <c r="AB39" s="56" t="s">
        <v>330</v>
      </c>
      <c r="AC39" s="55" t="s">
        <v>330</v>
      </c>
      <c r="AD39" s="55" t="s">
        <v>330</v>
      </c>
      <c r="AE39" s="55">
        <v>2</v>
      </c>
      <c r="AF39" s="55" t="s">
        <v>330</v>
      </c>
      <c r="AG39" s="55" t="s">
        <v>330</v>
      </c>
      <c r="AH39" s="55" t="s">
        <v>330</v>
      </c>
      <c r="AI39" s="55" t="s">
        <v>330</v>
      </c>
      <c r="AJ39" s="55" t="s">
        <v>330</v>
      </c>
      <c r="AK39" s="55">
        <v>2</v>
      </c>
      <c r="AL39" s="55" t="s">
        <v>330</v>
      </c>
      <c r="AM39" s="55" t="s">
        <v>330</v>
      </c>
      <c r="AN39" s="55" t="s">
        <v>330</v>
      </c>
      <c r="AO39" s="55">
        <v>2</v>
      </c>
      <c r="AP39" s="55" t="s">
        <v>330</v>
      </c>
      <c r="AQ39" s="55" t="s">
        <v>330</v>
      </c>
      <c r="AR39" s="55" t="s">
        <v>330</v>
      </c>
      <c r="AS39" s="55" t="s">
        <v>330</v>
      </c>
      <c r="AT39" s="55" t="s">
        <v>330</v>
      </c>
      <c r="AU39" s="55">
        <v>2</v>
      </c>
      <c r="AV39" s="55" t="s">
        <v>330</v>
      </c>
      <c r="AW39" s="55" t="s">
        <v>330</v>
      </c>
      <c r="AX39" s="55" t="s">
        <v>330</v>
      </c>
      <c r="AY39" s="55">
        <v>2</v>
      </c>
      <c r="AZ39" s="55" t="s">
        <v>330</v>
      </c>
      <c r="BA39" s="55" t="s">
        <v>330</v>
      </c>
      <c r="BB39" s="55" t="s">
        <v>330</v>
      </c>
      <c r="BC39" s="55" t="s">
        <v>330</v>
      </c>
      <c r="BD39" s="55" t="s">
        <v>330</v>
      </c>
      <c r="BE39" s="55">
        <v>1</v>
      </c>
      <c r="BF39" s="55" t="s">
        <v>330</v>
      </c>
      <c r="BG39" s="55" t="s">
        <v>330</v>
      </c>
      <c r="BH39" s="55" t="s">
        <v>330</v>
      </c>
      <c r="BI39" s="55">
        <v>1</v>
      </c>
      <c r="BJ39" s="55" t="s">
        <v>330</v>
      </c>
      <c r="BK39" s="55" t="s">
        <v>330</v>
      </c>
      <c r="BL39" s="55" t="s">
        <v>330</v>
      </c>
      <c r="BM39" s="55" t="s">
        <v>330</v>
      </c>
      <c r="BN39" s="55" t="s">
        <v>330</v>
      </c>
      <c r="BO39" s="54" t="str">
        <f t="shared" si="3"/>
        <v>Same</v>
      </c>
    </row>
    <row r="40" spans="1:67" ht="12.75">
      <c r="A40" s="39" t="str">
        <f t="shared" si="2"/>
        <v>Report</v>
      </c>
      <c r="B40" s="50" t="s">
        <v>339</v>
      </c>
      <c r="C40" s="50">
        <v>131950</v>
      </c>
      <c r="D40" s="50" t="s">
        <v>24</v>
      </c>
      <c r="E40" s="50" t="s">
        <v>292</v>
      </c>
      <c r="F40" s="48" t="s">
        <v>299</v>
      </c>
      <c r="G40" s="50" t="s">
        <v>239</v>
      </c>
      <c r="H40" s="50" t="s">
        <v>240</v>
      </c>
      <c r="I40" s="43">
        <v>446687</v>
      </c>
      <c r="J40" s="36">
        <v>41933</v>
      </c>
      <c r="K40" s="36">
        <v>41934</v>
      </c>
      <c r="L40" s="36" t="s">
        <v>234</v>
      </c>
      <c r="M40" s="36">
        <v>41976</v>
      </c>
      <c r="N40" s="50">
        <v>317375</v>
      </c>
      <c r="O40" s="37">
        <v>39241</v>
      </c>
      <c r="P40" s="22">
        <v>4</v>
      </c>
      <c r="Q40" s="50">
        <v>3</v>
      </c>
      <c r="R40" s="55" t="s">
        <v>330</v>
      </c>
      <c r="S40" s="55" t="s">
        <v>330</v>
      </c>
      <c r="T40" s="55" t="s">
        <v>330</v>
      </c>
      <c r="U40" s="55" t="s">
        <v>330</v>
      </c>
      <c r="V40" s="55">
        <v>3</v>
      </c>
      <c r="W40" s="55" t="s">
        <v>330</v>
      </c>
      <c r="X40" s="55" t="s">
        <v>330</v>
      </c>
      <c r="Y40" s="55" t="s">
        <v>330</v>
      </c>
      <c r="Z40" s="55" t="s">
        <v>330</v>
      </c>
      <c r="AA40" s="55">
        <v>3</v>
      </c>
      <c r="AB40" s="56" t="s">
        <v>330</v>
      </c>
      <c r="AC40" s="55" t="s">
        <v>330</v>
      </c>
      <c r="AD40" s="55" t="s">
        <v>330</v>
      </c>
      <c r="AE40" s="55" t="s">
        <v>330</v>
      </c>
      <c r="AF40" s="55">
        <v>3</v>
      </c>
      <c r="AG40" s="55" t="s">
        <v>330</v>
      </c>
      <c r="AH40" s="55" t="s">
        <v>330</v>
      </c>
      <c r="AI40" s="55" t="s">
        <v>330</v>
      </c>
      <c r="AJ40" s="55" t="s">
        <v>330</v>
      </c>
      <c r="AK40" s="55">
        <v>3</v>
      </c>
      <c r="AL40" s="55" t="s">
        <v>330</v>
      </c>
      <c r="AM40" s="55" t="s">
        <v>330</v>
      </c>
      <c r="AN40" s="55" t="s">
        <v>330</v>
      </c>
      <c r="AO40" s="55" t="s">
        <v>330</v>
      </c>
      <c r="AP40" s="55">
        <v>3</v>
      </c>
      <c r="AQ40" s="55" t="s">
        <v>330</v>
      </c>
      <c r="AR40" s="55" t="s">
        <v>330</v>
      </c>
      <c r="AS40" s="55" t="s">
        <v>330</v>
      </c>
      <c r="AT40" s="55" t="s">
        <v>330</v>
      </c>
      <c r="AU40" s="55">
        <v>3</v>
      </c>
      <c r="AV40" s="55" t="s">
        <v>330</v>
      </c>
      <c r="AW40" s="55" t="s">
        <v>330</v>
      </c>
      <c r="AX40" s="55" t="s">
        <v>330</v>
      </c>
      <c r="AY40" s="55" t="s">
        <v>330</v>
      </c>
      <c r="AZ40" s="55">
        <v>3</v>
      </c>
      <c r="BA40" s="55" t="s">
        <v>330</v>
      </c>
      <c r="BB40" s="55" t="s">
        <v>330</v>
      </c>
      <c r="BC40" s="55" t="s">
        <v>330</v>
      </c>
      <c r="BD40" s="55" t="s">
        <v>330</v>
      </c>
      <c r="BE40" s="55">
        <v>3</v>
      </c>
      <c r="BF40" s="55" t="s">
        <v>330</v>
      </c>
      <c r="BG40" s="55" t="s">
        <v>330</v>
      </c>
      <c r="BH40" s="55" t="s">
        <v>330</v>
      </c>
      <c r="BI40" s="55" t="s">
        <v>330</v>
      </c>
      <c r="BJ40" s="55">
        <v>3</v>
      </c>
      <c r="BK40" s="55" t="s">
        <v>330</v>
      </c>
      <c r="BL40" s="55" t="s">
        <v>330</v>
      </c>
      <c r="BM40" s="55" t="s">
        <v>330</v>
      </c>
      <c r="BN40" s="55" t="s">
        <v>330</v>
      </c>
      <c r="BO40" s="54" t="str">
        <f t="shared" si="3"/>
        <v>Improved</v>
      </c>
    </row>
    <row r="41" spans="1:67" ht="12.75">
      <c r="A41" s="39" t="str">
        <f t="shared" si="2"/>
        <v>Report</v>
      </c>
      <c r="B41" s="50" t="s">
        <v>350</v>
      </c>
      <c r="C41" s="50">
        <v>51090</v>
      </c>
      <c r="D41" s="50" t="s">
        <v>22</v>
      </c>
      <c r="E41" s="50" t="s">
        <v>242</v>
      </c>
      <c r="F41" s="48" t="s">
        <v>400</v>
      </c>
      <c r="G41" s="50" t="s">
        <v>22</v>
      </c>
      <c r="H41" s="50" t="s">
        <v>233</v>
      </c>
      <c r="I41" s="43">
        <v>430251</v>
      </c>
      <c r="J41" s="36">
        <v>41932</v>
      </c>
      <c r="K41" s="36">
        <v>41935</v>
      </c>
      <c r="L41" s="36" t="s">
        <v>234</v>
      </c>
      <c r="M41" s="36">
        <v>41988</v>
      </c>
      <c r="N41" s="50">
        <v>422425</v>
      </c>
      <c r="O41" s="37">
        <v>41446</v>
      </c>
      <c r="P41" s="22">
        <v>3</v>
      </c>
      <c r="Q41" s="50">
        <v>3</v>
      </c>
      <c r="R41" s="55" t="s">
        <v>330</v>
      </c>
      <c r="S41" s="55" t="s">
        <v>330</v>
      </c>
      <c r="T41" s="55" t="s">
        <v>330</v>
      </c>
      <c r="U41" s="55">
        <v>3</v>
      </c>
      <c r="V41" s="55" t="s">
        <v>330</v>
      </c>
      <c r="W41" s="55" t="s">
        <v>330</v>
      </c>
      <c r="X41" s="55" t="s">
        <v>330</v>
      </c>
      <c r="Y41" s="55" t="s">
        <v>330</v>
      </c>
      <c r="Z41" s="55" t="s">
        <v>330</v>
      </c>
      <c r="AA41" s="55">
        <v>3</v>
      </c>
      <c r="AB41" s="56" t="s">
        <v>330</v>
      </c>
      <c r="AC41" s="55" t="s">
        <v>330</v>
      </c>
      <c r="AD41" s="55" t="s">
        <v>330</v>
      </c>
      <c r="AE41" s="55">
        <v>3</v>
      </c>
      <c r="AF41" s="55" t="s">
        <v>330</v>
      </c>
      <c r="AG41" s="55" t="s">
        <v>330</v>
      </c>
      <c r="AH41" s="55" t="s">
        <v>330</v>
      </c>
      <c r="AI41" s="55" t="s">
        <v>330</v>
      </c>
      <c r="AJ41" s="55" t="s">
        <v>330</v>
      </c>
      <c r="AK41" s="55">
        <v>2</v>
      </c>
      <c r="AL41" s="55" t="s">
        <v>330</v>
      </c>
      <c r="AM41" s="55" t="s">
        <v>330</v>
      </c>
      <c r="AN41" s="55" t="s">
        <v>330</v>
      </c>
      <c r="AO41" s="55">
        <v>2</v>
      </c>
      <c r="AP41" s="55" t="s">
        <v>330</v>
      </c>
      <c r="AQ41" s="55" t="s">
        <v>330</v>
      </c>
      <c r="AR41" s="55" t="s">
        <v>330</v>
      </c>
      <c r="AS41" s="55" t="s">
        <v>330</v>
      </c>
      <c r="AT41" s="55" t="s">
        <v>330</v>
      </c>
      <c r="AU41" s="55">
        <v>3</v>
      </c>
      <c r="AV41" s="55" t="s">
        <v>330</v>
      </c>
      <c r="AW41" s="55" t="s">
        <v>330</v>
      </c>
      <c r="AX41" s="55" t="s">
        <v>330</v>
      </c>
      <c r="AY41" s="55">
        <v>3</v>
      </c>
      <c r="AZ41" s="55" t="s">
        <v>330</v>
      </c>
      <c r="BA41" s="55" t="s">
        <v>330</v>
      </c>
      <c r="BB41" s="55" t="s">
        <v>330</v>
      </c>
      <c r="BC41" s="55" t="s">
        <v>330</v>
      </c>
      <c r="BD41" s="55" t="s">
        <v>330</v>
      </c>
      <c r="BE41" s="55">
        <v>2</v>
      </c>
      <c r="BF41" s="55" t="s">
        <v>330</v>
      </c>
      <c r="BG41" s="55" t="s">
        <v>330</v>
      </c>
      <c r="BH41" s="55" t="s">
        <v>330</v>
      </c>
      <c r="BI41" s="55">
        <v>1</v>
      </c>
      <c r="BJ41" s="55" t="s">
        <v>330</v>
      </c>
      <c r="BK41" s="55" t="s">
        <v>330</v>
      </c>
      <c r="BL41" s="55" t="s">
        <v>330</v>
      </c>
      <c r="BM41" s="55" t="s">
        <v>330</v>
      </c>
      <c r="BN41" s="55" t="s">
        <v>330</v>
      </c>
      <c r="BO41" s="54" t="str">
        <f t="shared" si="3"/>
        <v>Same</v>
      </c>
    </row>
    <row r="42" spans="1:67" ht="12.75">
      <c r="A42" s="39" t="str">
        <f t="shared" si="2"/>
        <v>Report</v>
      </c>
      <c r="B42" s="50" t="s">
        <v>320</v>
      </c>
      <c r="C42" s="50">
        <v>129383</v>
      </c>
      <c r="D42" s="50" t="s">
        <v>65</v>
      </c>
      <c r="E42" s="50" t="s">
        <v>292</v>
      </c>
      <c r="F42" s="48" t="s">
        <v>293</v>
      </c>
      <c r="G42" s="50" t="s">
        <v>244</v>
      </c>
      <c r="H42" s="50" t="s">
        <v>252</v>
      </c>
      <c r="I42" s="43">
        <v>430269</v>
      </c>
      <c r="J42" s="36">
        <v>41932</v>
      </c>
      <c r="K42" s="36">
        <v>41936</v>
      </c>
      <c r="L42" s="36" t="s">
        <v>234</v>
      </c>
      <c r="M42" s="36">
        <v>41971</v>
      </c>
      <c r="N42" s="50">
        <v>409298</v>
      </c>
      <c r="O42" s="37">
        <v>41390</v>
      </c>
      <c r="P42" s="22">
        <v>3</v>
      </c>
      <c r="Q42" s="50">
        <v>3</v>
      </c>
      <c r="R42" s="55" t="s">
        <v>330</v>
      </c>
      <c r="S42" s="55" t="s">
        <v>330</v>
      </c>
      <c r="T42" s="55" t="s">
        <v>330</v>
      </c>
      <c r="U42" s="55">
        <v>3</v>
      </c>
      <c r="V42" s="55">
        <v>3</v>
      </c>
      <c r="W42" s="55">
        <v>3</v>
      </c>
      <c r="X42" s="55" t="s">
        <v>330</v>
      </c>
      <c r="Y42" s="55" t="s">
        <v>330</v>
      </c>
      <c r="Z42" s="55" t="s">
        <v>330</v>
      </c>
      <c r="AA42" s="55">
        <v>3</v>
      </c>
      <c r="AB42" s="56" t="s">
        <v>330</v>
      </c>
      <c r="AC42" s="55" t="s">
        <v>330</v>
      </c>
      <c r="AD42" s="55" t="s">
        <v>330</v>
      </c>
      <c r="AE42" s="55">
        <v>3</v>
      </c>
      <c r="AF42" s="55">
        <v>3</v>
      </c>
      <c r="AG42" s="55">
        <v>4</v>
      </c>
      <c r="AH42" s="55" t="s">
        <v>330</v>
      </c>
      <c r="AI42" s="55" t="s">
        <v>330</v>
      </c>
      <c r="AJ42" s="55" t="s">
        <v>330</v>
      </c>
      <c r="AK42" s="55">
        <v>3</v>
      </c>
      <c r="AL42" s="55" t="s">
        <v>330</v>
      </c>
      <c r="AM42" s="55" t="s">
        <v>330</v>
      </c>
      <c r="AN42" s="55" t="s">
        <v>330</v>
      </c>
      <c r="AO42" s="55">
        <v>3</v>
      </c>
      <c r="AP42" s="55">
        <v>3</v>
      </c>
      <c r="AQ42" s="55">
        <v>3</v>
      </c>
      <c r="AR42" s="55" t="s">
        <v>330</v>
      </c>
      <c r="AS42" s="55" t="s">
        <v>330</v>
      </c>
      <c r="AT42" s="55" t="s">
        <v>330</v>
      </c>
      <c r="AU42" s="55">
        <v>3</v>
      </c>
      <c r="AV42" s="55" t="s">
        <v>330</v>
      </c>
      <c r="AW42" s="55" t="s">
        <v>330</v>
      </c>
      <c r="AX42" s="55" t="s">
        <v>330</v>
      </c>
      <c r="AY42" s="55">
        <v>3</v>
      </c>
      <c r="AZ42" s="55">
        <v>3</v>
      </c>
      <c r="BA42" s="55">
        <v>3</v>
      </c>
      <c r="BB42" s="55" t="s">
        <v>330</v>
      </c>
      <c r="BC42" s="55" t="s">
        <v>330</v>
      </c>
      <c r="BD42" s="55" t="s">
        <v>330</v>
      </c>
      <c r="BE42" s="55">
        <v>2</v>
      </c>
      <c r="BF42" s="55" t="s">
        <v>330</v>
      </c>
      <c r="BG42" s="55" t="s">
        <v>330</v>
      </c>
      <c r="BH42" s="55" t="s">
        <v>330</v>
      </c>
      <c r="BI42" s="55">
        <v>2</v>
      </c>
      <c r="BJ42" s="55">
        <v>2</v>
      </c>
      <c r="BK42" s="55">
        <v>2</v>
      </c>
      <c r="BL42" s="55" t="s">
        <v>330</v>
      </c>
      <c r="BM42" s="55" t="s">
        <v>330</v>
      </c>
      <c r="BN42" s="55" t="s">
        <v>330</v>
      </c>
      <c r="BO42" s="54" t="str">
        <f t="shared" si="3"/>
        <v>Same</v>
      </c>
    </row>
    <row r="43" spans="1:67" ht="12.75">
      <c r="A43" s="39" t="str">
        <f t="shared" si="2"/>
        <v>Report</v>
      </c>
      <c r="B43" s="50" t="s">
        <v>321</v>
      </c>
      <c r="C43" s="50">
        <v>58437</v>
      </c>
      <c r="D43" s="50" t="s">
        <v>68</v>
      </c>
      <c r="E43" s="50" t="s">
        <v>254</v>
      </c>
      <c r="F43" s="48" t="s">
        <v>286</v>
      </c>
      <c r="G43" s="50" t="s">
        <v>270</v>
      </c>
      <c r="H43" s="50" t="s">
        <v>233</v>
      </c>
      <c r="I43" s="43">
        <v>430257</v>
      </c>
      <c r="J43" s="36">
        <v>41932</v>
      </c>
      <c r="K43" s="36">
        <v>41936</v>
      </c>
      <c r="L43" s="36" t="s">
        <v>234</v>
      </c>
      <c r="M43" s="36">
        <v>41971</v>
      </c>
      <c r="N43" s="50">
        <v>410651</v>
      </c>
      <c r="O43" s="37">
        <v>41390</v>
      </c>
      <c r="P43" s="22">
        <v>3</v>
      </c>
      <c r="Q43" s="50">
        <v>2</v>
      </c>
      <c r="R43" s="55" t="s">
        <v>330</v>
      </c>
      <c r="S43" s="55" t="s">
        <v>330</v>
      </c>
      <c r="T43" s="55" t="s">
        <v>330</v>
      </c>
      <c r="U43" s="55" t="s">
        <v>330</v>
      </c>
      <c r="V43" s="55">
        <v>2</v>
      </c>
      <c r="W43" s="55">
        <v>2</v>
      </c>
      <c r="X43" s="55" t="s">
        <v>330</v>
      </c>
      <c r="Y43" s="55" t="s">
        <v>330</v>
      </c>
      <c r="Z43" s="55" t="s">
        <v>330</v>
      </c>
      <c r="AA43" s="55">
        <v>2</v>
      </c>
      <c r="AB43" s="56" t="s">
        <v>330</v>
      </c>
      <c r="AC43" s="55" t="s">
        <v>330</v>
      </c>
      <c r="AD43" s="55" t="s">
        <v>330</v>
      </c>
      <c r="AE43" s="55" t="s">
        <v>330</v>
      </c>
      <c r="AF43" s="55">
        <v>2</v>
      </c>
      <c r="AG43" s="55">
        <v>2</v>
      </c>
      <c r="AH43" s="55" t="s">
        <v>330</v>
      </c>
      <c r="AI43" s="55" t="s">
        <v>330</v>
      </c>
      <c r="AJ43" s="55" t="s">
        <v>330</v>
      </c>
      <c r="AK43" s="55">
        <v>2</v>
      </c>
      <c r="AL43" s="55" t="s">
        <v>330</v>
      </c>
      <c r="AM43" s="55" t="s">
        <v>330</v>
      </c>
      <c r="AN43" s="55" t="s">
        <v>330</v>
      </c>
      <c r="AO43" s="55" t="s">
        <v>330</v>
      </c>
      <c r="AP43" s="55">
        <v>2</v>
      </c>
      <c r="AQ43" s="55">
        <v>2</v>
      </c>
      <c r="AR43" s="55" t="s">
        <v>330</v>
      </c>
      <c r="AS43" s="55" t="s">
        <v>330</v>
      </c>
      <c r="AT43" s="55" t="s">
        <v>330</v>
      </c>
      <c r="AU43" s="55">
        <v>2</v>
      </c>
      <c r="AV43" s="55" t="s">
        <v>330</v>
      </c>
      <c r="AW43" s="55" t="s">
        <v>330</v>
      </c>
      <c r="AX43" s="55" t="s">
        <v>330</v>
      </c>
      <c r="AY43" s="55" t="s">
        <v>330</v>
      </c>
      <c r="AZ43" s="55">
        <v>2</v>
      </c>
      <c r="BA43" s="55">
        <v>2</v>
      </c>
      <c r="BB43" s="55" t="s">
        <v>330</v>
      </c>
      <c r="BC43" s="55" t="s">
        <v>330</v>
      </c>
      <c r="BD43" s="55" t="s">
        <v>330</v>
      </c>
      <c r="BE43" s="55">
        <v>2</v>
      </c>
      <c r="BF43" s="55" t="s">
        <v>330</v>
      </c>
      <c r="BG43" s="55" t="s">
        <v>330</v>
      </c>
      <c r="BH43" s="55" t="s">
        <v>330</v>
      </c>
      <c r="BI43" s="55" t="s">
        <v>330</v>
      </c>
      <c r="BJ43" s="55">
        <v>2</v>
      </c>
      <c r="BK43" s="55">
        <v>2</v>
      </c>
      <c r="BL43" s="55" t="s">
        <v>330</v>
      </c>
      <c r="BM43" s="55" t="s">
        <v>330</v>
      </c>
      <c r="BN43" s="55" t="s">
        <v>330</v>
      </c>
      <c r="BO43" s="54" t="str">
        <f t="shared" si="3"/>
        <v>Improved</v>
      </c>
    </row>
    <row r="44" spans="1:67" ht="12.75">
      <c r="A44" s="39" t="str">
        <f t="shared" si="2"/>
        <v>Report</v>
      </c>
      <c r="B44" s="50" t="s">
        <v>324</v>
      </c>
      <c r="C44" s="50">
        <v>130677</v>
      </c>
      <c r="D44" s="50" t="s">
        <v>65</v>
      </c>
      <c r="E44" s="50" t="s">
        <v>275</v>
      </c>
      <c r="F44" s="48" t="s">
        <v>276</v>
      </c>
      <c r="G44" s="50" t="s">
        <v>244</v>
      </c>
      <c r="H44" s="50" t="s">
        <v>252</v>
      </c>
      <c r="I44" s="43">
        <v>430271</v>
      </c>
      <c r="J44" s="36">
        <v>41932</v>
      </c>
      <c r="K44" s="36">
        <v>41936</v>
      </c>
      <c r="L44" s="36" t="s">
        <v>234</v>
      </c>
      <c r="M44" s="36">
        <v>41971</v>
      </c>
      <c r="N44" s="50">
        <v>410611</v>
      </c>
      <c r="O44" s="37">
        <v>41411</v>
      </c>
      <c r="P44" s="22">
        <v>3</v>
      </c>
      <c r="Q44" s="50">
        <v>3</v>
      </c>
      <c r="R44" s="55" t="s">
        <v>330</v>
      </c>
      <c r="S44" s="55" t="s">
        <v>330</v>
      </c>
      <c r="T44" s="55" t="s">
        <v>330</v>
      </c>
      <c r="U44" s="55">
        <v>3</v>
      </c>
      <c r="V44" s="55">
        <v>3</v>
      </c>
      <c r="W44" s="55" t="s">
        <v>330</v>
      </c>
      <c r="X44" s="55" t="s">
        <v>330</v>
      </c>
      <c r="Y44" s="55" t="s">
        <v>330</v>
      </c>
      <c r="Z44" s="55" t="s">
        <v>330</v>
      </c>
      <c r="AA44" s="55">
        <v>3</v>
      </c>
      <c r="AB44" s="56" t="s">
        <v>330</v>
      </c>
      <c r="AC44" s="55" t="s">
        <v>330</v>
      </c>
      <c r="AD44" s="55" t="s">
        <v>330</v>
      </c>
      <c r="AE44" s="55">
        <v>3</v>
      </c>
      <c r="AF44" s="55">
        <v>3</v>
      </c>
      <c r="AG44" s="55" t="s">
        <v>330</v>
      </c>
      <c r="AH44" s="55" t="s">
        <v>330</v>
      </c>
      <c r="AI44" s="55" t="s">
        <v>330</v>
      </c>
      <c r="AJ44" s="55" t="s">
        <v>330</v>
      </c>
      <c r="AK44" s="55">
        <v>3</v>
      </c>
      <c r="AL44" s="55" t="s">
        <v>330</v>
      </c>
      <c r="AM44" s="55" t="s">
        <v>330</v>
      </c>
      <c r="AN44" s="55" t="s">
        <v>330</v>
      </c>
      <c r="AO44" s="55">
        <v>3</v>
      </c>
      <c r="AP44" s="55">
        <v>3</v>
      </c>
      <c r="AQ44" s="55" t="s">
        <v>330</v>
      </c>
      <c r="AR44" s="55" t="s">
        <v>330</v>
      </c>
      <c r="AS44" s="55" t="s">
        <v>330</v>
      </c>
      <c r="AT44" s="55" t="s">
        <v>330</v>
      </c>
      <c r="AU44" s="55">
        <v>2</v>
      </c>
      <c r="AV44" s="55" t="s">
        <v>330</v>
      </c>
      <c r="AW44" s="55" t="s">
        <v>330</v>
      </c>
      <c r="AX44" s="55" t="s">
        <v>330</v>
      </c>
      <c r="AY44" s="55">
        <v>2</v>
      </c>
      <c r="AZ44" s="55">
        <v>2</v>
      </c>
      <c r="BA44" s="55" t="s">
        <v>330</v>
      </c>
      <c r="BB44" s="55" t="s">
        <v>330</v>
      </c>
      <c r="BC44" s="55" t="s">
        <v>330</v>
      </c>
      <c r="BD44" s="55" t="s">
        <v>330</v>
      </c>
      <c r="BE44" s="55">
        <v>2</v>
      </c>
      <c r="BF44" s="55" t="s">
        <v>330</v>
      </c>
      <c r="BG44" s="55" t="s">
        <v>330</v>
      </c>
      <c r="BH44" s="55" t="s">
        <v>330</v>
      </c>
      <c r="BI44" s="55">
        <v>2</v>
      </c>
      <c r="BJ44" s="55">
        <v>2</v>
      </c>
      <c r="BK44" s="55" t="s">
        <v>330</v>
      </c>
      <c r="BL44" s="55" t="s">
        <v>330</v>
      </c>
      <c r="BM44" s="55" t="s">
        <v>330</v>
      </c>
      <c r="BN44" s="55" t="s">
        <v>330</v>
      </c>
      <c r="BO44" s="54" t="str">
        <f t="shared" si="3"/>
        <v>Same</v>
      </c>
    </row>
    <row r="45" spans="1:67" ht="12.75">
      <c r="A45" s="39" t="str">
        <f t="shared" si="2"/>
        <v>Report</v>
      </c>
      <c r="B45" s="50" t="s">
        <v>318</v>
      </c>
      <c r="C45" s="50">
        <v>59185</v>
      </c>
      <c r="D45" s="50" t="s">
        <v>22</v>
      </c>
      <c r="E45" s="50" t="s">
        <v>248</v>
      </c>
      <c r="F45" s="48" t="s">
        <v>319</v>
      </c>
      <c r="G45" s="50" t="s">
        <v>22</v>
      </c>
      <c r="H45" s="50" t="s">
        <v>256</v>
      </c>
      <c r="I45" s="43">
        <v>451933</v>
      </c>
      <c r="J45" s="36">
        <v>41932</v>
      </c>
      <c r="K45" s="36">
        <v>41936</v>
      </c>
      <c r="L45" s="36" t="s">
        <v>234</v>
      </c>
      <c r="M45" s="36">
        <v>41962</v>
      </c>
      <c r="N45" s="50" t="s">
        <v>235</v>
      </c>
      <c r="O45" s="37" t="s">
        <v>235</v>
      </c>
      <c r="P45" s="22" t="s">
        <v>235</v>
      </c>
      <c r="Q45" s="50">
        <v>1</v>
      </c>
      <c r="R45" s="55" t="s">
        <v>330</v>
      </c>
      <c r="S45" s="55" t="s">
        <v>330</v>
      </c>
      <c r="T45" s="55" t="s">
        <v>330</v>
      </c>
      <c r="U45" s="55" t="s">
        <v>330</v>
      </c>
      <c r="V45" s="55" t="s">
        <v>330</v>
      </c>
      <c r="W45" s="55">
        <v>1</v>
      </c>
      <c r="X45" s="55" t="s">
        <v>330</v>
      </c>
      <c r="Y45" s="55" t="s">
        <v>330</v>
      </c>
      <c r="Z45" s="55" t="s">
        <v>330</v>
      </c>
      <c r="AA45" s="55">
        <v>1</v>
      </c>
      <c r="AB45" s="56" t="s">
        <v>330</v>
      </c>
      <c r="AC45" s="55" t="s">
        <v>330</v>
      </c>
      <c r="AD45" s="55" t="s">
        <v>330</v>
      </c>
      <c r="AE45" s="55" t="s">
        <v>330</v>
      </c>
      <c r="AF45" s="55" t="s">
        <v>330</v>
      </c>
      <c r="AG45" s="55">
        <v>1</v>
      </c>
      <c r="AH45" s="55" t="s">
        <v>330</v>
      </c>
      <c r="AI45" s="55" t="s">
        <v>330</v>
      </c>
      <c r="AJ45" s="55" t="s">
        <v>330</v>
      </c>
      <c r="AK45" s="55">
        <v>1</v>
      </c>
      <c r="AL45" s="55" t="s">
        <v>330</v>
      </c>
      <c r="AM45" s="55" t="s">
        <v>330</v>
      </c>
      <c r="AN45" s="55" t="s">
        <v>330</v>
      </c>
      <c r="AO45" s="55" t="s">
        <v>330</v>
      </c>
      <c r="AP45" s="55" t="s">
        <v>330</v>
      </c>
      <c r="AQ45" s="55">
        <v>1</v>
      </c>
      <c r="AR45" s="55" t="s">
        <v>330</v>
      </c>
      <c r="AS45" s="55" t="s">
        <v>330</v>
      </c>
      <c r="AT45" s="55" t="s">
        <v>330</v>
      </c>
      <c r="AU45" s="55">
        <v>1</v>
      </c>
      <c r="AV45" s="55" t="s">
        <v>330</v>
      </c>
      <c r="AW45" s="55" t="s">
        <v>330</v>
      </c>
      <c r="AX45" s="55" t="s">
        <v>330</v>
      </c>
      <c r="AY45" s="55" t="s">
        <v>330</v>
      </c>
      <c r="AZ45" s="55" t="s">
        <v>330</v>
      </c>
      <c r="BA45" s="55">
        <v>1</v>
      </c>
      <c r="BB45" s="55" t="s">
        <v>330</v>
      </c>
      <c r="BC45" s="55" t="s">
        <v>330</v>
      </c>
      <c r="BD45" s="55" t="s">
        <v>330</v>
      </c>
      <c r="BE45" s="55">
        <v>2</v>
      </c>
      <c r="BF45" s="55" t="s">
        <v>330</v>
      </c>
      <c r="BG45" s="55" t="s">
        <v>330</v>
      </c>
      <c r="BH45" s="55" t="s">
        <v>330</v>
      </c>
      <c r="BI45" s="55" t="s">
        <v>330</v>
      </c>
      <c r="BJ45" s="55" t="s">
        <v>330</v>
      </c>
      <c r="BK45" s="55">
        <v>2</v>
      </c>
      <c r="BL45" s="55" t="s">
        <v>330</v>
      </c>
      <c r="BM45" s="55" t="s">
        <v>330</v>
      </c>
      <c r="BN45" s="55" t="s">
        <v>330</v>
      </c>
      <c r="BO45" s="54" t="str">
        <f t="shared" si="3"/>
        <v>No previous inspection</v>
      </c>
    </row>
    <row r="46" spans="1:67" ht="12.75">
      <c r="A46" s="39" t="str">
        <f t="shared" si="2"/>
        <v>Report</v>
      </c>
      <c r="B46" s="50" t="s">
        <v>327</v>
      </c>
      <c r="C46" s="50">
        <v>53239</v>
      </c>
      <c r="D46" s="50" t="s">
        <v>68</v>
      </c>
      <c r="E46" s="50" t="s">
        <v>231</v>
      </c>
      <c r="F46" s="48" t="s">
        <v>328</v>
      </c>
      <c r="G46" s="50" t="s">
        <v>270</v>
      </c>
      <c r="H46" s="50" t="s">
        <v>262</v>
      </c>
      <c r="I46" s="43">
        <v>446664</v>
      </c>
      <c r="J46" s="36">
        <v>41934</v>
      </c>
      <c r="K46" s="36">
        <v>41936</v>
      </c>
      <c r="L46" s="36" t="s">
        <v>234</v>
      </c>
      <c r="M46" s="36">
        <v>41971</v>
      </c>
      <c r="N46" s="50">
        <v>363486</v>
      </c>
      <c r="O46" s="37">
        <v>40494</v>
      </c>
      <c r="P46" s="22">
        <v>2</v>
      </c>
      <c r="Q46" s="50">
        <v>3</v>
      </c>
      <c r="R46" s="55" t="s">
        <v>330</v>
      </c>
      <c r="S46" s="55" t="s">
        <v>330</v>
      </c>
      <c r="T46" s="55" t="s">
        <v>330</v>
      </c>
      <c r="U46" s="55">
        <v>3</v>
      </c>
      <c r="V46" s="55" t="s">
        <v>330</v>
      </c>
      <c r="W46" s="55" t="s">
        <v>330</v>
      </c>
      <c r="X46" s="55" t="s">
        <v>330</v>
      </c>
      <c r="Y46" s="55" t="s">
        <v>330</v>
      </c>
      <c r="Z46" s="55" t="s">
        <v>330</v>
      </c>
      <c r="AA46" s="55">
        <v>3</v>
      </c>
      <c r="AB46" s="56" t="s">
        <v>330</v>
      </c>
      <c r="AC46" s="55" t="s">
        <v>330</v>
      </c>
      <c r="AD46" s="55" t="s">
        <v>330</v>
      </c>
      <c r="AE46" s="55">
        <v>3</v>
      </c>
      <c r="AF46" s="55" t="s">
        <v>330</v>
      </c>
      <c r="AG46" s="55" t="s">
        <v>330</v>
      </c>
      <c r="AH46" s="55" t="s">
        <v>330</v>
      </c>
      <c r="AI46" s="55" t="s">
        <v>330</v>
      </c>
      <c r="AJ46" s="55" t="s">
        <v>330</v>
      </c>
      <c r="AK46" s="55">
        <v>3</v>
      </c>
      <c r="AL46" s="55" t="s">
        <v>330</v>
      </c>
      <c r="AM46" s="55" t="s">
        <v>330</v>
      </c>
      <c r="AN46" s="55" t="s">
        <v>330</v>
      </c>
      <c r="AO46" s="55">
        <v>3</v>
      </c>
      <c r="AP46" s="55" t="s">
        <v>330</v>
      </c>
      <c r="AQ46" s="55" t="s">
        <v>330</v>
      </c>
      <c r="AR46" s="55" t="s">
        <v>330</v>
      </c>
      <c r="AS46" s="55" t="s">
        <v>330</v>
      </c>
      <c r="AT46" s="55" t="s">
        <v>330</v>
      </c>
      <c r="AU46" s="55">
        <v>3</v>
      </c>
      <c r="AV46" s="55" t="s">
        <v>330</v>
      </c>
      <c r="AW46" s="55" t="s">
        <v>330</v>
      </c>
      <c r="AX46" s="55" t="s">
        <v>330</v>
      </c>
      <c r="AY46" s="55">
        <v>3</v>
      </c>
      <c r="AZ46" s="55" t="s">
        <v>330</v>
      </c>
      <c r="BA46" s="55" t="s">
        <v>330</v>
      </c>
      <c r="BB46" s="55" t="s">
        <v>330</v>
      </c>
      <c r="BC46" s="55" t="s">
        <v>330</v>
      </c>
      <c r="BD46" s="55" t="s">
        <v>330</v>
      </c>
      <c r="BE46" s="55">
        <v>3</v>
      </c>
      <c r="BF46" s="55" t="s">
        <v>330</v>
      </c>
      <c r="BG46" s="55" t="s">
        <v>330</v>
      </c>
      <c r="BH46" s="55" t="s">
        <v>330</v>
      </c>
      <c r="BI46" s="55">
        <v>3</v>
      </c>
      <c r="BJ46" s="55" t="s">
        <v>330</v>
      </c>
      <c r="BK46" s="55" t="s">
        <v>330</v>
      </c>
      <c r="BL46" s="55" t="s">
        <v>330</v>
      </c>
      <c r="BM46" s="55" t="s">
        <v>330</v>
      </c>
      <c r="BN46" s="55" t="s">
        <v>330</v>
      </c>
      <c r="BO46" s="54" t="str">
        <f t="shared" si="3"/>
        <v>Declined</v>
      </c>
    </row>
    <row r="47" spans="1:67" ht="12.75">
      <c r="A47" s="39" t="str">
        <f t="shared" si="2"/>
        <v>Report</v>
      </c>
      <c r="B47" s="50" t="s">
        <v>325</v>
      </c>
      <c r="C47" s="50">
        <v>130484</v>
      </c>
      <c r="D47" s="50" t="s">
        <v>65</v>
      </c>
      <c r="E47" s="50" t="s">
        <v>250</v>
      </c>
      <c r="F47" s="48" t="s">
        <v>326</v>
      </c>
      <c r="G47" s="50" t="s">
        <v>244</v>
      </c>
      <c r="H47" s="50" t="s">
        <v>252</v>
      </c>
      <c r="I47" s="43">
        <v>430270</v>
      </c>
      <c r="J47" s="36">
        <v>41932</v>
      </c>
      <c r="K47" s="36">
        <v>41936</v>
      </c>
      <c r="L47" s="36" t="s">
        <v>234</v>
      </c>
      <c r="M47" s="36">
        <v>41971</v>
      </c>
      <c r="N47" s="50">
        <v>397446</v>
      </c>
      <c r="O47" s="37">
        <v>41397</v>
      </c>
      <c r="P47" s="22">
        <v>3</v>
      </c>
      <c r="Q47" s="50">
        <v>2</v>
      </c>
      <c r="R47" s="55" t="s">
        <v>330</v>
      </c>
      <c r="S47" s="55" t="s">
        <v>330</v>
      </c>
      <c r="T47" s="55" t="s">
        <v>330</v>
      </c>
      <c r="U47" s="55">
        <v>2</v>
      </c>
      <c r="V47" s="55">
        <v>2</v>
      </c>
      <c r="W47" s="55">
        <v>2</v>
      </c>
      <c r="X47" s="55" t="s">
        <v>330</v>
      </c>
      <c r="Y47" s="55" t="s">
        <v>330</v>
      </c>
      <c r="Z47" s="55" t="s">
        <v>330</v>
      </c>
      <c r="AA47" s="55">
        <v>3</v>
      </c>
      <c r="AB47" s="56" t="s">
        <v>330</v>
      </c>
      <c r="AC47" s="55" t="s">
        <v>330</v>
      </c>
      <c r="AD47" s="55" t="s">
        <v>330</v>
      </c>
      <c r="AE47" s="55">
        <v>3</v>
      </c>
      <c r="AF47" s="55">
        <v>3</v>
      </c>
      <c r="AG47" s="55">
        <v>2</v>
      </c>
      <c r="AH47" s="55" t="s">
        <v>330</v>
      </c>
      <c r="AI47" s="55" t="s">
        <v>330</v>
      </c>
      <c r="AJ47" s="55" t="s">
        <v>330</v>
      </c>
      <c r="AK47" s="55">
        <v>2</v>
      </c>
      <c r="AL47" s="55" t="s">
        <v>330</v>
      </c>
      <c r="AM47" s="55" t="s">
        <v>330</v>
      </c>
      <c r="AN47" s="55" t="s">
        <v>330</v>
      </c>
      <c r="AO47" s="55">
        <v>2</v>
      </c>
      <c r="AP47" s="55">
        <v>2</v>
      </c>
      <c r="AQ47" s="55">
        <v>2</v>
      </c>
      <c r="AR47" s="55" t="s">
        <v>330</v>
      </c>
      <c r="AS47" s="55" t="s">
        <v>330</v>
      </c>
      <c r="AT47" s="55" t="s">
        <v>330</v>
      </c>
      <c r="AU47" s="55">
        <v>2</v>
      </c>
      <c r="AV47" s="55" t="s">
        <v>330</v>
      </c>
      <c r="AW47" s="55" t="s">
        <v>330</v>
      </c>
      <c r="AX47" s="55" t="s">
        <v>330</v>
      </c>
      <c r="AY47" s="55">
        <v>2</v>
      </c>
      <c r="AZ47" s="55">
        <v>2</v>
      </c>
      <c r="BA47" s="55">
        <v>2</v>
      </c>
      <c r="BB47" s="55" t="s">
        <v>330</v>
      </c>
      <c r="BC47" s="55" t="s">
        <v>330</v>
      </c>
      <c r="BD47" s="55" t="s">
        <v>330</v>
      </c>
      <c r="BE47" s="55">
        <v>2</v>
      </c>
      <c r="BF47" s="55" t="s">
        <v>330</v>
      </c>
      <c r="BG47" s="55" t="s">
        <v>330</v>
      </c>
      <c r="BH47" s="55" t="s">
        <v>330</v>
      </c>
      <c r="BI47" s="55">
        <v>2</v>
      </c>
      <c r="BJ47" s="55">
        <v>2</v>
      </c>
      <c r="BK47" s="55">
        <v>2</v>
      </c>
      <c r="BL47" s="55" t="s">
        <v>330</v>
      </c>
      <c r="BM47" s="55" t="s">
        <v>330</v>
      </c>
      <c r="BN47" s="55" t="s">
        <v>330</v>
      </c>
      <c r="BO47" s="54" t="str">
        <f t="shared" si="3"/>
        <v>Improved</v>
      </c>
    </row>
    <row r="48" spans="1:67" ht="12.75">
      <c r="A48" s="39" t="str">
        <f t="shared" si="2"/>
        <v>Report</v>
      </c>
      <c r="B48" s="50" t="s">
        <v>322</v>
      </c>
      <c r="C48" s="50">
        <v>130617</v>
      </c>
      <c r="D48" s="50" t="s">
        <v>65</v>
      </c>
      <c r="E48" s="50" t="s">
        <v>237</v>
      </c>
      <c r="F48" s="48" t="s">
        <v>323</v>
      </c>
      <c r="G48" s="50" t="s">
        <v>244</v>
      </c>
      <c r="H48" s="50" t="s">
        <v>267</v>
      </c>
      <c r="I48" s="43">
        <v>447146</v>
      </c>
      <c r="J48" s="36">
        <v>41932</v>
      </c>
      <c r="K48" s="36">
        <v>41936</v>
      </c>
      <c r="L48" s="36" t="s">
        <v>234</v>
      </c>
      <c r="M48" s="36">
        <v>41971</v>
      </c>
      <c r="N48" s="50">
        <v>354448</v>
      </c>
      <c r="O48" s="37">
        <v>40473</v>
      </c>
      <c r="P48" s="22">
        <v>2</v>
      </c>
      <c r="Q48" s="50">
        <v>3</v>
      </c>
      <c r="R48" s="55" t="s">
        <v>330</v>
      </c>
      <c r="S48" s="55" t="s">
        <v>330</v>
      </c>
      <c r="T48" s="55" t="s">
        <v>330</v>
      </c>
      <c r="U48" s="55">
        <v>3</v>
      </c>
      <c r="V48" s="55">
        <v>3</v>
      </c>
      <c r="W48" s="55">
        <v>3</v>
      </c>
      <c r="X48" s="55" t="s">
        <v>330</v>
      </c>
      <c r="Y48" s="55" t="s">
        <v>330</v>
      </c>
      <c r="Z48" s="55" t="s">
        <v>330</v>
      </c>
      <c r="AA48" s="55">
        <v>3</v>
      </c>
      <c r="AB48" s="56" t="s">
        <v>330</v>
      </c>
      <c r="AC48" s="55" t="s">
        <v>330</v>
      </c>
      <c r="AD48" s="55" t="s">
        <v>330</v>
      </c>
      <c r="AE48" s="55">
        <v>3</v>
      </c>
      <c r="AF48" s="55">
        <v>3</v>
      </c>
      <c r="AG48" s="55">
        <v>3</v>
      </c>
      <c r="AH48" s="55" t="s">
        <v>330</v>
      </c>
      <c r="AI48" s="55" t="s">
        <v>330</v>
      </c>
      <c r="AJ48" s="55" t="s">
        <v>330</v>
      </c>
      <c r="AK48" s="55">
        <v>3</v>
      </c>
      <c r="AL48" s="55" t="s">
        <v>330</v>
      </c>
      <c r="AM48" s="55" t="s">
        <v>330</v>
      </c>
      <c r="AN48" s="55" t="s">
        <v>330</v>
      </c>
      <c r="AO48" s="55">
        <v>3</v>
      </c>
      <c r="AP48" s="55">
        <v>3</v>
      </c>
      <c r="AQ48" s="55">
        <v>3</v>
      </c>
      <c r="AR48" s="55" t="s">
        <v>330</v>
      </c>
      <c r="AS48" s="55" t="s">
        <v>330</v>
      </c>
      <c r="AT48" s="55" t="s">
        <v>330</v>
      </c>
      <c r="AU48" s="55">
        <v>3</v>
      </c>
      <c r="AV48" s="55" t="s">
        <v>330</v>
      </c>
      <c r="AW48" s="55" t="s">
        <v>330</v>
      </c>
      <c r="AX48" s="55" t="s">
        <v>330</v>
      </c>
      <c r="AY48" s="55">
        <v>3</v>
      </c>
      <c r="AZ48" s="55">
        <v>3</v>
      </c>
      <c r="BA48" s="55">
        <v>3</v>
      </c>
      <c r="BB48" s="55" t="s">
        <v>330</v>
      </c>
      <c r="BC48" s="55" t="s">
        <v>330</v>
      </c>
      <c r="BD48" s="55" t="s">
        <v>330</v>
      </c>
      <c r="BE48" s="55">
        <v>2</v>
      </c>
      <c r="BF48" s="55" t="s">
        <v>330</v>
      </c>
      <c r="BG48" s="55" t="s">
        <v>330</v>
      </c>
      <c r="BH48" s="55" t="s">
        <v>330</v>
      </c>
      <c r="BI48" s="55">
        <v>2</v>
      </c>
      <c r="BJ48" s="55">
        <v>2</v>
      </c>
      <c r="BK48" s="55">
        <v>2</v>
      </c>
      <c r="BL48" s="55" t="s">
        <v>330</v>
      </c>
      <c r="BM48" s="55" t="s">
        <v>330</v>
      </c>
      <c r="BN48" s="55" t="s">
        <v>330</v>
      </c>
      <c r="BO48" s="54" t="str">
        <f t="shared" si="3"/>
        <v>Declined</v>
      </c>
    </row>
    <row r="49" spans="1:67" ht="12.75">
      <c r="A49" s="39" t="str">
        <f t="shared" si="2"/>
        <v>Report</v>
      </c>
      <c r="B49" s="50" t="s">
        <v>329</v>
      </c>
      <c r="C49" s="50">
        <v>59159</v>
      </c>
      <c r="D49" s="50" t="s">
        <v>22</v>
      </c>
      <c r="E49" s="50" t="s">
        <v>250</v>
      </c>
      <c r="F49" s="48" t="s">
        <v>251</v>
      </c>
      <c r="G49" s="50" t="s">
        <v>22</v>
      </c>
      <c r="H49" s="50" t="s">
        <v>302</v>
      </c>
      <c r="I49" s="43">
        <v>452693</v>
      </c>
      <c r="J49" s="36">
        <v>41939</v>
      </c>
      <c r="K49" s="36">
        <v>41943</v>
      </c>
      <c r="L49" s="36" t="s">
        <v>234</v>
      </c>
      <c r="M49" s="36">
        <v>41964</v>
      </c>
      <c r="N49" s="50" t="s">
        <v>235</v>
      </c>
      <c r="O49" s="37" t="s">
        <v>235</v>
      </c>
      <c r="P49" s="22" t="s">
        <v>235</v>
      </c>
      <c r="Q49" s="50">
        <v>3</v>
      </c>
      <c r="R49" s="55" t="s">
        <v>330</v>
      </c>
      <c r="S49" s="55" t="s">
        <v>330</v>
      </c>
      <c r="T49" s="55" t="s">
        <v>330</v>
      </c>
      <c r="U49" s="55" t="s">
        <v>330</v>
      </c>
      <c r="V49" s="55" t="s">
        <v>330</v>
      </c>
      <c r="W49" s="55">
        <v>3</v>
      </c>
      <c r="X49" s="55" t="s">
        <v>330</v>
      </c>
      <c r="Y49" s="55" t="s">
        <v>330</v>
      </c>
      <c r="Z49" s="55" t="s">
        <v>330</v>
      </c>
      <c r="AA49" s="55">
        <v>3</v>
      </c>
      <c r="AB49" s="56" t="s">
        <v>330</v>
      </c>
      <c r="AC49" s="55" t="s">
        <v>330</v>
      </c>
      <c r="AD49" s="55" t="s">
        <v>330</v>
      </c>
      <c r="AE49" s="55" t="s">
        <v>330</v>
      </c>
      <c r="AF49" s="55" t="s">
        <v>330</v>
      </c>
      <c r="AG49" s="55">
        <v>3</v>
      </c>
      <c r="AH49" s="55" t="s">
        <v>330</v>
      </c>
      <c r="AI49" s="55" t="s">
        <v>330</v>
      </c>
      <c r="AJ49" s="55" t="s">
        <v>330</v>
      </c>
      <c r="AK49" s="55">
        <v>3</v>
      </c>
      <c r="AL49" s="55" t="s">
        <v>330</v>
      </c>
      <c r="AM49" s="55" t="s">
        <v>330</v>
      </c>
      <c r="AN49" s="55" t="s">
        <v>330</v>
      </c>
      <c r="AO49" s="55" t="s">
        <v>330</v>
      </c>
      <c r="AP49" s="55" t="s">
        <v>330</v>
      </c>
      <c r="AQ49" s="55">
        <v>3</v>
      </c>
      <c r="AR49" s="55" t="s">
        <v>330</v>
      </c>
      <c r="AS49" s="55" t="s">
        <v>330</v>
      </c>
      <c r="AT49" s="55" t="s">
        <v>330</v>
      </c>
      <c r="AU49" s="55">
        <v>3</v>
      </c>
      <c r="AV49" s="55" t="s">
        <v>330</v>
      </c>
      <c r="AW49" s="55" t="s">
        <v>330</v>
      </c>
      <c r="AX49" s="55" t="s">
        <v>330</v>
      </c>
      <c r="AY49" s="55" t="s">
        <v>330</v>
      </c>
      <c r="AZ49" s="55" t="s">
        <v>330</v>
      </c>
      <c r="BA49" s="55">
        <v>3</v>
      </c>
      <c r="BB49" s="55" t="s">
        <v>330</v>
      </c>
      <c r="BC49" s="55" t="s">
        <v>330</v>
      </c>
      <c r="BD49" s="55" t="s">
        <v>330</v>
      </c>
      <c r="BE49" s="55">
        <v>3</v>
      </c>
      <c r="BF49" s="55" t="s">
        <v>330</v>
      </c>
      <c r="BG49" s="55" t="s">
        <v>330</v>
      </c>
      <c r="BH49" s="55" t="s">
        <v>330</v>
      </c>
      <c r="BI49" s="55" t="s">
        <v>330</v>
      </c>
      <c r="BJ49" s="55" t="s">
        <v>330</v>
      </c>
      <c r="BK49" s="55">
        <v>3</v>
      </c>
      <c r="BL49" s="55" t="s">
        <v>330</v>
      </c>
      <c r="BM49" s="55" t="s">
        <v>330</v>
      </c>
      <c r="BN49" s="55" t="s">
        <v>330</v>
      </c>
      <c r="BO49" s="54" t="str">
        <f t="shared" si="3"/>
        <v>No previous inspection</v>
      </c>
    </row>
    <row r="50" spans="1:67" ht="12.75">
      <c r="A50" s="39" t="str">
        <f t="shared" si="2"/>
        <v>Report</v>
      </c>
      <c r="B50" s="50" t="s">
        <v>351</v>
      </c>
      <c r="C50" s="50">
        <v>58515</v>
      </c>
      <c r="D50" s="50" t="s">
        <v>22</v>
      </c>
      <c r="E50" s="50" t="s">
        <v>237</v>
      </c>
      <c r="F50" s="48" t="s">
        <v>401</v>
      </c>
      <c r="G50" s="50" t="s">
        <v>22</v>
      </c>
      <c r="H50" s="50" t="s">
        <v>256</v>
      </c>
      <c r="I50" s="43">
        <v>445777</v>
      </c>
      <c r="J50" s="36">
        <v>41939</v>
      </c>
      <c r="K50" s="36">
        <v>41943</v>
      </c>
      <c r="L50" s="36" t="s">
        <v>234</v>
      </c>
      <c r="M50" s="36">
        <v>41982</v>
      </c>
      <c r="N50" s="50">
        <v>364590</v>
      </c>
      <c r="O50" s="37">
        <v>40669</v>
      </c>
      <c r="P50" s="22">
        <v>2</v>
      </c>
      <c r="Q50" s="50">
        <v>3</v>
      </c>
      <c r="R50" s="55" t="s">
        <v>330</v>
      </c>
      <c r="S50" s="55" t="s">
        <v>330</v>
      </c>
      <c r="T50" s="55">
        <v>3</v>
      </c>
      <c r="U50" s="55">
        <v>3</v>
      </c>
      <c r="V50" s="55">
        <v>3</v>
      </c>
      <c r="W50" s="55">
        <v>3</v>
      </c>
      <c r="X50" s="55" t="s">
        <v>330</v>
      </c>
      <c r="Y50" s="55" t="s">
        <v>330</v>
      </c>
      <c r="Z50" s="55" t="s">
        <v>330</v>
      </c>
      <c r="AA50" s="55">
        <v>3</v>
      </c>
      <c r="AB50" s="56" t="s">
        <v>330</v>
      </c>
      <c r="AC50" s="55" t="s">
        <v>330</v>
      </c>
      <c r="AD50" s="55">
        <v>3</v>
      </c>
      <c r="AE50" s="55">
        <v>3</v>
      </c>
      <c r="AF50" s="55">
        <v>3</v>
      </c>
      <c r="AG50" s="55">
        <v>3</v>
      </c>
      <c r="AH50" s="55" t="s">
        <v>330</v>
      </c>
      <c r="AI50" s="55" t="s">
        <v>330</v>
      </c>
      <c r="AJ50" s="55" t="s">
        <v>330</v>
      </c>
      <c r="AK50" s="55">
        <v>3</v>
      </c>
      <c r="AL50" s="55" t="s">
        <v>330</v>
      </c>
      <c r="AM50" s="55" t="s">
        <v>330</v>
      </c>
      <c r="AN50" s="55">
        <v>3</v>
      </c>
      <c r="AO50" s="55">
        <v>3</v>
      </c>
      <c r="AP50" s="55">
        <v>3</v>
      </c>
      <c r="AQ50" s="55">
        <v>3</v>
      </c>
      <c r="AR50" s="55" t="s">
        <v>330</v>
      </c>
      <c r="AS50" s="55" t="s">
        <v>330</v>
      </c>
      <c r="AT50" s="55" t="s">
        <v>330</v>
      </c>
      <c r="AU50" s="55">
        <v>3</v>
      </c>
      <c r="AV50" s="55" t="s">
        <v>330</v>
      </c>
      <c r="AW50" s="55" t="s">
        <v>330</v>
      </c>
      <c r="AX50" s="55">
        <v>3</v>
      </c>
      <c r="AY50" s="55">
        <v>3</v>
      </c>
      <c r="AZ50" s="55">
        <v>3</v>
      </c>
      <c r="BA50" s="55">
        <v>3</v>
      </c>
      <c r="BB50" s="55" t="s">
        <v>330</v>
      </c>
      <c r="BC50" s="55" t="s">
        <v>330</v>
      </c>
      <c r="BD50" s="55" t="s">
        <v>330</v>
      </c>
      <c r="BE50" s="55">
        <v>3</v>
      </c>
      <c r="BF50" s="55" t="s">
        <v>330</v>
      </c>
      <c r="BG50" s="55" t="s">
        <v>330</v>
      </c>
      <c r="BH50" s="55">
        <v>3</v>
      </c>
      <c r="BI50" s="55">
        <v>3</v>
      </c>
      <c r="BJ50" s="55">
        <v>3</v>
      </c>
      <c r="BK50" s="55">
        <v>3</v>
      </c>
      <c r="BL50" s="55" t="s">
        <v>330</v>
      </c>
      <c r="BM50" s="55" t="s">
        <v>330</v>
      </c>
      <c r="BN50" s="55" t="s">
        <v>330</v>
      </c>
      <c r="BO50" s="54" t="str">
        <f t="shared" si="3"/>
        <v>Declined</v>
      </c>
    </row>
    <row r="51" spans="1:67" ht="12.75">
      <c r="A51" s="39" t="str">
        <f t="shared" si="2"/>
        <v>Report</v>
      </c>
      <c r="B51" s="50" t="s">
        <v>340</v>
      </c>
      <c r="C51" s="50">
        <v>58370</v>
      </c>
      <c r="D51" s="50" t="s">
        <v>22</v>
      </c>
      <c r="E51" s="50" t="s">
        <v>242</v>
      </c>
      <c r="F51" s="48" t="s">
        <v>304</v>
      </c>
      <c r="G51" s="50" t="s">
        <v>22</v>
      </c>
      <c r="H51" s="50" t="s">
        <v>256</v>
      </c>
      <c r="I51" s="43">
        <v>451598</v>
      </c>
      <c r="J51" s="36">
        <v>41939</v>
      </c>
      <c r="K51" s="36">
        <v>41943</v>
      </c>
      <c r="L51" s="36" t="s">
        <v>234</v>
      </c>
      <c r="M51" s="36">
        <v>41978</v>
      </c>
      <c r="N51" s="50">
        <v>333284</v>
      </c>
      <c r="O51" s="37">
        <v>40039</v>
      </c>
      <c r="P51" s="22">
        <v>2</v>
      </c>
      <c r="Q51" s="50">
        <v>2</v>
      </c>
      <c r="R51" s="55" t="s">
        <v>330</v>
      </c>
      <c r="S51" s="55" t="s">
        <v>330</v>
      </c>
      <c r="T51" s="55" t="s">
        <v>330</v>
      </c>
      <c r="U51" s="55" t="s">
        <v>330</v>
      </c>
      <c r="V51" s="55">
        <v>2</v>
      </c>
      <c r="W51" s="55">
        <v>3</v>
      </c>
      <c r="X51" s="55" t="s">
        <v>330</v>
      </c>
      <c r="Y51" s="55" t="s">
        <v>330</v>
      </c>
      <c r="Z51" s="55" t="s">
        <v>330</v>
      </c>
      <c r="AA51" s="55">
        <v>2</v>
      </c>
      <c r="AB51" s="56" t="s">
        <v>330</v>
      </c>
      <c r="AC51" s="55" t="s">
        <v>330</v>
      </c>
      <c r="AD51" s="55" t="s">
        <v>330</v>
      </c>
      <c r="AE51" s="55" t="s">
        <v>330</v>
      </c>
      <c r="AF51" s="55">
        <v>2</v>
      </c>
      <c r="AG51" s="55">
        <v>3</v>
      </c>
      <c r="AH51" s="55" t="s">
        <v>330</v>
      </c>
      <c r="AI51" s="55" t="s">
        <v>330</v>
      </c>
      <c r="AJ51" s="55" t="s">
        <v>330</v>
      </c>
      <c r="AK51" s="55">
        <v>2</v>
      </c>
      <c r="AL51" s="55" t="s">
        <v>330</v>
      </c>
      <c r="AM51" s="55" t="s">
        <v>330</v>
      </c>
      <c r="AN51" s="55" t="s">
        <v>330</v>
      </c>
      <c r="AO51" s="55" t="s">
        <v>330</v>
      </c>
      <c r="AP51" s="55">
        <v>2</v>
      </c>
      <c r="AQ51" s="55">
        <v>3</v>
      </c>
      <c r="AR51" s="55" t="s">
        <v>330</v>
      </c>
      <c r="AS51" s="55" t="s">
        <v>330</v>
      </c>
      <c r="AT51" s="55" t="s">
        <v>330</v>
      </c>
      <c r="AU51" s="55">
        <v>2</v>
      </c>
      <c r="AV51" s="55" t="s">
        <v>330</v>
      </c>
      <c r="AW51" s="55" t="s">
        <v>330</v>
      </c>
      <c r="AX51" s="55" t="s">
        <v>330</v>
      </c>
      <c r="AY51" s="55" t="s">
        <v>330</v>
      </c>
      <c r="AZ51" s="55">
        <v>2</v>
      </c>
      <c r="BA51" s="55">
        <v>3</v>
      </c>
      <c r="BB51" s="55" t="s">
        <v>330</v>
      </c>
      <c r="BC51" s="55" t="s">
        <v>330</v>
      </c>
      <c r="BD51" s="55" t="s">
        <v>330</v>
      </c>
      <c r="BE51" s="55">
        <v>2</v>
      </c>
      <c r="BF51" s="55" t="s">
        <v>330</v>
      </c>
      <c r="BG51" s="55" t="s">
        <v>330</v>
      </c>
      <c r="BH51" s="55" t="s">
        <v>330</v>
      </c>
      <c r="BI51" s="55" t="s">
        <v>330</v>
      </c>
      <c r="BJ51" s="55">
        <v>2</v>
      </c>
      <c r="BK51" s="55">
        <v>2</v>
      </c>
      <c r="BL51" s="55" t="s">
        <v>330</v>
      </c>
      <c r="BM51" s="55" t="s">
        <v>330</v>
      </c>
      <c r="BN51" s="55" t="s">
        <v>330</v>
      </c>
      <c r="BO51" s="54" t="str">
        <f t="shared" si="3"/>
        <v>Same</v>
      </c>
    </row>
    <row r="52" spans="1:67" ht="12.75">
      <c r="A52" s="39" t="str">
        <f t="shared" si="2"/>
        <v>Report</v>
      </c>
      <c r="B52" s="50" t="s">
        <v>379</v>
      </c>
      <c r="C52" s="50">
        <v>130608</v>
      </c>
      <c r="D52" s="50" t="s">
        <v>65</v>
      </c>
      <c r="E52" s="50" t="s">
        <v>292</v>
      </c>
      <c r="F52" s="48" t="s">
        <v>402</v>
      </c>
      <c r="G52" s="50" t="s">
        <v>244</v>
      </c>
      <c r="H52" s="50" t="s">
        <v>252</v>
      </c>
      <c r="I52" s="43">
        <v>430268</v>
      </c>
      <c r="J52" s="36">
        <v>41946</v>
      </c>
      <c r="K52" s="36">
        <v>41950</v>
      </c>
      <c r="L52" s="36" t="s">
        <v>234</v>
      </c>
      <c r="M52" s="36">
        <v>41985</v>
      </c>
      <c r="N52" s="50">
        <v>409443</v>
      </c>
      <c r="O52" s="37">
        <v>41432</v>
      </c>
      <c r="P52" s="22">
        <v>3</v>
      </c>
      <c r="Q52" s="50">
        <v>3</v>
      </c>
      <c r="R52" s="55">
        <v>2</v>
      </c>
      <c r="S52" s="55" t="s">
        <v>330</v>
      </c>
      <c r="T52" s="55" t="s">
        <v>330</v>
      </c>
      <c r="U52" s="55">
        <v>3</v>
      </c>
      <c r="V52" s="55">
        <v>3</v>
      </c>
      <c r="W52" s="55">
        <v>3</v>
      </c>
      <c r="X52" s="55" t="s">
        <v>330</v>
      </c>
      <c r="Y52" s="55" t="s">
        <v>330</v>
      </c>
      <c r="Z52" s="55" t="s">
        <v>330</v>
      </c>
      <c r="AA52" s="55">
        <v>3</v>
      </c>
      <c r="AB52" s="56">
        <v>1</v>
      </c>
      <c r="AC52" s="55" t="s">
        <v>330</v>
      </c>
      <c r="AD52" s="55" t="s">
        <v>330</v>
      </c>
      <c r="AE52" s="55">
        <v>3</v>
      </c>
      <c r="AF52" s="55">
        <v>3</v>
      </c>
      <c r="AG52" s="55">
        <v>3</v>
      </c>
      <c r="AH52" s="55" t="s">
        <v>330</v>
      </c>
      <c r="AI52" s="55" t="s">
        <v>330</v>
      </c>
      <c r="AJ52" s="55" t="s">
        <v>330</v>
      </c>
      <c r="AK52" s="55">
        <v>3</v>
      </c>
      <c r="AL52" s="55">
        <v>2</v>
      </c>
      <c r="AM52" s="55" t="s">
        <v>330</v>
      </c>
      <c r="AN52" s="55" t="s">
        <v>330</v>
      </c>
      <c r="AO52" s="55">
        <v>3</v>
      </c>
      <c r="AP52" s="55">
        <v>3</v>
      </c>
      <c r="AQ52" s="55">
        <v>3</v>
      </c>
      <c r="AR52" s="55" t="s">
        <v>330</v>
      </c>
      <c r="AS52" s="55" t="s">
        <v>330</v>
      </c>
      <c r="AT52" s="55" t="s">
        <v>330</v>
      </c>
      <c r="AU52" s="55">
        <v>2</v>
      </c>
      <c r="AV52" s="55">
        <v>2</v>
      </c>
      <c r="AW52" s="55" t="s">
        <v>330</v>
      </c>
      <c r="AX52" s="55" t="s">
        <v>330</v>
      </c>
      <c r="AY52" s="55">
        <v>2</v>
      </c>
      <c r="AZ52" s="55">
        <v>2</v>
      </c>
      <c r="BA52" s="55">
        <v>2</v>
      </c>
      <c r="BB52" s="55" t="s">
        <v>330</v>
      </c>
      <c r="BC52" s="55" t="s">
        <v>330</v>
      </c>
      <c r="BD52" s="55" t="s">
        <v>330</v>
      </c>
      <c r="BE52" s="55">
        <v>2</v>
      </c>
      <c r="BF52" s="55">
        <v>2</v>
      </c>
      <c r="BG52" s="55" t="s">
        <v>330</v>
      </c>
      <c r="BH52" s="55" t="s">
        <v>330</v>
      </c>
      <c r="BI52" s="55">
        <v>2</v>
      </c>
      <c r="BJ52" s="55">
        <v>2</v>
      </c>
      <c r="BK52" s="55">
        <v>2</v>
      </c>
      <c r="BL52" s="55" t="s">
        <v>330</v>
      </c>
      <c r="BM52" s="55" t="s">
        <v>330</v>
      </c>
      <c r="BN52" s="55" t="s">
        <v>330</v>
      </c>
      <c r="BO52" s="54" t="str">
        <f t="shared" si="3"/>
        <v>Same</v>
      </c>
    </row>
    <row r="53" spans="1:67" ht="12.75">
      <c r="A53" s="39" t="str">
        <f t="shared" si="2"/>
        <v>Report</v>
      </c>
      <c r="B53" s="50" t="s">
        <v>353</v>
      </c>
      <c r="C53" s="50">
        <v>52911</v>
      </c>
      <c r="D53" s="50" t="s">
        <v>68</v>
      </c>
      <c r="E53" s="50" t="s">
        <v>237</v>
      </c>
      <c r="F53" s="48" t="s">
        <v>238</v>
      </c>
      <c r="G53" s="50" t="s">
        <v>261</v>
      </c>
      <c r="H53" s="50" t="s">
        <v>285</v>
      </c>
      <c r="I53" s="43">
        <v>446661</v>
      </c>
      <c r="J53" s="36">
        <v>41946</v>
      </c>
      <c r="K53" s="36">
        <v>41950</v>
      </c>
      <c r="L53" s="36" t="s">
        <v>234</v>
      </c>
      <c r="M53" s="36">
        <v>41983</v>
      </c>
      <c r="N53" s="50">
        <v>330961</v>
      </c>
      <c r="O53" s="37">
        <v>39850</v>
      </c>
      <c r="P53" s="22">
        <v>2</v>
      </c>
      <c r="Q53" s="50">
        <v>4</v>
      </c>
      <c r="R53" s="55" t="s">
        <v>330</v>
      </c>
      <c r="S53" s="55" t="s">
        <v>330</v>
      </c>
      <c r="T53" s="55">
        <v>4</v>
      </c>
      <c r="U53" s="55" t="s">
        <v>330</v>
      </c>
      <c r="V53" s="55">
        <v>4</v>
      </c>
      <c r="W53" s="55">
        <v>4</v>
      </c>
      <c r="X53" s="55">
        <v>4</v>
      </c>
      <c r="Y53" s="55" t="s">
        <v>330</v>
      </c>
      <c r="Z53" s="55">
        <v>4</v>
      </c>
      <c r="AA53" s="55">
        <v>3</v>
      </c>
      <c r="AB53" s="56" t="s">
        <v>330</v>
      </c>
      <c r="AC53" s="55" t="s">
        <v>330</v>
      </c>
      <c r="AD53" s="55">
        <v>3</v>
      </c>
      <c r="AE53" s="55" t="s">
        <v>330</v>
      </c>
      <c r="AF53" s="55">
        <v>3</v>
      </c>
      <c r="AG53" s="55">
        <v>3</v>
      </c>
      <c r="AH53" s="55">
        <v>3</v>
      </c>
      <c r="AI53" s="55" t="s">
        <v>330</v>
      </c>
      <c r="AJ53" s="55">
        <v>3</v>
      </c>
      <c r="AK53" s="55">
        <v>3</v>
      </c>
      <c r="AL53" s="55" t="s">
        <v>330</v>
      </c>
      <c r="AM53" s="55" t="s">
        <v>330</v>
      </c>
      <c r="AN53" s="55">
        <v>3</v>
      </c>
      <c r="AO53" s="55" t="s">
        <v>330</v>
      </c>
      <c r="AP53" s="55">
        <v>3</v>
      </c>
      <c r="AQ53" s="55">
        <v>3</v>
      </c>
      <c r="AR53" s="55">
        <v>3</v>
      </c>
      <c r="AS53" s="55" t="s">
        <v>330</v>
      </c>
      <c r="AT53" s="55">
        <v>3</v>
      </c>
      <c r="AU53" s="55">
        <v>4</v>
      </c>
      <c r="AV53" s="55" t="s">
        <v>330</v>
      </c>
      <c r="AW53" s="55" t="s">
        <v>330</v>
      </c>
      <c r="AX53" s="55">
        <v>4</v>
      </c>
      <c r="AY53" s="55" t="s">
        <v>330</v>
      </c>
      <c r="AZ53" s="55">
        <v>4</v>
      </c>
      <c r="BA53" s="55">
        <v>4</v>
      </c>
      <c r="BB53" s="55">
        <v>4</v>
      </c>
      <c r="BC53" s="55" t="s">
        <v>330</v>
      </c>
      <c r="BD53" s="55">
        <v>4</v>
      </c>
      <c r="BE53" s="55">
        <v>3</v>
      </c>
      <c r="BF53" s="55" t="s">
        <v>330</v>
      </c>
      <c r="BG53" s="55" t="s">
        <v>330</v>
      </c>
      <c r="BH53" s="55">
        <v>3</v>
      </c>
      <c r="BI53" s="55" t="s">
        <v>330</v>
      </c>
      <c r="BJ53" s="55">
        <v>3</v>
      </c>
      <c r="BK53" s="55">
        <v>3</v>
      </c>
      <c r="BL53" s="55">
        <v>3</v>
      </c>
      <c r="BM53" s="55" t="s">
        <v>330</v>
      </c>
      <c r="BN53" s="55">
        <v>3</v>
      </c>
      <c r="BO53" s="54" t="str">
        <f t="shared" si="3"/>
        <v>Declined</v>
      </c>
    </row>
    <row r="54" spans="1:67" ht="12.75">
      <c r="A54" s="39" t="str">
        <f t="shared" si="2"/>
        <v>Report</v>
      </c>
      <c r="B54" s="50" t="s">
        <v>354</v>
      </c>
      <c r="C54" s="50">
        <v>50229</v>
      </c>
      <c r="D54" s="50" t="s">
        <v>68</v>
      </c>
      <c r="E54" s="50" t="s">
        <v>231</v>
      </c>
      <c r="F54" s="48" t="s">
        <v>403</v>
      </c>
      <c r="G54" s="50" t="s">
        <v>261</v>
      </c>
      <c r="H54" s="50" t="s">
        <v>355</v>
      </c>
      <c r="I54" s="43">
        <v>446660</v>
      </c>
      <c r="J54" s="36">
        <v>41946</v>
      </c>
      <c r="K54" s="36">
        <v>41950</v>
      </c>
      <c r="L54" s="36" t="s">
        <v>234</v>
      </c>
      <c r="M54" s="36">
        <v>41983</v>
      </c>
      <c r="N54" s="50">
        <v>408465</v>
      </c>
      <c r="O54" s="37">
        <v>41418</v>
      </c>
      <c r="P54" s="22">
        <v>3</v>
      </c>
      <c r="Q54" s="50">
        <v>2</v>
      </c>
      <c r="R54" s="55" t="s">
        <v>330</v>
      </c>
      <c r="S54" s="55" t="s">
        <v>330</v>
      </c>
      <c r="T54" s="55" t="s">
        <v>330</v>
      </c>
      <c r="U54" s="55">
        <v>2</v>
      </c>
      <c r="V54" s="55">
        <v>2</v>
      </c>
      <c r="W54" s="55">
        <v>3</v>
      </c>
      <c r="X54" s="55">
        <v>2</v>
      </c>
      <c r="Y54" s="55" t="s">
        <v>330</v>
      </c>
      <c r="Z54" s="55">
        <v>2</v>
      </c>
      <c r="AA54" s="55">
        <v>2</v>
      </c>
      <c r="AB54" s="56" t="s">
        <v>330</v>
      </c>
      <c r="AC54" s="55" t="s">
        <v>330</v>
      </c>
      <c r="AD54" s="55" t="s">
        <v>330</v>
      </c>
      <c r="AE54" s="55">
        <v>2</v>
      </c>
      <c r="AF54" s="55">
        <v>2</v>
      </c>
      <c r="AG54" s="55">
        <v>3</v>
      </c>
      <c r="AH54" s="55">
        <v>2</v>
      </c>
      <c r="AI54" s="55" t="s">
        <v>330</v>
      </c>
      <c r="AJ54" s="55">
        <v>2</v>
      </c>
      <c r="AK54" s="55">
        <v>2</v>
      </c>
      <c r="AL54" s="55" t="s">
        <v>330</v>
      </c>
      <c r="AM54" s="55" t="s">
        <v>330</v>
      </c>
      <c r="AN54" s="55" t="s">
        <v>330</v>
      </c>
      <c r="AO54" s="55">
        <v>2</v>
      </c>
      <c r="AP54" s="55">
        <v>2</v>
      </c>
      <c r="AQ54" s="55">
        <v>3</v>
      </c>
      <c r="AR54" s="55">
        <v>2</v>
      </c>
      <c r="AS54" s="55" t="s">
        <v>330</v>
      </c>
      <c r="AT54" s="55">
        <v>2</v>
      </c>
      <c r="AU54" s="55">
        <v>2</v>
      </c>
      <c r="AV54" s="55" t="s">
        <v>330</v>
      </c>
      <c r="AW54" s="55" t="s">
        <v>330</v>
      </c>
      <c r="AX54" s="55" t="s">
        <v>330</v>
      </c>
      <c r="AY54" s="55">
        <v>2</v>
      </c>
      <c r="AZ54" s="55">
        <v>2</v>
      </c>
      <c r="BA54" s="55">
        <v>3</v>
      </c>
      <c r="BB54" s="55">
        <v>2</v>
      </c>
      <c r="BC54" s="55" t="s">
        <v>330</v>
      </c>
      <c r="BD54" s="55">
        <v>2</v>
      </c>
      <c r="BE54" s="55">
        <v>3</v>
      </c>
      <c r="BF54" s="55" t="s">
        <v>330</v>
      </c>
      <c r="BG54" s="55" t="s">
        <v>330</v>
      </c>
      <c r="BH54" s="55" t="s">
        <v>330</v>
      </c>
      <c r="BI54" s="55">
        <v>3</v>
      </c>
      <c r="BJ54" s="55">
        <v>3</v>
      </c>
      <c r="BK54" s="55">
        <v>3</v>
      </c>
      <c r="BL54" s="55">
        <v>3</v>
      </c>
      <c r="BM54" s="55" t="s">
        <v>330</v>
      </c>
      <c r="BN54" s="55">
        <v>3</v>
      </c>
      <c r="BO54" s="54" t="str">
        <f t="shared" si="3"/>
        <v>Improved</v>
      </c>
    </row>
    <row r="55" spans="1:67" ht="12.75">
      <c r="A55" s="39" t="str">
        <f t="shared" si="2"/>
        <v>Report</v>
      </c>
      <c r="B55" s="50" t="s">
        <v>352</v>
      </c>
      <c r="C55" s="50">
        <v>57838</v>
      </c>
      <c r="D55" s="50" t="s">
        <v>22</v>
      </c>
      <c r="E55" s="50" t="s">
        <v>292</v>
      </c>
      <c r="F55" s="48" t="s">
        <v>404</v>
      </c>
      <c r="G55" s="50" t="s">
        <v>22</v>
      </c>
      <c r="H55" s="50" t="s">
        <v>256</v>
      </c>
      <c r="I55" s="43">
        <v>452620</v>
      </c>
      <c r="J55" s="36">
        <v>41947</v>
      </c>
      <c r="K55" s="36">
        <v>41950</v>
      </c>
      <c r="L55" s="36" t="s">
        <v>234</v>
      </c>
      <c r="M55" s="36">
        <v>41985</v>
      </c>
      <c r="N55" s="50" t="s">
        <v>235</v>
      </c>
      <c r="O55" s="37" t="s">
        <v>235</v>
      </c>
      <c r="P55" s="22" t="s">
        <v>235</v>
      </c>
      <c r="Q55" s="50">
        <v>3</v>
      </c>
      <c r="R55" s="55" t="s">
        <v>330</v>
      </c>
      <c r="S55" s="55" t="s">
        <v>330</v>
      </c>
      <c r="T55" s="55" t="s">
        <v>330</v>
      </c>
      <c r="U55" s="55" t="s">
        <v>330</v>
      </c>
      <c r="V55" s="55" t="s">
        <v>330</v>
      </c>
      <c r="W55" s="55">
        <v>3</v>
      </c>
      <c r="X55" s="55" t="s">
        <v>330</v>
      </c>
      <c r="Y55" s="55" t="s">
        <v>330</v>
      </c>
      <c r="Z55" s="55" t="s">
        <v>330</v>
      </c>
      <c r="AA55" s="55">
        <v>3</v>
      </c>
      <c r="AB55" s="56" t="s">
        <v>330</v>
      </c>
      <c r="AC55" s="55" t="s">
        <v>330</v>
      </c>
      <c r="AD55" s="55" t="s">
        <v>330</v>
      </c>
      <c r="AE55" s="55" t="s">
        <v>330</v>
      </c>
      <c r="AF55" s="55" t="s">
        <v>330</v>
      </c>
      <c r="AG55" s="55">
        <v>3</v>
      </c>
      <c r="AH55" s="55" t="s">
        <v>330</v>
      </c>
      <c r="AI55" s="55" t="s">
        <v>330</v>
      </c>
      <c r="AJ55" s="55" t="s">
        <v>330</v>
      </c>
      <c r="AK55" s="55">
        <v>3</v>
      </c>
      <c r="AL55" s="55" t="s">
        <v>330</v>
      </c>
      <c r="AM55" s="55" t="s">
        <v>330</v>
      </c>
      <c r="AN55" s="55" t="s">
        <v>330</v>
      </c>
      <c r="AO55" s="55" t="s">
        <v>330</v>
      </c>
      <c r="AP55" s="55" t="s">
        <v>330</v>
      </c>
      <c r="AQ55" s="55">
        <v>3</v>
      </c>
      <c r="AR55" s="55" t="s">
        <v>330</v>
      </c>
      <c r="AS55" s="55" t="s">
        <v>330</v>
      </c>
      <c r="AT55" s="55" t="s">
        <v>330</v>
      </c>
      <c r="AU55" s="55">
        <v>3</v>
      </c>
      <c r="AV55" s="55" t="s">
        <v>330</v>
      </c>
      <c r="AW55" s="55" t="s">
        <v>330</v>
      </c>
      <c r="AX55" s="55" t="s">
        <v>330</v>
      </c>
      <c r="AY55" s="55" t="s">
        <v>330</v>
      </c>
      <c r="AZ55" s="55" t="s">
        <v>330</v>
      </c>
      <c r="BA55" s="55">
        <v>3</v>
      </c>
      <c r="BB55" s="55" t="s">
        <v>330</v>
      </c>
      <c r="BC55" s="55" t="s">
        <v>330</v>
      </c>
      <c r="BD55" s="55" t="s">
        <v>330</v>
      </c>
      <c r="BE55" s="55">
        <v>2</v>
      </c>
      <c r="BF55" s="55" t="s">
        <v>330</v>
      </c>
      <c r="BG55" s="55" t="s">
        <v>330</v>
      </c>
      <c r="BH55" s="55" t="s">
        <v>330</v>
      </c>
      <c r="BI55" s="55" t="s">
        <v>330</v>
      </c>
      <c r="BJ55" s="55" t="s">
        <v>330</v>
      </c>
      <c r="BK55" s="55">
        <v>2</v>
      </c>
      <c r="BL55" s="55" t="s">
        <v>330</v>
      </c>
      <c r="BM55" s="55" t="s">
        <v>330</v>
      </c>
      <c r="BN55" s="55" t="s">
        <v>330</v>
      </c>
      <c r="BO55" s="54" t="str">
        <f t="shared" si="3"/>
        <v>No previous inspection</v>
      </c>
    </row>
    <row r="56" spans="1:67" ht="12.75">
      <c r="A56" s="39" t="str">
        <f t="shared" si="2"/>
        <v>Report</v>
      </c>
      <c r="B56" s="50" t="s">
        <v>360</v>
      </c>
      <c r="C56" s="50">
        <v>58507</v>
      </c>
      <c r="D56" s="50" t="s">
        <v>22</v>
      </c>
      <c r="E56" s="50" t="s">
        <v>237</v>
      </c>
      <c r="F56" s="48" t="s">
        <v>405</v>
      </c>
      <c r="G56" s="50" t="s">
        <v>22</v>
      </c>
      <c r="H56" s="50" t="s">
        <v>302</v>
      </c>
      <c r="I56" s="43">
        <v>451204</v>
      </c>
      <c r="J56" s="36">
        <v>41953</v>
      </c>
      <c r="K56" s="36">
        <v>41955</v>
      </c>
      <c r="L56" s="36" t="s">
        <v>234</v>
      </c>
      <c r="M56" s="36">
        <v>41988</v>
      </c>
      <c r="N56" s="50" t="s">
        <v>235</v>
      </c>
      <c r="O56" s="37" t="s">
        <v>235</v>
      </c>
      <c r="P56" s="22" t="s">
        <v>235</v>
      </c>
      <c r="Q56" s="50">
        <v>2</v>
      </c>
      <c r="R56" s="55" t="s">
        <v>330</v>
      </c>
      <c r="S56" s="55" t="s">
        <v>330</v>
      </c>
      <c r="T56" s="55" t="s">
        <v>330</v>
      </c>
      <c r="U56" s="55" t="s">
        <v>330</v>
      </c>
      <c r="V56" s="55" t="s">
        <v>330</v>
      </c>
      <c r="W56" s="55" t="s">
        <v>330</v>
      </c>
      <c r="X56" s="55" t="s">
        <v>330</v>
      </c>
      <c r="Y56" s="55" t="s">
        <v>330</v>
      </c>
      <c r="Z56" s="55">
        <v>2</v>
      </c>
      <c r="AA56" s="55">
        <v>2</v>
      </c>
      <c r="AB56" s="56" t="s">
        <v>330</v>
      </c>
      <c r="AC56" s="55" t="s">
        <v>330</v>
      </c>
      <c r="AD56" s="55" t="s">
        <v>330</v>
      </c>
      <c r="AE56" s="55" t="s">
        <v>330</v>
      </c>
      <c r="AF56" s="55" t="s">
        <v>330</v>
      </c>
      <c r="AG56" s="55" t="s">
        <v>330</v>
      </c>
      <c r="AH56" s="55" t="s">
        <v>330</v>
      </c>
      <c r="AI56" s="55" t="s">
        <v>330</v>
      </c>
      <c r="AJ56" s="55">
        <v>2</v>
      </c>
      <c r="AK56" s="55">
        <v>2</v>
      </c>
      <c r="AL56" s="55" t="s">
        <v>330</v>
      </c>
      <c r="AM56" s="55" t="s">
        <v>330</v>
      </c>
      <c r="AN56" s="55" t="s">
        <v>330</v>
      </c>
      <c r="AO56" s="55" t="s">
        <v>330</v>
      </c>
      <c r="AP56" s="55" t="s">
        <v>330</v>
      </c>
      <c r="AQ56" s="55" t="s">
        <v>330</v>
      </c>
      <c r="AR56" s="55" t="s">
        <v>330</v>
      </c>
      <c r="AS56" s="55" t="s">
        <v>330</v>
      </c>
      <c r="AT56" s="55">
        <v>2</v>
      </c>
      <c r="AU56" s="55">
        <v>2</v>
      </c>
      <c r="AV56" s="55" t="s">
        <v>330</v>
      </c>
      <c r="AW56" s="55" t="s">
        <v>330</v>
      </c>
      <c r="AX56" s="55" t="s">
        <v>330</v>
      </c>
      <c r="AY56" s="55" t="s">
        <v>330</v>
      </c>
      <c r="AZ56" s="55" t="s">
        <v>330</v>
      </c>
      <c r="BA56" s="55" t="s">
        <v>330</v>
      </c>
      <c r="BB56" s="55" t="s">
        <v>330</v>
      </c>
      <c r="BC56" s="55" t="s">
        <v>330</v>
      </c>
      <c r="BD56" s="55">
        <v>2</v>
      </c>
      <c r="BE56" s="55">
        <v>1</v>
      </c>
      <c r="BF56" s="55" t="s">
        <v>330</v>
      </c>
      <c r="BG56" s="55" t="s">
        <v>330</v>
      </c>
      <c r="BH56" s="55" t="s">
        <v>330</v>
      </c>
      <c r="BI56" s="55" t="s">
        <v>330</v>
      </c>
      <c r="BJ56" s="55" t="s">
        <v>330</v>
      </c>
      <c r="BK56" s="55" t="s">
        <v>330</v>
      </c>
      <c r="BL56" s="55" t="s">
        <v>330</v>
      </c>
      <c r="BM56" s="55" t="s">
        <v>330</v>
      </c>
      <c r="BN56" s="55">
        <v>1</v>
      </c>
      <c r="BO56" s="54" t="str">
        <f t="shared" si="3"/>
        <v>No previous inspection</v>
      </c>
    </row>
    <row r="57" spans="1:67" ht="12.75">
      <c r="A57" s="39" t="str">
        <f t="shared" si="2"/>
        <v>Report</v>
      </c>
      <c r="B57" s="50" t="s">
        <v>382</v>
      </c>
      <c r="C57" s="50">
        <v>131869</v>
      </c>
      <c r="D57" s="50" t="s">
        <v>24</v>
      </c>
      <c r="E57" s="50" t="s">
        <v>231</v>
      </c>
      <c r="F57" s="48" t="s">
        <v>406</v>
      </c>
      <c r="G57" s="50" t="s">
        <v>239</v>
      </c>
      <c r="H57" s="50" t="s">
        <v>240</v>
      </c>
      <c r="I57" s="43">
        <v>429190</v>
      </c>
      <c r="J57" s="36">
        <v>41954</v>
      </c>
      <c r="K57" s="36">
        <v>41956</v>
      </c>
      <c r="L57" s="36" t="s">
        <v>234</v>
      </c>
      <c r="M57" s="36">
        <v>41989</v>
      </c>
      <c r="N57" s="50">
        <v>316974</v>
      </c>
      <c r="O57" s="37">
        <v>39360</v>
      </c>
      <c r="P57" s="22">
        <v>2</v>
      </c>
      <c r="Q57" s="50">
        <v>2</v>
      </c>
      <c r="R57" s="55" t="s">
        <v>330</v>
      </c>
      <c r="S57" s="55" t="s">
        <v>330</v>
      </c>
      <c r="T57" s="55" t="s">
        <v>330</v>
      </c>
      <c r="U57" s="55">
        <v>2</v>
      </c>
      <c r="V57" s="55">
        <v>2</v>
      </c>
      <c r="W57" s="55" t="s">
        <v>330</v>
      </c>
      <c r="X57" s="55" t="s">
        <v>330</v>
      </c>
      <c r="Y57" s="55" t="s">
        <v>330</v>
      </c>
      <c r="Z57" s="55" t="s">
        <v>330</v>
      </c>
      <c r="AA57" s="55">
        <v>2</v>
      </c>
      <c r="AB57" s="56" t="s">
        <v>330</v>
      </c>
      <c r="AC57" s="55" t="s">
        <v>330</v>
      </c>
      <c r="AD57" s="55" t="s">
        <v>330</v>
      </c>
      <c r="AE57" s="55">
        <v>2</v>
      </c>
      <c r="AF57" s="55">
        <v>2</v>
      </c>
      <c r="AG57" s="55" t="s">
        <v>330</v>
      </c>
      <c r="AH57" s="55" t="s">
        <v>330</v>
      </c>
      <c r="AI57" s="55" t="s">
        <v>330</v>
      </c>
      <c r="AJ57" s="55" t="s">
        <v>330</v>
      </c>
      <c r="AK57" s="55">
        <v>2</v>
      </c>
      <c r="AL57" s="55" t="s">
        <v>330</v>
      </c>
      <c r="AM57" s="55" t="s">
        <v>330</v>
      </c>
      <c r="AN57" s="55" t="s">
        <v>330</v>
      </c>
      <c r="AO57" s="55">
        <v>2</v>
      </c>
      <c r="AP57" s="55">
        <v>2</v>
      </c>
      <c r="AQ57" s="55" t="s">
        <v>330</v>
      </c>
      <c r="AR57" s="55" t="s">
        <v>330</v>
      </c>
      <c r="AS57" s="55" t="s">
        <v>330</v>
      </c>
      <c r="AT57" s="55" t="s">
        <v>330</v>
      </c>
      <c r="AU57" s="55">
        <v>2</v>
      </c>
      <c r="AV57" s="55" t="s">
        <v>330</v>
      </c>
      <c r="AW57" s="55" t="s">
        <v>330</v>
      </c>
      <c r="AX57" s="55" t="s">
        <v>330</v>
      </c>
      <c r="AY57" s="55">
        <v>2</v>
      </c>
      <c r="AZ57" s="55">
        <v>2</v>
      </c>
      <c r="BA57" s="55" t="s">
        <v>330</v>
      </c>
      <c r="BB57" s="55" t="s">
        <v>330</v>
      </c>
      <c r="BC57" s="55" t="s">
        <v>330</v>
      </c>
      <c r="BD57" s="55" t="s">
        <v>330</v>
      </c>
      <c r="BE57" s="55">
        <v>2</v>
      </c>
      <c r="BF57" s="55" t="s">
        <v>330</v>
      </c>
      <c r="BG57" s="55" t="s">
        <v>330</v>
      </c>
      <c r="BH57" s="55" t="s">
        <v>330</v>
      </c>
      <c r="BI57" s="55">
        <v>2</v>
      </c>
      <c r="BJ57" s="55">
        <v>2</v>
      </c>
      <c r="BK57" s="55" t="s">
        <v>330</v>
      </c>
      <c r="BL57" s="55" t="s">
        <v>330</v>
      </c>
      <c r="BM57" s="55" t="s">
        <v>330</v>
      </c>
      <c r="BN57" s="55" t="s">
        <v>330</v>
      </c>
      <c r="BO57" s="54" t="str">
        <f t="shared" si="3"/>
        <v>Same</v>
      </c>
    </row>
    <row r="58" spans="1:67" ht="12.75">
      <c r="A58" s="39" t="str">
        <f t="shared" si="2"/>
        <v>Report</v>
      </c>
      <c r="B58" s="50" t="s">
        <v>362</v>
      </c>
      <c r="C58" s="50">
        <v>50246</v>
      </c>
      <c r="D58" s="50" t="s">
        <v>68</v>
      </c>
      <c r="E58" s="50" t="s">
        <v>292</v>
      </c>
      <c r="F58" s="48" t="s">
        <v>425</v>
      </c>
      <c r="G58" s="50" t="s">
        <v>261</v>
      </c>
      <c r="H58" s="50" t="s">
        <v>262</v>
      </c>
      <c r="I58" s="43">
        <v>452599</v>
      </c>
      <c r="J58" s="36">
        <v>41954</v>
      </c>
      <c r="K58" s="36">
        <v>41956</v>
      </c>
      <c r="L58" s="36" t="s">
        <v>234</v>
      </c>
      <c r="M58" s="36">
        <v>41996</v>
      </c>
      <c r="N58" s="50">
        <v>354479</v>
      </c>
      <c r="O58" s="37">
        <v>40508</v>
      </c>
      <c r="P58" s="22">
        <v>2</v>
      </c>
      <c r="Q58" s="50">
        <v>3</v>
      </c>
      <c r="R58" s="55" t="s">
        <v>330</v>
      </c>
      <c r="S58" s="55" t="s">
        <v>330</v>
      </c>
      <c r="T58" s="55" t="s">
        <v>330</v>
      </c>
      <c r="U58" s="55" t="s">
        <v>330</v>
      </c>
      <c r="V58" s="55" t="s">
        <v>330</v>
      </c>
      <c r="W58" s="55" t="s">
        <v>330</v>
      </c>
      <c r="X58" s="55">
        <v>3</v>
      </c>
      <c r="Y58" s="55" t="s">
        <v>330</v>
      </c>
      <c r="Z58" s="55" t="s">
        <v>330</v>
      </c>
      <c r="AA58" s="55">
        <v>3</v>
      </c>
      <c r="AB58" s="56" t="s">
        <v>330</v>
      </c>
      <c r="AC58" s="55" t="s">
        <v>330</v>
      </c>
      <c r="AD58" s="55" t="s">
        <v>330</v>
      </c>
      <c r="AE58" s="55" t="s">
        <v>330</v>
      </c>
      <c r="AF58" s="55" t="s">
        <v>330</v>
      </c>
      <c r="AG58" s="55" t="s">
        <v>330</v>
      </c>
      <c r="AH58" s="55">
        <v>3</v>
      </c>
      <c r="AI58" s="55" t="s">
        <v>330</v>
      </c>
      <c r="AJ58" s="55" t="s">
        <v>330</v>
      </c>
      <c r="AK58" s="55">
        <v>2</v>
      </c>
      <c r="AL58" s="55" t="s">
        <v>330</v>
      </c>
      <c r="AM58" s="55" t="s">
        <v>330</v>
      </c>
      <c r="AN58" s="55" t="s">
        <v>330</v>
      </c>
      <c r="AO58" s="55" t="s">
        <v>330</v>
      </c>
      <c r="AP58" s="55" t="s">
        <v>330</v>
      </c>
      <c r="AQ58" s="55" t="s">
        <v>330</v>
      </c>
      <c r="AR58" s="55">
        <v>2</v>
      </c>
      <c r="AS58" s="55" t="s">
        <v>330</v>
      </c>
      <c r="AT58" s="55" t="s">
        <v>330</v>
      </c>
      <c r="AU58" s="55">
        <v>3</v>
      </c>
      <c r="AV58" s="55" t="s">
        <v>330</v>
      </c>
      <c r="AW58" s="55" t="s">
        <v>330</v>
      </c>
      <c r="AX58" s="55" t="s">
        <v>330</v>
      </c>
      <c r="AY58" s="55" t="s">
        <v>330</v>
      </c>
      <c r="AZ58" s="55" t="s">
        <v>330</v>
      </c>
      <c r="BA58" s="55" t="s">
        <v>330</v>
      </c>
      <c r="BB58" s="55">
        <v>3</v>
      </c>
      <c r="BC58" s="55" t="s">
        <v>330</v>
      </c>
      <c r="BD58" s="55" t="s">
        <v>330</v>
      </c>
      <c r="BE58" s="55">
        <v>3</v>
      </c>
      <c r="BF58" s="55" t="s">
        <v>330</v>
      </c>
      <c r="BG58" s="55" t="s">
        <v>330</v>
      </c>
      <c r="BH58" s="55" t="s">
        <v>330</v>
      </c>
      <c r="BI58" s="55" t="s">
        <v>330</v>
      </c>
      <c r="BJ58" s="55" t="s">
        <v>330</v>
      </c>
      <c r="BK58" s="55" t="s">
        <v>330</v>
      </c>
      <c r="BL58" s="55">
        <v>3</v>
      </c>
      <c r="BM58" s="55" t="s">
        <v>330</v>
      </c>
      <c r="BN58" s="55" t="s">
        <v>330</v>
      </c>
      <c r="BO58" s="54" t="str">
        <f t="shared" si="3"/>
        <v>Declined</v>
      </c>
    </row>
    <row r="59" spans="1:67" ht="12.75">
      <c r="A59" s="39" t="str">
        <f t="shared" si="2"/>
        <v>Report</v>
      </c>
      <c r="B59" s="50" t="s">
        <v>357</v>
      </c>
      <c r="C59" s="50">
        <v>58805</v>
      </c>
      <c r="D59" s="50" t="s">
        <v>23</v>
      </c>
      <c r="E59" s="50" t="s">
        <v>292</v>
      </c>
      <c r="F59" s="48" t="s">
        <v>299</v>
      </c>
      <c r="G59" s="50" t="s">
        <v>23</v>
      </c>
      <c r="H59" s="50" t="s">
        <v>233</v>
      </c>
      <c r="I59" s="43">
        <v>430252</v>
      </c>
      <c r="J59" s="36">
        <v>41953</v>
      </c>
      <c r="K59" s="36">
        <v>41957</v>
      </c>
      <c r="L59" s="36" t="s">
        <v>234</v>
      </c>
      <c r="M59" s="36">
        <v>41992</v>
      </c>
      <c r="N59" s="50">
        <v>408528</v>
      </c>
      <c r="O59" s="37">
        <v>41432</v>
      </c>
      <c r="P59" s="22">
        <v>3</v>
      </c>
      <c r="Q59" s="50">
        <v>2</v>
      </c>
      <c r="R59" s="55" t="s">
        <v>330</v>
      </c>
      <c r="S59" s="55" t="s">
        <v>330</v>
      </c>
      <c r="T59" s="55" t="s">
        <v>330</v>
      </c>
      <c r="U59" s="55" t="s">
        <v>330</v>
      </c>
      <c r="V59" s="55" t="s">
        <v>330</v>
      </c>
      <c r="W59" s="55">
        <v>2</v>
      </c>
      <c r="X59" s="55" t="s">
        <v>330</v>
      </c>
      <c r="Y59" s="55" t="s">
        <v>330</v>
      </c>
      <c r="Z59" s="55" t="s">
        <v>330</v>
      </c>
      <c r="AA59" s="55">
        <v>3</v>
      </c>
      <c r="AB59" s="56" t="s">
        <v>330</v>
      </c>
      <c r="AC59" s="55" t="s">
        <v>330</v>
      </c>
      <c r="AD59" s="55" t="s">
        <v>330</v>
      </c>
      <c r="AE59" s="55" t="s">
        <v>330</v>
      </c>
      <c r="AF59" s="55" t="s">
        <v>330</v>
      </c>
      <c r="AG59" s="55">
        <v>3</v>
      </c>
      <c r="AH59" s="55" t="s">
        <v>330</v>
      </c>
      <c r="AI59" s="55" t="s">
        <v>330</v>
      </c>
      <c r="AJ59" s="55" t="s">
        <v>330</v>
      </c>
      <c r="AK59" s="55">
        <v>2</v>
      </c>
      <c r="AL59" s="55" t="s">
        <v>330</v>
      </c>
      <c r="AM59" s="55" t="s">
        <v>330</v>
      </c>
      <c r="AN59" s="55" t="s">
        <v>330</v>
      </c>
      <c r="AO59" s="55" t="s">
        <v>330</v>
      </c>
      <c r="AP59" s="55" t="s">
        <v>330</v>
      </c>
      <c r="AQ59" s="55">
        <v>2</v>
      </c>
      <c r="AR59" s="55" t="s">
        <v>330</v>
      </c>
      <c r="AS59" s="55" t="s">
        <v>330</v>
      </c>
      <c r="AT59" s="55" t="s">
        <v>330</v>
      </c>
      <c r="AU59" s="55">
        <v>2</v>
      </c>
      <c r="AV59" s="55" t="s">
        <v>330</v>
      </c>
      <c r="AW59" s="55" t="s">
        <v>330</v>
      </c>
      <c r="AX59" s="55" t="s">
        <v>330</v>
      </c>
      <c r="AY59" s="55" t="s">
        <v>330</v>
      </c>
      <c r="AZ59" s="55" t="s">
        <v>330</v>
      </c>
      <c r="BA59" s="55">
        <v>2</v>
      </c>
      <c r="BB59" s="55" t="s">
        <v>330</v>
      </c>
      <c r="BC59" s="55" t="s">
        <v>330</v>
      </c>
      <c r="BD59" s="55" t="s">
        <v>330</v>
      </c>
      <c r="BE59" s="55">
        <v>2</v>
      </c>
      <c r="BF59" s="55" t="s">
        <v>330</v>
      </c>
      <c r="BG59" s="55" t="s">
        <v>330</v>
      </c>
      <c r="BH59" s="55" t="s">
        <v>330</v>
      </c>
      <c r="BI59" s="55" t="s">
        <v>330</v>
      </c>
      <c r="BJ59" s="55" t="s">
        <v>330</v>
      </c>
      <c r="BK59" s="55">
        <v>2</v>
      </c>
      <c r="BL59" s="55" t="s">
        <v>330</v>
      </c>
      <c r="BM59" s="55" t="s">
        <v>330</v>
      </c>
      <c r="BN59" s="55" t="s">
        <v>330</v>
      </c>
      <c r="BO59" s="54" t="str">
        <f t="shared" si="3"/>
        <v>Improved</v>
      </c>
    </row>
    <row r="60" spans="1:67" ht="12.75">
      <c r="A60" s="39" t="str">
        <f t="shared" si="2"/>
        <v>Report</v>
      </c>
      <c r="B60" s="50" t="s">
        <v>381</v>
      </c>
      <c r="C60" s="50">
        <v>130783</v>
      </c>
      <c r="D60" s="50" t="s">
        <v>65</v>
      </c>
      <c r="E60" s="50" t="s">
        <v>248</v>
      </c>
      <c r="F60" s="48" t="s">
        <v>410</v>
      </c>
      <c r="G60" s="50" t="s">
        <v>244</v>
      </c>
      <c r="H60" s="50" t="s">
        <v>252</v>
      </c>
      <c r="I60" s="43">
        <v>430278</v>
      </c>
      <c r="J60" s="36">
        <v>41953</v>
      </c>
      <c r="K60" s="36">
        <v>41957</v>
      </c>
      <c r="L60" s="36" t="s">
        <v>234</v>
      </c>
      <c r="M60" s="36">
        <v>41991</v>
      </c>
      <c r="N60" s="50">
        <v>410618</v>
      </c>
      <c r="O60" s="37">
        <v>41418</v>
      </c>
      <c r="P60" s="22">
        <v>3</v>
      </c>
      <c r="Q60" s="50">
        <v>3</v>
      </c>
      <c r="R60" s="55">
        <v>3</v>
      </c>
      <c r="S60" s="55" t="s">
        <v>330</v>
      </c>
      <c r="T60" s="55" t="s">
        <v>330</v>
      </c>
      <c r="U60" s="55">
        <v>3</v>
      </c>
      <c r="V60" s="55">
        <v>3</v>
      </c>
      <c r="W60" s="55">
        <v>3</v>
      </c>
      <c r="X60" s="55">
        <v>3</v>
      </c>
      <c r="Y60" s="55" t="s">
        <v>330</v>
      </c>
      <c r="Z60" s="55" t="s">
        <v>330</v>
      </c>
      <c r="AA60" s="55">
        <v>3</v>
      </c>
      <c r="AB60" s="56">
        <v>3</v>
      </c>
      <c r="AC60" s="55" t="s">
        <v>330</v>
      </c>
      <c r="AD60" s="55" t="s">
        <v>330</v>
      </c>
      <c r="AE60" s="55">
        <v>3</v>
      </c>
      <c r="AF60" s="55">
        <v>3</v>
      </c>
      <c r="AG60" s="55">
        <v>3</v>
      </c>
      <c r="AH60" s="55">
        <v>3</v>
      </c>
      <c r="AI60" s="55" t="s">
        <v>330</v>
      </c>
      <c r="AJ60" s="55" t="s">
        <v>330</v>
      </c>
      <c r="AK60" s="55">
        <v>3</v>
      </c>
      <c r="AL60" s="55">
        <v>3</v>
      </c>
      <c r="AM60" s="55" t="s">
        <v>330</v>
      </c>
      <c r="AN60" s="55" t="s">
        <v>330</v>
      </c>
      <c r="AO60" s="55">
        <v>3</v>
      </c>
      <c r="AP60" s="55">
        <v>3</v>
      </c>
      <c r="AQ60" s="55">
        <v>3</v>
      </c>
      <c r="AR60" s="55">
        <v>3</v>
      </c>
      <c r="AS60" s="55" t="s">
        <v>330</v>
      </c>
      <c r="AT60" s="55" t="s">
        <v>330</v>
      </c>
      <c r="AU60" s="55">
        <v>2</v>
      </c>
      <c r="AV60" s="55">
        <v>2</v>
      </c>
      <c r="AW60" s="55" t="s">
        <v>330</v>
      </c>
      <c r="AX60" s="55" t="s">
        <v>330</v>
      </c>
      <c r="AY60" s="55">
        <v>2</v>
      </c>
      <c r="AZ60" s="55">
        <v>2</v>
      </c>
      <c r="BA60" s="55">
        <v>2</v>
      </c>
      <c r="BB60" s="55">
        <v>2</v>
      </c>
      <c r="BC60" s="55" t="s">
        <v>330</v>
      </c>
      <c r="BD60" s="55" t="s">
        <v>330</v>
      </c>
      <c r="BE60" s="55">
        <v>2</v>
      </c>
      <c r="BF60" s="55">
        <v>2</v>
      </c>
      <c r="BG60" s="55" t="s">
        <v>330</v>
      </c>
      <c r="BH60" s="55" t="s">
        <v>330</v>
      </c>
      <c r="BI60" s="55">
        <v>2</v>
      </c>
      <c r="BJ60" s="55">
        <v>2</v>
      </c>
      <c r="BK60" s="55">
        <v>2</v>
      </c>
      <c r="BL60" s="55">
        <v>2</v>
      </c>
      <c r="BM60" s="55" t="s">
        <v>330</v>
      </c>
      <c r="BN60" s="55" t="s">
        <v>330</v>
      </c>
      <c r="BO60" s="54" t="str">
        <f t="shared" si="3"/>
        <v>Same</v>
      </c>
    </row>
    <row r="61" spans="1:67" ht="12.75">
      <c r="A61" s="39" t="str">
        <f aca="true" t="shared" si="4" ref="A61:A67">IF(C61&lt;&gt;"",HYPERLINK(CONCATENATE("http://reports.ofsted.gov.uk/inspection-reports/find-inspection-report/provider/ELS/",C61),"Report"),"")</f>
        <v>Report</v>
      </c>
      <c r="B61" s="50" t="s">
        <v>380</v>
      </c>
      <c r="C61" s="50">
        <v>139243</v>
      </c>
      <c r="D61" s="50" t="s">
        <v>24</v>
      </c>
      <c r="E61" s="50" t="s">
        <v>242</v>
      </c>
      <c r="F61" s="48" t="s">
        <v>409</v>
      </c>
      <c r="G61" s="50" t="s">
        <v>239</v>
      </c>
      <c r="H61" s="50" t="s">
        <v>240</v>
      </c>
      <c r="I61" s="43">
        <v>446688</v>
      </c>
      <c r="J61" s="36">
        <v>41955</v>
      </c>
      <c r="K61" s="36">
        <v>41957</v>
      </c>
      <c r="L61" s="36" t="s">
        <v>234</v>
      </c>
      <c r="M61" s="36">
        <v>41992</v>
      </c>
      <c r="N61" s="50" t="s">
        <v>235</v>
      </c>
      <c r="O61" s="37" t="s">
        <v>235</v>
      </c>
      <c r="P61" s="22" t="s">
        <v>235</v>
      </c>
      <c r="Q61" s="50">
        <v>3</v>
      </c>
      <c r="R61" s="55" t="s">
        <v>330</v>
      </c>
      <c r="S61" s="55" t="s">
        <v>330</v>
      </c>
      <c r="T61" s="55" t="s">
        <v>330</v>
      </c>
      <c r="U61" s="55" t="s">
        <v>330</v>
      </c>
      <c r="V61" s="55">
        <v>3</v>
      </c>
      <c r="W61" s="55" t="s">
        <v>330</v>
      </c>
      <c r="X61" s="55" t="s">
        <v>330</v>
      </c>
      <c r="Y61" s="55" t="s">
        <v>330</v>
      </c>
      <c r="Z61" s="55" t="s">
        <v>330</v>
      </c>
      <c r="AA61" s="55">
        <v>3</v>
      </c>
      <c r="AB61" s="56" t="s">
        <v>330</v>
      </c>
      <c r="AC61" s="55" t="s">
        <v>330</v>
      </c>
      <c r="AD61" s="55" t="s">
        <v>330</v>
      </c>
      <c r="AE61" s="55" t="s">
        <v>330</v>
      </c>
      <c r="AF61" s="55">
        <v>3</v>
      </c>
      <c r="AG61" s="55" t="s">
        <v>330</v>
      </c>
      <c r="AH61" s="55" t="s">
        <v>330</v>
      </c>
      <c r="AI61" s="55" t="s">
        <v>330</v>
      </c>
      <c r="AJ61" s="55" t="s">
        <v>330</v>
      </c>
      <c r="AK61" s="55">
        <v>3</v>
      </c>
      <c r="AL61" s="55" t="s">
        <v>330</v>
      </c>
      <c r="AM61" s="55" t="s">
        <v>330</v>
      </c>
      <c r="AN61" s="55" t="s">
        <v>330</v>
      </c>
      <c r="AO61" s="55" t="s">
        <v>330</v>
      </c>
      <c r="AP61" s="55">
        <v>3</v>
      </c>
      <c r="AQ61" s="55" t="s">
        <v>330</v>
      </c>
      <c r="AR61" s="55" t="s">
        <v>330</v>
      </c>
      <c r="AS61" s="55" t="s">
        <v>330</v>
      </c>
      <c r="AT61" s="55" t="s">
        <v>330</v>
      </c>
      <c r="AU61" s="55">
        <v>3</v>
      </c>
      <c r="AV61" s="55" t="s">
        <v>330</v>
      </c>
      <c r="AW61" s="55" t="s">
        <v>330</v>
      </c>
      <c r="AX61" s="55" t="s">
        <v>330</v>
      </c>
      <c r="AY61" s="55" t="s">
        <v>330</v>
      </c>
      <c r="AZ61" s="55">
        <v>3</v>
      </c>
      <c r="BA61" s="55" t="s">
        <v>330</v>
      </c>
      <c r="BB61" s="55" t="s">
        <v>330</v>
      </c>
      <c r="BC61" s="55" t="s">
        <v>330</v>
      </c>
      <c r="BD61" s="55" t="s">
        <v>330</v>
      </c>
      <c r="BE61" s="55">
        <v>3</v>
      </c>
      <c r="BF61" s="55" t="s">
        <v>330</v>
      </c>
      <c r="BG61" s="55" t="s">
        <v>330</v>
      </c>
      <c r="BH61" s="55" t="s">
        <v>330</v>
      </c>
      <c r="BI61" s="55" t="s">
        <v>330</v>
      </c>
      <c r="BJ61" s="55">
        <v>3</v>
      </c>
      <c r="BK61" s="55" t="s">
        <v>330</v>
      </c>
      <c r="BL61" s="55" t="s">
        <v>330</v>
      </c>
      <c r="BM61" s="55" t="s">
        <v>330</v>
      </c>
      <c r="BN61" s="55" t="s">
        <v>330</v>
      </c>
      <c r="BO61" s="54" t="str">
        <f aca="true" t="shared" si="5" ref="BO61:BO67">IF(P61="Null","No previous inspection",IF(Q61&gt;P61,"Declined",IF(Q61=P61,"Same",IF(Q61&lt;P61,"Improved"))))</f>
        <v>No previous inspection</v>
      </c>
    </row>
    <row r="62" spans="1:67" ht="12.75">
      <c r="A62" s="39" t="str">
        <f t="shared" si="4"/>
        <v>Report</v>
      </c>
      <c r="B62" s="50" t="s">
        <v>359</v>
      </c>
      <c r="C62" s="50">
        <v>50138</v>
      </c>
      <c r="D62" s="50" t="s">
        <v>22</v>
      </c>
      <c r="E62" s="50" t="s">
        <v>231</v>
      </c>
      <c r="F62" s="48" t="s">
        <v>328</v>
      </c>
      <c r="G62" s="50" t="s">
        <v>22</v>
      </c>
      <c r="H62" s="50" t="s">
        <v>302</v>
      </c>
      <c r="I62" s="43">
        <v>446599</v>
      </c>
      <c r="J62" s="36">
        <v>41953</v>
      </c>
      <c r="K62" s="36">
        <v>41957</v>
      </c>
      <c r="L62" s="36" t="s">
        <v>234</v>
      </c>
      <c r="M62" s="36">
        <v>41992</v>
      </c>
      <c r="N62" s="50">
        <v>408498</v>
      </c>
      <c r="O62" s="37">
        <v>41411</v>
      </c>
      <c r="P62" s="22">
        <v>2</v>
      </c>
      <c r="Q62" s="50">
        <v>3</v>
      </c>
      <c r="R62" s="55" t="s">
        <v>330</v>
      </c>
      <c r="S62" s="55" t="s">
        <v>330</v>
      </c>
      <c r="T62" s="55" t="s">
        <v>330</v>
      </c>
      <c r="U62" s="55" t="s">
        <v>330</v>
      </c>
      <c r="V62" s="55">
        <v>3</v>
      </c>
      <c r="W62" s="55">
        <v>3</v>
      </c>
      <c r="X62" s="55" t="s">
        <v>330</v>
      </c>
      <c r="Y62" s="55" t="s">
        <v>330</v>
      </c>
      <c r="Z62" s="55" t="s">
        <v>330</v>
      </c>
      <c r="AA62" s="55">
        <v>3</v>
      </c>
      <c r="AB62" s="56" t="s">
        <v>330</v>
      </c>
      <c r="AC62" s="55" t="s">
        <v>330</v>
      </c>
      <c r="AD62" s="55" t="s">
        <v>330</v>
      </c>
      <c r="AE62" s="55" t="s">
        <v>330</v>
      </c>
      <c r="AF62" s="55">
        <v>3</v>
      </c>
      <c r="AG62" s="55">
        <v>3</v>
      </c>
      <c r="AH62" s="55" t="s">
        <v>330</v>
      </c>
      <c r="AI62" s="55" t="s">
        <v>330</v>
      </c>
      <c r="AJ62" s="55" t="s">
        <v>330</v>
      </c>
      <c r="AK62" s="55">
        <v>3</v>
      </c>
      <c r="AL62" s="55" t="s">
        <v>330</v>
      </c>
      <c r="AM62" s="55" t="s">
        <v>330</v>
      </c>
      <c r="AN62" s="55" t="s">
        <v>330</v>
      </c>
      <c r="AO62" s="55" t="s">
        <v>330</v>
      </c>
      <c r="AP62" s="55">
        <v>3</v>
      </c>
      <c r="AQ62" s="55">
        <v>3</v>
      </c>
      <c r="AR62" s="55" t="s">
        <v>330</v>
      </c>
      <c r="AS62" s="55" t="s">
        <v>330</v>
      </c>
      <c r="AT62" s="55" t="s">
        <v>330</v>
      </c>
      <c r="AU62" s="55">
        <v>3</v>
      </c>
      <c r="AV62" s="55" t="s">
        <v>330</v>
      </c>
      <c r="AW62" s="55" t="s">
        <v>330</v>
      </c>
      <c r="AX62" s="55" t="s">
        <v>330</v>
      </c>
      <c r="AY62" s="55" t="s">
        <v>330</v>
      </c>
      <c r="AZ62" s="55">
        <v>3</v>
      </c>
      <c r="BA62" s="55">
        <v>3</v>
      </c>
      <c r="BB62" s="55" t="s">
        <v>330</v>
      </c>
      <c r="BC62" s="55" t="s">
        <v>330</v>
      </c>
      <c r="BD62" s="55" t="s">
        <v>330</v>
      </c>
      <c r="BE62" s="55">
        <v>2</v>
      </c>
      <c r="BF62" s="55" t="s">
        <v>330</v>
      </c>
      <c r="BG62" s="55" t="s">
        <v>330</v>
      </c>
      <c r="BH62" s="55" t="s">
        <v>330</v>
      </c>
      <c r="BI62" s="55" t="s">
        <v>330</v>
      </c>
      <c r="BJ62" s="55">
        <v>2</v>
      </c>
      <c r="BK62" s="55">
        <v>2</v>
      </c>
      <c r="BL62" s="55" t="s">
        <v>330</v>
      </c>
      <c r="BM62" s="55" t="s">
        <v>330</v>
      </c>
      <c r="BN62" s="55" t="s">
        <v>330</v>
      </c>
      <c r="BO62" s="54" t="str">
        <f t="shared" si="5"/>
        <v>Declined</v>
      </c>
    </row>
    <row r="63" spans="1:67" ht="12.75">
      <c r="A63" s="39" t="str">
        <f t="shared" si="4"/>
        <v>Report</v>
      </c>
      <c r="B63" s="50" t="s">
        <v>383</v>
      </c>
      <c r="C63" s="50">
        <v>130405</v>
      </c>
      <c r="D63" s="50" t="s">
        <v>65</v>
      </c>
      <c r="E63" s="50" t="s">
        <v>242</v>
      </c>
      <c r="F63" s="48" t="s">
        <v>411</v>
      </c>
      <c r="G63" s="50" t="s">
        <v>244</v>
      </c>
      <c r="H63" s="50" t="s">
        <v>252</v>
      </c>
      <c r="I63" s="43">
        <v>430272</v>
      </c>
      <c r="J63" s="36">
        <v>41953</v>
      </c>
      <c r="K63" s="36">
        <v>41957</v>
      </c>
      <c r="L63" s="36" t="s">
        <v>234</v>
      </c>
      <c r="M63" s="36">
        <v>41992</v>
      </c>
      <c r="N63" s="50">
        <v>410612</v>
      </c>
      <c r="O63" s="37">
        <v>41418</v>
      </c>
      <c r="P63" s="22">
        <v>3</v>
      </c>
      <c r="Q63" s="50">
        <v>4</v>
      </c>
      <c r="R63" s="55" t="s">
        <v>330</v>
      </c>
      <c r="S63" s="55" t="s">
        <v>330</v>
      </c>
      <c r="T63" s="55" t="s">
        <v>330</v>
      </c>
      <c r="U63" s="55">
        <v>4</v>
      </c>
      <c r="V63" s="55">
        <v>4</v>
      </c>
      <c r="W63" s="55" t="s">
        <v>330</v>
      </c>
      <c r="X63" s="55" t="s">
        <v>330</v>
      </c>
      <c r="Y63" s="55" t="s">
        <v>330</v>
      </c>
      <c r="Z63" s="55" t="s">
        <v>330</v>
      </c>
      <c r="AA63" s="55">
        <v>4</v>
      </c>
      <c r="AB63" s="56" t="s">
        <v>330</v>
      </c>
      <c r="AC63" s="55" t="s">
        <v>330</v>
      </c>
      <c r="AD63" s="55" t="s">
        <v>330</v>
      </c>
      <c r="AE63" s="55">
        <v>4</v>
      </c>
      <c r="AF63" s="55">
        <v>4</v>
      </c>
      <c r="AG63" s="55" t="s">
        <v>330</v>
      </c>
      <c r="AH63" s="55" t="s">
        <v>330</v>
      </c>
      <c r="AI63" s="55" t="s">
        <v>330</v>
      </c>
      <c r="AJ63" s="55" t="s">
        <v>330</v>
      </c>
      <c r="AK63" s="55">
        <v>4</v>
      </c>
      <c r="AL63" s="55" t="s">
        <v>330</v>
      </c>
      <c r="AM63" s="55" t="s">
        <v>330</v>
      </c>
      <c r="AN63" s="55" t="s">
        <v>330</v>
      </c>
      <c r="AO63" s="55">
        <v>4</v>
      </c>
      <c r="AP63" s="55">
        <v>4</v>
      </c>
      <c r="AQ63" s="55" t="s">
        <v>330</v>
      </c>
      <c r="AR63" s="55" t="s">
        <v>330</v>
      </c>
      <c r="AS63" s="55" t="s">
        <v>330</v>
      </c>
      <c r="AT63" s="55" t="s">
        <v>330</v>
      </c>
      <c r="AU63" s="55">
        <v>4</v>
      </c>
      <c r="AV63" s="55" t="s">
        <v>330</v>
      </c>
      <c r="AW63" s="55" t="s">
        <v>330</v>
      </c>
      <c r="AX63" s="55" t="s">
        <v>330</v>
      </c>
      <c r="AY63" s="55">
        <v>4</v>
      </c>
      <c r="AZ63" s="55">
        <v>4</v>
      </c>
      <c r="BA63" s="55" t="s">
        <v>330</v>
      </c>
      <c r="BB63" s="55" t="s">
        <v>330</v>
      </c>
      <c r="BC63" s="55" t="s">
        <v>330</v>
      </c>
      <c r="BD63" s="55" t="s">
        <v>330</v>
      </c>
      <c r="BE63" s="55">
        <v>2</v>
      </c>
      <c r="BF63" s="55" t="s">
        <v>330</v>
      </c>
      <c r="BG63" s="55" t="s">
        <v>330</v>
      </c>
      <c r="BH63" s="55" t="s">
        <v>330</v>
      </c>
      <c r="BI63" s="55">
        <v>2</v>
      </c>
      <c r="BJ63" s="55">
        <v>2</v>
      </c>
      <c r="BK63" s="55" t="s">
        <v>330</v>
      </c>
      <c r="BL63" s="55" t="s">
        <v>330</v>
      </c>
      <c r="BM63" s="55" t="s">
        <v>330</v>
      </c>
      <c r="BN63" s="55" t="s">
        <v>330</v>
      </c>
      <c r="BO63" s="54" t="str">
        <f t="shared" si="5"/>
        <v>Declined</v>
      </c>
    </row>
    <row r="64" spans="1:67" ht="12.75">
      <c r="A64" s="39" t="str">
        <f t="shared" si="4"/>
        <v>Report</v>
      </c>
      <c r="B64" s="50" t="s">
        <v>361</v>
      </c>
      <c r="C64" s="50">
        <v>54504</v>
      </c>
      <c r="D64" s="50" t="s">
        <v>22</v>
      </c>
      <c r="E64" s="50" t="s">
        <v>231</v>
      </c>
      <c r="F64" s="48" t="s">
        <v>328</v>
      </c>
      <c r="G64" s="50" t="s">
        <v>22</v>
      </c>
      <c r="H64" s="50" t="s">
        <v>233</v>
      </c>
      <c r="I64" s="43">
        <v>430256</v>
      </c>
      <c r="J64" s="36">
        <v>41954</v>
      </c>
      <c r="K64" s="36">
        <v>41957</v>
      </c>
      <c r="L64" s="36" t="s">
        <v>234</v>
      </c>
      <c r="M64" s="36">
        <v>41990</v>
      </c>
      <c r="N64" s="50">
        <v>410692</v>
      </c>
      <c r="O64" s="37">
        <v>41411</v>
      </c>
      <c r="P64" s="22">
        <v>3</v>
      </c>
      <c r="Q64" s="50">
        <v>2</v>
      </c>
      <c r="R64" s="55" t="s">
        <v>330</v>
      </c>
      <c r="S64" s="55" t="s">
        <v>330</v>
      </c>
      <c r="T64" s="55" t="s">
        <v>330</v>
      </c>
      <c r="U64" s="55">
        <v>2</v>
      </c>
      <c r="V64" s="55" t="s">
        <v>330</v>
      </c>
      <c r="W64" s="55" t="s">
        <v>330</v>
      </c>
      <c r="X64" s="55" t="s">
        <v>330</v>
      </c>
      <c r="Y64" s="55" t="s">
        <v>330</v>
      </c>
      <c r="Z64" s="55" t="s">
        <v>330</v>
      </c>
      <c r="AA64" s="55">
        <v>2</v>
      </c>
      <c r="AB64" s="56" t="s">
        <v>330</v>
      </c>
      <c r="AC64" s="55" t="s">
        <v>330</v>
      </c>
      <c r="AD64" s="55" t="s">
        <v>330</v>
      </c>
      <c r="AE64" s="55">
        <v>2</v>
      </c>
      <c r="AF64" s="55" t="s">
        <v>330</v>
      </c>
      <c r="AG64" s="55" t="s">
        <v>330</v>
      </c>
      <c r="AH64" s="55" t="s">
        <v>330</v>
      </c>
      <c r="AI64" s="55" t="s">
        <v>330</v>
      </c>
      <c r="AJ64" s="55" t="s">
        <v>330</v>
      </c>
      <c r="AK64" s="55">
        <v>2</v>
      </c>
      <c r="AL64" s="55" t="s">
        <v>330</v>
      </c>
      <c r="AM64" s="55" t="s">
        <v>330</v>
      </c>
      <c r="AN64" s="55" t="s">
        <v>330</v>
      </c>
      <c r="AO64" s="55">
        <v>2</v>
      </c>
      <c r="AP64" s="55" t="s">
        <v>330</v>
      </c>
      <c r="AQ64" s="55" t="s">
        <v>330</v>
      </c>
      <c r="AR64" s="55" t="s">
        <v>330</v>
      </c>
      <c r="AS64" s="55" t="s">
        <v>330</v>
      </c>
      <c r="AT64" s="55" t="s">
        <v>330</v>
      </c>
      <c r="AU64" s="55">
        <v>3</v>
      </c>
      <c r="AV64" s="55" t="s">
        <v>330</v>
      </c>
      <c r="AW64" s="55" t="s">
        <v>330</v>
      </c>
      <c r="AX64" s="55" t="s">
        <v>330</v>
      </c>
      <c r="AY64" s="55">
        <v>3</v>
      </c>
      <c r="AZ64" s="55" t="s">
        <v>330</v>
      </c>
      <c r="BA64" s="55" t="s">
        <v>330</v>
      </c>
      <c r="BB64" s="55" t="s">
        <v>330</v>
      </c>
      <c r="BC64" s="55" t="s">
        <v>330</v>
      </c>
      <c r="BD64" s="55" t="s">
        <v>330</v>
      </c>
      <c r="BE64" s="55">
        <v>2</v>
      </c>
      <c r="BF64" s="55" t="s">
        <v>330</v>
      </c>
      <c r="BG64" s="55" t="s">
        <v>330</v>
      </c>
      <c r="BH64" s="55" t="s">
        <v>330</v>
      </c>
      <c r="BI64" s="55">
        <v>2</v>
      </c>
      <c r="BJ64" s="55" t="s">
        <v>330</v>
      </c>
      <c r="BK64" s="55" t="s">
        <v>330</v>
      </c>
      <c r="BL64" s="55" t="s">
        <v>330</v>
      </c>
      <c r="BM64" s="55" t="s">
        <v>330</v>
      </c>
      <c r="BN64" s="55" t="s">
        <v>330</v>
      </c>
      <c r="BO64" s="54" t="str">
        <f t="shared" si="5"/>
        <v>Improved</v>
      </c>
    </row>
    <row r="65" spans="1:67" ht="12.75">
      <c r="A65" s="39" t="str">
        <f t="shared" si="4"/>
        <v>Report</v>
      </c>
      <c r="B65" s="50" t="s">
        <v>356</v>
      </c>
      <c r="C65" s="50">
        <v>51766</v>
      </c>
      <c r="D65" s="50" t="s">
        <v>68</v>
      </c>
      <c r="E65" s="50" t="s">
        <v>275</v>
      </c>
      <c r="F65" s="48" t="s">
        <v>276</v>
      </c>
      <c r="G65" s="50" t="s">
        <v>261</v>
      </c>
      <c r="H65" s="50" t="s">
        <v>262</v>
      </c>
      <c r="I65" s="43">
        <v>423415</v>
      </c>
      <c r="J65" s="36">
        <v>41953</v>
      </c>
      <c r="K65" s="36">
        <v>41957</v>
      </c>
      <c r="L65" s="36" t="s">
        <v>234</v>
      </c>
      <c r="M65" s="36">
        <v>41992</v>
      </c>
      <c r="N65" s="50">
        <v>331440</v>
      </c>
      <c r="O65" s="37">
        <v>39969</v>
      </c>
      <c r="P65" s="22">
        <v>1</v>
      </c>
      <c r="Q65" s="50">
        <v>3</v>
      </c>
      <c r="R65" s="55" t="s">
        <v>330</v>
      </c>
      <c r="S65" s="55" t="s">
        <v>330</v>
      </c>
      <c r="T65" s="55" t="s">
        <v>330</v>
      </c>
      <c r="U65" s="55" t="s">
        <v>330</v>
      </c>
      <c r="V65" s="55">
        <v>3</v>
      </c>
      <c r="W65" s="55">
        <v>3</v>
      </c>
      <c r="X65" s="55">
        <v>3</v>
      </c>
      <c r="Y65" s="55" t="s">
        <v>330</v>
      </c>
      <c r="Z65" s="55" t="s">
        <v>330</v>
      </c>
      <c r="AA65" s="55">
        <v>3</v>
      </c>
      <c r="AB65" s="56" t="s">
        <v>330</v>
      </c>
      <c r="AC65" s="55" t="s">
        <v>330</v>
      </c>
      <c r="AD65" s="55" t="s">
        <v>330</v>
      </c>
      <c r="AE65" s="55" t="s">
        <v>330</v>
      </c>
      <c r="AF65" s="55">
        <v>3</v>
      </c>
      <c r="AG65" s="55">
        <v>3</v>
      </c>
      <c r="AH65" s="55">
        <v>3</v>
      </c>
      <c r="AI65" s="55" t="s">
        <v>330</v>
      </c>
      <c r="AJ65" s="55" t="s">
        <v>330</v>
      </c>
      <c r="AK65" s="55">
        <v>3</v>
      </c>
      <c r="AL65" s="55" t="s">
        <v>330</v>
      </c>
      <c r="AM65" s="55" t="s">
        <v>330</v>
      </c>
      <c r="AN65" s="55" t="s">
        <v>330</v>
      </c>
      <c r="AO65" s="55" t="s">
        <v>330</v>
      </c>
      <c r="AP65" s="55">
        <v>3</v>
      </c>
      <c r="AQ65" s="55">
        <v>2</v>
      </c>
      <c r="AR65" s="55">
        <v>2</v>
      </c>
      <c r="AS65" s="55" t="s">
        <v>330</v>
      </c>
      <c r="AT65" s="55" t="s">
        <v>330</v>
      </c>
      <c r="AU65" s="55">
        <v>3</v>
      </c>
      <c r="AV65" s="55" t="s">
        <v>330</v>
      </c>
      <c r="AW65" s="55" t="s">
        <v>330</v>
      </c>
      <c r="AX65" s="55" t="s">
        <v>330</v>
      </c>
      <c r="AY65" s="55" t="s">
        <v>330</v>
      </c>
      <c r="AZ65" s="55">
        <v>3</v>
      </c>
      <c r="BA65" s="55">
        <v>3</v>
      </c>
      <c r="BB65" s="55">
        <v>3</v>
      </c>
      <c r="BC65" s="55" t="s">
        <v>330</v>
      </c>
      <c r="BD65" s="55" t="s">
        <v>330</v>
      </c>
      <c r="BE65" s="55">
        <v>2</v>
      </c>
      <c r="BF65" s="55" t="s">
        <v>330</v>
      </c>
      <c r="BG65" s="55" t="s">
        <v>330</v>
      </c>
      <c r="BH65" s="55" t="s">
        <v>330</v>
      </c>
      <c r="BI65" s="55" t="s">
        <v>330</v>
      </c>
      <c r="BJ65" s="55">
        <v>2</v>
      </c>
      <c r="BK65" s="55">
        <v>2</v>
      </c>
      <c r="BL65" s="55">
        <v>2</v>
      </c>
      <c r="BM65" s="55" t="s">
        <v>330</v>
      </c>
      <c r="BN65" s="55" t="s">
        <v>330</v>
      </c>
      <c r="BO65" s="54" t="str">
        <f t="shared" si="5"/>
        <v>Declined</v>
      </c>
    </row>
    <row r="66" spans="1:67" ht="12.75">
      <c r="A66" s="39" t="str">
        <f t="shared" si="4"/>
        <v>Report</v>
      </c>
      <c r="B66" s="50" t="s">
        <v>384</v>
      </c>
      <c r="C66" s="50">
        <v>133840</v>
      </c>
      <c r="D66" s="50" t="s">
        <v>201</v>
      </c>
      <c r="E66" s="50" t="s">
        <v>231</v>
      </c>
      <c r="F66" s="48" t="s">
        <v>407</v>
      </c>
      <c r="G66" s="50" t="s">
        <v>408</v>
      </c>
      <c r="H66" s="50" t="s">
        <v>385</v>
      </c>
      <c r="I66" s="43">
        <v>444690</v>
      </c>
      <c r="J66" s="36">
        <v>41954</v>
      </c>
      <c r="K66" s="36">
        <v>41957</v>
      </c>
      <c r="L66" s="36" t="s">
        <v>234</v>
      </c>
      <c r="M66" s="36">
        <v>41990</v>
      </c>
      <c r="N66" s="50" t="s">
        <v>235</v>
      </c>
      <c r="O66" s="37" t="s">
        <v>235</v>
      </c>
      <c r="P66" s="22" t="s">
        <v>235</v>
      </c>
      <c r="Q66" s="50">
        <v>1</v>
      </c>
      <c r="R66" s="55" t="s">
        <v>330</v>
      </c>
      <c r="S66" s="55" t="s">
        <v>330</v>
      </c>
      <c r="T66" s="55" t="s">
        <v>330</v>
      </c>
      <c r="U66" s="55">
        <v>1</v>
      </c>
      <c r="V66" s="55">
        <v>1</v>
      </c>
      <c r="W66" s="55" t="s">
        <v>330</v>
      </c>
      <c r="X66" s="55" t="s">
        <v>330</v>
      </c>
      <c r="Y66" s="55" t="s">
        <v>330</v>
      </c>
      <c r="Z66" s="55" t="s">
        <v>330</v>
      </c>
      <c r="AA66" s="55">
        <v>1</v>
      </c>
      <c r="AB66" s="56" t="s">
        <v>330</v>
      </c>
      <c r="AC66" s="55" t="s">
        <v>330</v>
      </c>
      <c r="AD66" s="55" t="s">
        <v>330</v>
      </c>
      <c r="AE66" s="55">
        <v>1</v>
      </c>
      <c r="AF66" s="55">
        <v>1</v>
      </c>
      <c r="AG66" s="55" t="s">
        <v>330</v>
      </c>
      <c r="AH66" s="55" t="s">
        <v>330</v>
      </c>
      <c r="AI66" s="55" t="s">
        <v>330</v>
      </c>
      <c r="AJ66" s="55" t="s">
        <v>330</v>
      </c>
      <c r="AK66" s="55">
        <v>1</v>
      </c>
      <c r="AL66" s="55" t="s">
        <v>330</v>
      </c>
      <c r="AM66" s="55" t="s">
        <v>330</v>
      </c>
      <c r="AN66" s="55" t="s">
        <v>330</v>
      </c>
      <c r="AO66" s="55">
        <v>1</v>
      </c>
      <c r="AP66" s="55">
        <v>1</v>
      </c>
      <c r="AQ66" s="55" t="s">
        <v>330</v>
      </c>
      <c r="AR66" s="55" t="s">
        <v>330</v>
      </c>
      <c r="AS66" s="55" t="s">
        <v>330</v>
      </c>
      <c r="AT66" s="55" t="s">
        <v>330</v>
      </c>
      <c r="AU66" s="55">
        <v>1</v>
      </c>
      <c r="AV66" s="55" t="s">
        <v>330</v>
      </c>
      <c r="AW66" s="55" t="s">
        <v>330</v>
      </c>
      <c r="AX66" s="55" t="s">
        <v>330</v>
      </c>
      <c r="AY66" s="55">
        <v>1</v>
      </c>
      <c r="AZ66" s="55">
        <v>1</v>
      </c>
      <c r="BA66" s="55" t="s">
        <v>330</v>
      </c>
      <c r="BB66" s="55" t="s">
        <v>330</v>
      </c>
      <c r="BC66" s="55" t="s">
        <v>330</v>
      </c>
      <c r="BD66" s="55" t="s">
        <v>330</v>
      </c>
      <c r="BE66" s="55">
        <v>2</v>
      </c>
      <c r="BF66" s="55" t="s">
        <v>330</v>
      </c>
      <c r="BG66" s="55" t="s">
        <v>330</v>
      </c>
      <c r="BH66" s="55" t="s">
        <v>330</v>
      </c>
      <c r="BI66" s="55">
        <v>2</v>
      </c>
      <c r="BJ66" s="55">
        <v>2</v>
      </c>
      <c r="BK66" s="55" t="s">
        <v>330</v>
      </c>
      <c r="BL66" s="55" t="s">
        <v>330</v>
      </c>
      <c r="BM66" s="55" t="s">
        <v>330</v>
      </c>
      <c r="BN66" s="55" t="s">
        <v>330</v>
      </c>
      <c r="BO66" s="54" t="str">
        <f t="shared" si="5"/>
        <v>No previous inspection</v>
      </c>
    </row>
    <row r="67" spans="1:67" ht="12.75">
      <c r="A67" s="39" t="str">
        <f t="shared" si="4"/>
        <v>Report</v>
      </c>
      <c r="B67" s="50" t="s">
        <v>358</v>
      </c>
      <c r="C67" s="50">
        <v>53124</v>
      </c>
      <c r="D67" s="50" t="s">
        <v>68</v>
      </c>
      <c r="E67" s="50" t="s">
        <v>242</v>
      </c>
      <c r="F67" s="48" t="s">
        <v>409</v>
      </c>
      <c r="G67" s="50" t="s">
        <v>261</v>
      </c>
      <c r="H67" s="50" t="s">
        <v>355</v>
      </c>
      <c r="I67" s="43">
        <v>430294</v>
      </c>
      <c r="J67" s="36">
        <v>41953</v>
      </c>
      <c r="K67" s="36">
        <v>41957</v>
      </c>
      <c r="L67" s="36" t="s">
        <v>234</v>
      </c>
      <c r="M67" s="36">
        <v>41992</v>
      </c>
      <c r="N67" s="50">
        <v>410633</v>
      </c>
      <c r="O67" s="37">
        <v>41411</v>
      </c>
      <c r="P67" s="22">
        <v>3</v>
      </c>
      <c r="Q67" s="50">
        <v>3</v>
      </c>
      <c r="R67" s="55" t="s">
        <v>330</v>
      </c>
      <c r="S67" s="55" t="s">
        <v>330</v>
      </c>
      <c r="T67" s="55" t="s">
        <v>330</v>
      </c>
      <c r="U67" s="55" t="s">
        <v>330</v>
      </c>
      <c r="V67" s="55" t="s">
        <v>330</v>
      </c>
      <c r="W67" s="55" t="s">
        <v>330</v>
      </c>
      <c r="X67" s="55">
        <v>3</v>
      </c>
      <c r="Y67" s="55" t="s">
        <v>330</v>
      </c>
      <c r="Z67" s="55" t="s">
        <v>330</v>
      </c>
      <c r="AA67" s="55">
        <v>3</v>
      </c>
      <c r="AB67" s="56" t="s">
        <v>330</v>
      </c>
      <c r="AC67" s="55" t="s">
        <v>330</v>
      </c>
      <c r="AD67" s="55" t="s">
        <v>330</v>
      </c>
      <c r="AE67" s="55" t="s">
        <v>330</v>
      </c>
      <c r="AF67" s="55" t="s">
        <v>330</v>
      </c>
      <c r="AG67" s="55" t="s">
        <v>330</v>
      </c>
      <c r="AH67" s="55">
        <v>3</v>
      </c>
      <c r="AI67" s="55" t="s">
        <v>330</v>
      </c>
      <c r="AJ67" s="55" t="s">
        <v>330</v>
      </c>
      <c r="AK67" s="55">
        <v>3</v>
      </c>
      <c r="AL67" s="55" t="s">
        <v>330</v>
      </c>
      <c r="AM67" s="55" t="s">
        <v>330</v>
      </c>
      <c r="AN67" s="55" t="s">
        <v>330</v>
      </c>
      <c r="AO67" s="55" t="s">
        <v>330</v>
      </c>
      <c r="AP67" s="55" t="s">
        <v>330</v>
      </c>
      <c r="AQ67" s="55" t="s">
        <v>330</v>
      </c>
      <c r="AR67" s="55">
        <v>3</v>
      </c>
      <c r="AS67" s="55" t="s">
        <v>330</v>
      </c>
      <c r="AT67" s="55" t="s">
        <v>330</v>
      </c>
      <c r="AU67" s="55">
        <v>3</v>
      </c>
      <c r="AV67" s="55" t="s">
        <v>330</v>
      </c>
      <c r="AW67" s="55" t="s">
        <v>330</v>
      </c>
      <c r="AX67" s="55" t="s">
        <v>330</v>
      </c>
      <c r="AY67" s="55" t="s">
        <v>330</v>
      </c>
      <c r="AZ67" s="55" t="s">
        <v>330</v>
      </c>
      <c r="BA67" s="55" t="s">
        <v>330</v>
      </c>
      <c r="BB67" s="55">
        <v>3</v>
      </c>
      <c r="BC67" s="55" t="s">
        <v>330</v>
      </c>
      <c r="BD67" s="55" t="s">
        <v>330</v>
      </c>
      <c r="BE67" s="55">
        <v>3</v>
      </c>
      <c r="BF67" s="55" t="s">
        <v>330</v>
      </c>
      <c r="BG67" s="55" t="s">
        <v>330</v>
      </c>
      <c r="BH67" s="55" t="s">
        <v>330</v>
      </c>
      <c r="BI67" s="55" t="s">
        <v>330</v>
      </c>
      <c r="BJ67" s="55" t="s">
        <v>330</v>
      </c>
      <c r="BK67" s="55" t="s">
        <v>330</v>
      </c>
      <c r="BL67" s="55">
        <v>3</v>
      </c>
      <c r="BM67" s="55" t="s">
        <v>330</v>
      </c>
      <c r="BN67" s="55" t="s">
        <v>330</v>
      </c>
      <c r="BO67" s="54" t="str">
        <f t="shared" si="5"/>
        <v>Same</v>
      </c>
    </row>
    <row r="68" spans="1:67" ht="12.75">
      <c r="A68" s="39" t="str">
        <f aca="true" t="shared" si="6" ref="A68:A101">IF(C68&lt;&gt;"",HYPERLINK(CONCATENATE("http://reports.ofsted.gov.uk/inspection-reports/find-inspection-report/provider/ELS/",C68),"Report"),"")</f>
        <v>Report</v>
      </c>
      <c r="B68" s="50" t="s">
        <v>363</v>
      </c>
      <c r="C68" s="50">
        <v>51961</v>
      </c>
      <c r="D68" s="50" t="s">
        <v>22</v>
      </c>
      <c r="E68" s="50" t="s">
        <v>254</v>
      </c>
      <c r="F68" s="48" t="s">
        <v>426</v>
      </c>
      <c r="G68" s="50" t="s">
        <v>22</v>
      </c>
      <c r="H68" s="50" t="s">
        <v>256</v>
      </c>
      <c r="I68" s="43">
        <v>445774</v>
      </c>
      <c r="J68" s="36">
        <v>41960</v>
      </c>
      <c r="K68" s="36">
        <v>41963</v>
      </c>
      <c r="L68" s="36" t="s">
        <v>234</v>
      </c>
      <c r="M68" s="36">
        <v>41998</v>
      </c>
      <c r="N68" s="50">
        <v>376246</v>
      </c>
      <c r="O68" s="37">
        <v>40872</v>
      </c>
      <c r="P68" s="22">
        <v>2</v>
      </c>
      <c r="Q68" s="50">
        <v>2</v>
      </c>
      <c r="R68" s="55" t="s">
        <v>330</v>
      </c>
      <c r="S68" s="55" t="s">
        <v>330</v>
      </c>
      <c r="T68" s="55" t="s">
        <v>330</v>
      </c>
      <c r="U68" s="55" t="s">
        <v>330</v>
      </c>
      <c r="V68" s="55" t="s">
        <v>330</v>
      </c>
      <c r="W68" s="55">
        <v>2</v>
      </c>
      <c r="X68" s="55" t="s">
        <v>330</v>
      </c>
      <c r="Y68" s="55" t="s">
        <v>330</v>
      </c>
      <c r="Z68" s="55" t="s">
        <v>330</v>
      </c>
      <c r="AA68" s="55">
        <v>2</v>
      </c>
      <c r="AB68" s="56" t="s">
        <v>330</v>
      </c>
      <c r="AC68" s="55" t="s">
        <v>330</v>
      </c>
      <c r="AD68" s="55" t="s">
        <v>330</v>
      </c>
      <c r="AE68" s="55" t="s">
        <v>330</v>
      </c>
      <c r="AF68" s="55" t="s">
        <v>330</v>
      </c>
      <c r="AG68" s="55">
        <v>2</v>
      </c>
      <c r="AH68" s="55" t="s">
        <v>330</v>
      </c>
      <c r="AI68" s="55" t="s">
        <v>330</v>
      </c>
      <c r="AJ68" s="55" t="s">
        <v>330</v>
      </c>
      <c r="AK68" s="55">
        <v>2</v>
      </c>
      <c r="AL68" s="55" t="s">
        <v>330</v>
      </c>
      <c r="AM68" s="55" t="s">
        <v>330</v>
      </c>
      <c r="AN68" s="55" t="s">
        <v>330</v>
      </c>
      <c r="AO68" s="55" t="s">
        <v>330</v>
      </c>
      <c r="AP68" s="55" t="s">
        <v>330</v>
      </c>
      <c r="AQ68" s="55">
        <v>2</v>
      </c>
      <c r="AR68" s="55" t="s">
        <v>330</v>
      </c>
      <c r="AS68" s="55" t="s">
        <v>330</v>
      </c>
      <c r="AT68" s="55" t="s">
        <v>330</v>
      </c>
      <c r="AU68" s="55">
        <v>2</v>
      </c>
      <c r="AV68" s="55" t="s">
        <v>330</v>
      </c>
      <c r="AW68" s="55" t="s">
        <v>330</v>
      </c>
      <c r="AX68" s="55" t="s">
        <v>330</v>
      </c>
      <c r="AY68" s="55" t="s">
        <v>330</v>
      </c>
      <c r="AZ68" s="55" t="s">
        <v>330</v>
      </c>
      <c r="BA68" s="55">
        <v>2</v>
      </c>
      <c r="BB68" s="55" t="s">
        <v>330</v>
      </c>
      <c r="BC68" s="55" t="s">
        <v>330</v>
      </c>
      <c r="BD68" s="55" t="s">
        <v>330</v>
      </c>
      <c r="BE68" s="55">
        <v>3</v>
      </c>
      <c r="BF68" s="55" t="s">
        <v>330</v>
      </c>
      <c r="BG68" s="55" t="s">
        <v>330</v>
      </c>
      <c r="BH68" s="55" t="s">
        <v>330</v>
      </c>
      <c r="BI68" s="55" t="s">
        <v>330</v>
      </c>
      <c r="BJ68" s="55" t="s">
        <v>330</v>
      </c>
      <c r="BK68" s="55">
        <v>3</v>
      </c>
      <c r="BL68" s="55" t="s">
        <v>330</v>
      </c>
      <c r="BM68" s="55" t="s">
        <v>330</v>
      </c>
      <c r="BN68" s="55" t="s">
        <v>330</v>
      </c>
      <c r="BO68" s="54" t="str">
        <f aca="true" t="shared" si="7" ref="BO68:BO101">IF(P68="Null","No previous inspection",IF(Q68&gt;P68,"Declined",IF(Q68=P68,"Same",IF(Q68&lt;P68,"Improved"))))</f>
        <v>Same</v>
      </c>
    </row>
    <row r="69" spans="1:67" ht="12.75">
      <c r="A69" s="39" t="str">
        <f t="shared" si="6"/>
        <v>Report</v>
      </c>
      <c r="B69" s="50" t="s">
        <v>364</v>
      </c>
      <c r="C69" s="50">
        <v>58614</v>
      </c>
      <c r="D69" s="50" t="s">
        <v>22</v>
      </c>
      <c r="E69" s="50" t="s">
        <v>248</v>
      </c>
      <c r="F69" s="48" t="s">
        <v>424</v>
      </c>
      <c r="G69" s="50" t="s">
        <v>22</v>
      </c>
      <c r="H69" s="50" t="s">
        <v>233</v>
      </c>
      <c r="I69" s="43">
        <v>429794</v>
      </c>
      <c r="J69" s="36">
        <v>41960</v>
      </c>
      <c r="K69" s="36">
        <v>41964</v>
      </c>
      <c r="L69" s="36" t="s">
        <v>234</v>
      </c>
      <c r="M69" s="36">
        <v>41996</v>
      </c>
      <c r="N69" s="50">
        <v>410650</v>
      </c>
      <c r="O69" s="37">
        <v>41474</v>
      </c>
      <c r="P69" s="22">
        <v>3</v>
      </c>
      <c r="Q69" s="50">
        <v>2</v>
      </c>
      <c r="R69" s="55" t="s">
        <v>330</v>
      </c>
      <c r="S69" s="55" t="s">
        <v>330</v>
      </c>
      <c r="T69" s="55" t="s">
        <v>330</v>
      </c>
      <c r="U69" s="55" t="s">
        <v>330</v>
      </c>
      <c r="V69" s="55" t="s">
        <v>330</v>
      </c>
      <c r="W69" s="55">
        <v>2</v>
      </c>
      <c r="X69" s="55" t="s">
        <v>330</v>
      </c>
      <c r="Y69" s="55" t="s">
        <v>330</v>
      </c>
      <c r="Z69" s="55" t="s">
        <v>330</v>
      </c>
      <c r="AA69" s="55">
        <v>2</v>
      </c>
      <c r="AB69" s="56" t="s">
        <v>330</v>
      </c>
      <c r="AC69" s="55" t="s">
        <v>330</v>
      </c>
      <c r="AD69" s="55" t="s">
        <v>330</v>
      </c>
      <c r="AE69" s="55" t="s">
        <v>330</v>
      </c>
      <c r="AF69" s="55" t="s">
        <v>330</v>
      </c>
      <c r="AG69" s="55">
        <v>2</v>
      </c>
      <c r="AH69" s="55" t="s">
        <v>330</v>
      </c>
      <c r="AI69" s="55" t="s">
        <v>330</v>
      </c>
      <c r="AJ69" s="55" t="s">
        <v>330</v>
      </c>
      <c r="AK69" s="55">
        <v>2</v>
      </c>
      <c r="AL69" s="55" t="s">
        <v>330</v>
      </c>
      <c r="AM69" s="55" t="s">
        <v>330</v>
      </c>
      <c r="AN69" s="55" t="s">
        <v>330</v>
      </c>
      <c r="AO69" s="55" t="s">
        <v>330</v>
      </c>
      <c r="AP69" s="55" t="s">
        <v>330</v>
      </c>
      <c r="AQ69" s="55">
        <v>2</v>
      </c>
      <c r="AR69" s="55" t="s">
        <v>330</v>
      </c>
      <c r="AS69" s="55" t="s">
        <v>330</v>
      </c>
      <c r="AT69" s="55" t="s">
        <v>330</v>
      </c>
      <c r="AU69" s="55">
        <v>1</v>
      </c>
      <c r="AV69" s="55" t="s">
        <v>330</v>
      </c>
      <c r="AW69" s="55" t="s">
        <v>330</v>
      </c>
      <c r="AX69" s="55" t="s">
        <v>330</v>
      </c>
      <c r="AY69" s="55" t="s">
        <v>330</v>
      </c>
      <c r="AZ69" s="55" t="s">
        <v>330</v>
      </c>
      <c r="BA69" s="55">
        <v>1</v>
      </c>
      <c r="BB69" s="55" t="s">
        <v>330</v>
      </c>
      <c r="BC69" s="55" t="s">
        <v>330</v>
      </c>
      <c r="BD69" s="55" t="s">
        <v>330</v>
      </c>
      <c r="BE69" s="55">
        <v>1</v>
      </c>
      <c r="BF69" s="55" t="s">
        <v>330</v>
      </c>
      <c r="BG69" s="55" t="s">
        <v>330</v>
      </c>
      <c r="BH69" s="55" t="s">
        <v>330</v>
      </c>
      <c r="BI69" s="55" t="s">
        <v>330</v>
      </c>
      <c r="BJ69" s="55" t="s">
        <v>330</v>
      </c>
      <c r="BK69" s="55">
        <v>1</v>
      </c>
      <c r="BL69" s="55" t="s">
        <v>330</v>
      </c>
      <c r="BM69" s="55" t="s">
        <v>330</v>
      </c>
      <c r="BN69" s="55" t="s">
        <v>330</v>
      </c>
      <c r="BO69" s="54" t="str">
        <f t="shared" si="7"/>
        <v>Improved</v>
      </c>
    </row>
    <row r="70" spans="1:67" ht="12.75">
      <c r="A70" s="39" t="str">
        <f t="shared" si="6"/>
        <v>Report</v>
      </c>
      <c r="B70" s="50" t="s">
        <v>436</v>
      </c>
      <c r="C70" s="50">
        <v>51349</v>
      </c>
      <c r="D70" s="50" t="s">
        <v>68</v>
      </c>
      <c r="E70" s="50" t="s">
        <v>254</v>
      </c>
      <c r="F70" s="48" t="s">
        <v>255</v>
      </c>
      <c r="G70" s="50" t="s">
        <v>261</v>
      </c>
      <c r="H70" s="50" t="s">
        <v>355</v>
      </c>
      <c r="I70" s="43">
        <v>430293</v>
      </c>
      <c r="J70" s="36">
        <v>41960</v>
      </c>
      <c r="K70" s="36">
        <v>41964</v>
      </c>
      <c r="L70" s="36" t="s">
        <v>234</v>
      </c>
      <c r="M70" s="36">
        <v>42018</v>
      </c>
      <c r="N70" s="50">
        <v>410630</v>
      </c>
      <c r="O70" s="37">
        <v>41432</v>
      </c>
      <c r="P70" s="22">
        <v>3</v>
      </c>
      <c r="Q70" s="50">
        <v>2</v>
      </c>
      <c r="R70" s="55" t="s">
        <v>330</v>
      </c>
      <c r="S70" s="55" t="s">
        <v>330</v>
      </c>
      <c r="T70" s="55" t="s">
        <v>330</v>
      </c>
      <c r="U70" s="55" t="s">
        <v>330</v>
      </c>
      <c r="V70" s="55">
        <v>2</v>
      </c>
      <c r="W70" s="55" t="s">
        <v>330</v>
      </c>
      <c r="X70" s="55">
        <v>2</v>
      </c>
      <c r="Y70" s="55" t="s">
        <v>330</v>
      </c>
      <c r="Z70" s="55" t="s">
        <v>330</v>
      </c>
      <c r="AA70" s="55">
        <v>2</v>
      </c>
      <c r="AB70" s="56" t="s">
        <v>330</v>
      </c>
      <c r="AC70" s="55" t="s">
        <v>330</v>
      </c>
      <c r="AD70" s="55" t="s">
        <v>330</v>
      </c>
      <c r="AE70" s="55" t="s">
        <v>330</v>
      </c>
      <c r="AF70" s="55">
        <v>2</v>
      </c>
      <c r="AG70" s="55" t="s">
        <v>330</v>
      </c>
      <c r="AH70" s="55">
        <v>2</v>
      </c>
      <c r="AI70" s="55" t="s">
        <v>330</v>
      </c>
      <c r="AJ70" s="55" t="s">
        <v>330</v>
      </c>
      <c r="AK70" s="55">
        <v>2</v>
      </c>
      <c r="AL70" s="55" t="s">
        <v>330</v>
      </c>
      <c r="AM70" s="55" t="s">
        <v>330</v>
      </c>
      <c r="AN70" s="55" t="s">
        <v>330</v>
      </c>
      <c r="AO70" s="55" t="s">
        <v>330</v>
      </c>
      <c r="AP70" s="55">
        <v>2</v>
      </c>
      <c r="AQ70" s="55" t="s">
        <v>330</v>
      </c>
      <c r="AR70" s="55">
        <v>2</v>
      </c>
      <c r="AS70" s="55" t="s">
        <v>330</v>
      </c>
      <c r="AT70" s="55" t="s">
        <v>330</v>
      </c>
      <c r="AU70" s="55">
        <v>2</v>
      </c>
      <c r="AV70" s="55" t="s">
        <v>330</v>
      </c>
      <c r="AW70" s="55" t="s">
        <v>330</v>
      </c>
      <c r="AX70" s="55" t="s">
        <v>330</v>
      </c>
      <c r="AY70" s="55" t="s">
        <v>330</v>
      </c>
      <c r="AZ70" s="55">
        <v>2</v>
      </c>
      <c r="BA70" s="55" t="s">
        <v>330</v>
      </c>
      <c r="BB70" s="55">
        <v>2</v>
      </c>
      <c r="BC70" s="55" t="s">
        <v>330</v>
      </c>
      <c r="BD70" s="55" t="s">
        <v>330</v>
      </c>
      <c r="BE70" s="55">
        <v>3</v>
      </c>
      <c r="BF70" s="55" t="s">
        <v>330</v>
      </c>
      <c r="BG70" s="55" t="s">
        <v>330</v>
      </c>
      <c r="BH70" s="55" t="s">
        <v>330</v>
      </c>
      <c r="BI70" s="55" t="s">
        <v>330</v>
      </c>
      <c r="BJ70" s="55">
        <v>3</v>
      </c>
      <c r="BK70" s="55" t="s">
        <v>330</v>
      </c>
      <c r="BL70" s="55">
        <v>3</v>
      </c>
      <c r="BM70" s="55" t="s">
        <v>330</v>
      </c>
      <c r="BN70" s="55" t="s">
        <v>330</v>
      </c>
      <c r="BO70" s="54" t="str">
        <f t="shared" si="7"/>
        <v>Improved</v>
      </c>
    </row>
    <row r="71" spans="1:67" ht="12.75">
      <c r="A71" s="39" t="str">
        <f t="shared" si="6"/>
        <v>Report</v>
      </c>
      <c r="B71" s="50" t="s">
        <v>386</v>
      </c>
      <c r="C71" s="50">
        <v>130599</v>
      </c>
      <c r="D71" s="50" t="s">
        <v>65</v>
      </c>
      <c r="E71" s="50" t="s">
        <v>275</v>
      </c>
      <c r="F71" s="48" t="s">
        <v>284</v>
      </c>
      <c r="G71" s="50" t="s">
        <v>244</v>
      </c>
      <c r="H71" s="50" t="s">
        <v>267</v>
      </c>
      <c r="I71" s="43">
        <v>447145</v>
      </c>
      <c r="J71" s="36">
        <v>41960</v>
      </c>
      <c r="K71" s="36">
        <v>41964</v>
      </c>
      <c r="L71" s="36" t="s">
        <v>234</v>
      </c>
      <c r="M71" s="36">
        <v>42012</v>
      </c>
      <c r="N71" s="50">
        <v>388000</v>
      </c>
      <c r="O71" s="37">
        <v>41026</v>
      </c>
      <c r="P71" s="22">
        <v>3</v>
      </c>
      <c r="Q71" s="50">
        <v>4</v>
      </c>
      <c r="R71" s="55" t="s">
        <v>330</v>
      </c>
      <c r="S71" s="55" t="s">
        <v>330</v>
      </c>
      <c r="T71" s="55" t="s">
        <v>330</v>
      </c>
      <c r="U71" s="55">
        <v>4</v>
      </c>
      <c r="V71" s="55">
        <v>4</v>
      </c>
      <c r="W71" s="55" t="s">
        <v>330</v>
      </c>
      <c r="X71" s="55" t="s">
        <v>330</v>
      </c>
      <c r="Y71" s="55" t="s">
        <v>330</v>
      </c>
      <c r="Z71" s="55" t="s">
        <v>330</v>
      </c>
      <c r="AA71" s="55">
        <v>4</v>
      </c>
      <c r="AB71" s="56" t="s">
        <v>330</v>
      </c>
      <c r="AC71" s="55" t="s">
        <v>330</v>
      </c>
      <c r="AD71" s="55" t="s">
        <v>330</v>
      </c>
      <c r="AE71" s="55">
        <v>4</v>
      </c>
      <c r="AF71" s="55">
        <v>4</v>
      </c>
      <c r="AG71" s="55" t="s">
        <v>330</v>
      </c>
      <c r="AH71" s="55" t="s">
        <v>330</v>
      </c>
      <c r="AI71" s="55" t="s">
        <v>330</v>
      </c>
      <c r="AJ71" s="55" t="s">
        <v>330</v>
      </c>
      <c r="AK71" s="55">
        <v>4</v>
      </c>
      <c r="AL71" s="55" t="s">
        <v>330</v>
      </c>
      <c r="AM71" s="55" t="s">
        <v>330</v>
      </c>
      <c r="AN71" s="55" t="s">
        <v>330</v>
      </c>
      <c r="AO71" s="55">
        <v>4</v>
      </c>
      <c r="AP71" s="55">
        <v>4</v>
      </c>
      <c r="AQ71" s="55" t="s">
        <v>330</v>
      </c>
      <c r="AR71" s="55" t="s">
        <v>330</v>
      </c>
      <c r="AS71" s="55" t="s">
        <v>330</v>
      </c>
      <c r="AT71" s="55" t="s">
        <v>330</v>
      </c>
      <c r="AU71" s="55">
        <v>4</v>
      </c>
      <c r="AV71" s="55" t="s">
        <v>330</v>
      </c>
      <c r="AW71" s="55" t="s">
        <v>330</v>
      </c>
      <c r="AX71" s="55" t="s">
        <v>330</v>
      </c>
      <c r="AY71" s="55">
        <v>4</v>
      </c>
      <c r="AZ71" s="55">
        <v>4</v>
      </c>
      <c r="BA71" s="55" t="s">
        <v>330</v>
      </c>
      <c r="BB71" s="55" t="s">
        <v>330</v>
      </c>
      <c r="BC71" s="55" t="s">
        <v>330</v>
      </c>
      <c r="BD71" s="55" t="s">
        <v>330</v>
      </c>
      <c r="BE71" s="55">
        <v>3</v>
      </c>
      <c r="BF71" s="55" t="s">
        <v>330</v>
      </c>
      <c r="BG71" s="55" t="s">
        <v>330</v>
      </c>
      <c r="BH71" s="55" t="s">
        <v>330</v>
      </c>
      <c r="BI71" s="55">
        <v>3</v>
      </c>
      <c r="BJ71" s="55">
        <v>3</v>
      </c>
      <c r="BK71" s="55" t="s">
        <v>330</v>
      </c>
      <c r="BL71" s="55" t="s">
        <v>330</v>
      </c>
      <c r="BM71" s="55" t="s">
        <v>330</v>
      </c>
      <c r="BN71" s="55" t="s">
        <v>330</v>
      </c>
      <c r="BO71" s="54" t="str">
        <f t="shared" si="7"/>
        <v>Declined</v>
      </c>
    </row>
    <row r="72" spans="1:67" ht="12.75">
      <c r="A72" s="39" t="str">
        <f t="shared" si="6"/>
        <v>Report</v>
      </c>
      <c r="B72" s="50" t="s">
        <v>387</v>
      </c>
      <c r="C72" s="50">
        <v>130612</v>
      </c>
      <c r="D72" s="50" t="s">
        <v>65</v>
      </c>
      <c r="E72" s="50" t="s">
        <v>275</v>
      </c>
      <c r="F72" s="48" t="s">
        <v>412</v>
      </c>
      <c r="G72" s="50" t="s">
        <v>244</v>
      </c>
      <c r="H72" s="50" t="s">
        <v>252</v>
      </c>
      <c r="I72" s="43">
        <v>430273</v>
      </c>
      <c r="J72" s="36">
        <v>41960</v>
      </c>
      <c r="K72" s="36">
        <v>41964</v>
      </c>
      <c r="L72" s="36" t="s">
        <v>234</v>
      </c>
      <c r="M72" s="36">
        <v>41990</v>
      </c>
      <c r="N72" s="50">
        <v>409318</v>
      </c>
      <c r="O72" s="37">
        <v>41432</v>
      </c>
      <c r="P72" s="22">
        <v>3</v>
      </c>
      <c r="Q72" s="50">
        <v>3</v>
      </c>
      <c r="R72" s="55" t="s">
        <v>330</v>
      </c>
      <c r="S72" s="55" t="s">
        <v>330</v>
      </c>
      <c r="T72" s="55" t="s">
        <v>330</v>
      </c>
      <c r="U72" s="55">
        <v>3</v>
      </c>
      <c r="V72" s="55">
        <v>3</v>
      </c>
      <c r="W72" s="55">
        <v>3</v>
      </c>
      <c r="X72" s="55" t="s">
        <v>330</v>
      </c>
      <c r="Y72" s="55" t="s">
        <v>330</v>
      </c>
      <c r="Z72" s="55" t="s">
        <v>330</v>
      </c>
      <c r="AA72" s="55">
        <v>3</v>
      </c>
      <c r="AB72" s="56" t="s">
        <v>330</v>
      </c>
      <c r="AC72" s="55" t="s">
        <v>330</v>
      </c>
      <c r="AD72" s="55" t="s">
        <v>330</v>
      </c>
      <c r="AE72" s="55">
        <v>3</v>
      </c>
      <c r="AF72" s="55">
        <v>2</v>
      </c>
      <c r="AG72" s="55">
        <v>3</v>
      </c>
      <c r="AH72" s="55" t="s">
        <v>330</v>
      </c>
      <c r="AI72" s="55" t="s">
        <v>330</v>
      </c>
      <c r="AJ72" s="55" t="s">
        <v>330</v>
      </c>
      <c r="AK72" s="55">
        <v>3</v>
      </c>
      <c r="AL72" s="55" t="s">
        <v>330</v>
      </c>
      <c r="AM72" s="55" t="s">
        <v>330</v>
      </c>
      <c r="AN72" s="55" t="s">
        <v>330</v>
      </c>
      <c r="AO72" s="55">
        <v>3</v>
      </c>
      <c r="AP72" s="55">
        <v>3</v>
      </c>
      <c r="AQ72" s="55">
        <v>3</v>
      </c>
      <c r="AR72" s="55" t="s">
        <v>330</v>
      </c>
      <c r="AS72" s="55" t="s">
        <v>330</v>
      </c>
      <c r="AT72" s="55" t="s">
        <v>330</v>
      </c>
      <c r="AU72" s="55">
        <v>3</v>
      </c>
      <c r="AV72" s="55" t="s">
        <v>330</v>
      </c>
      <c r="AW72" s="55" t="s">
        <v>330</v>
      </c>
      <c r="AX72" s="55" t="s">
        <v>330</v>
      </c>
      <c r="AY72" s="55">
        <v>3</v>
      </c>
      <c r="AZ72" s="55">
        <v>3</v>
      </c>
      <c r="BA72" s="55">
        <v>3</v>
      </c>
      <c r="BB72" s="55" t="s">
        <v>330</v>
      </c>
      <c r="BC72" s="55" t="s">
        <v>330</v>
      </c>
      <c r="BD72" s="55" t="s">
        <v>330</v>
      </c>
      <c r="BE72" s="55">
        <v>2</v>
      </c>
      <c r="BF72" s="55" t="s">
        <v>330</v>
      </c>
      <c r="BG72" s="55" t="s">
        <v>330</v>
      </c>
      <c r="BH72" s="55" t="s">
        <v>330</v>
      </c>
      <c r="BI72" s="55">
        <v>2</v>
      </c>
      <c r="BJ72" s="55">
        <v>2</v>
      </c>
      <c r="BK72" s="55">
        <v>2</v>
      </c>
      <c r="BL72" s="55" t="s">
        <v>330</v>
      </c>
      <c r="BM72" s="55" t="s">
        <v>330</v>
      </c>
      <c r="BN72" s="55" t="s">
        <v>330</v>
      </c>
      <c r="BO72" s="54" t="str">
        <f t="shared" si="7"/>
        <v>Same</v>
      </c>
    </row>
    <row r="73" spans="1:67" ht="12.75">
      <c r="A73" s="39" t="str">
        <f t="shared" si="6"/>
        <v>Report</v>
      </c>
      <c r="B73" s="50" t="s">
        <v>388</v>
      </c>
      <c r="C73" s="50">
        <v>139238</v>
      </c>
      <c r="D73" s="50" t="s">
        <v>65</v>
      </c>
      <c r="E73" s="50" t="s">
        <v>254</v>
      </c>
      <c r="F73" s="48" t="s">
        <v>427</v>
      </c>
      <c r="G73" s="50" t="s">
        <v>244</v>
      </c>
      <c r="H73" s="50" t="s">
        <v>267</v>
      </c>
      <c r="I73" s="43">
        <v>452493</v>
      </c>
      <c r="J73" s="36">
        <v>41960</v>
      </c>
      <c r="K73" s="36">
        <v>41964</v>
      </c>
      <c r="L73" s="36" t="s">
        <v>234</v>
      </c>
      <c r="M73" s="36">
        <v>41996</v>
      </c>
      <c r="N73" s="50" t="s">
        <v>235</v>
      </c>
      <c r="O73" s="37" t="s">
        <v>235</v>
      </c>
      <c r="P73" s="22" t="s">
        <v>235</v>
      </c>
      <c r="Q73" s="50">
        <v>2</v>
      </c>
      <c r="R73" s="55">
        <v>2</v>
      </c>
      <c r="S73" s="55" t="s">
        <v>330</v>
      </c>
      <c r="T73" s="55" t="s">
        <v>330</v>
      </c>
      <c r="U73" s="55">
        <v>2</v>
      </c>
      <c r="V73" s="55">
        <v>2</v>
      </c>
      <c r="W73" s="55">
        <v>2</v>
      </c>
      <c r="X73" s="55">
        <v>2</v>
      </c>
      <c r="Y73" s="55" t="s">
        <v>330</v>
      </c>
      <c r="Z73" s="55">
        <v>1</v>
      </c>
      <c r="AA73" s="55">
        <v>2</v>
      </c>
      <c r="AB73" s="56">
        <v>2</v>
      </c>
      <c r="AC73" s="55" t="s">
        <v>330</v>
      </c>
      <c r="AD73" s="55" t="s">
        <v>330</v>
      </c>
      <c r="AE73" s="55">
        <v>2</v>
      </c>
      <c r="AF73" s="55">
        <v>2</v>
      </c>
      <c r="AG73" s="55">
        <v>2</v>
      </c>
      <c r="AH73" s="55">
        <v>2</v>
      </c>
      <c r="AI73" s="55" t="s">
        <v>330</v>
      </c>
      <c r="AJ73" s="55">
        <v>1</v>
      </c>
      <c r="AK73" s="55">
        <v>2</v>
      </c>
      <c r="AL73" s="55">
        <v>2</v>
      </c>
      <c r="AM73" s="55" t="s">
        <v>330</v>
      </c>
      <c r="AN73" s="55" t="s">
        <v>330</v>
      </c>
      <c r="AO73" s="55">
        <v>2</v>
      </c>
      <c r="AP73" s="55">
        <v>2</v>
      </c>
      <c r="AQ73" s="55">
        <v>2</v>
      </c>
      <c r="AR73" s="55">
        <v>2</v>
      </c>
      <c r="AS73" s="55" t="s">
        <v>330</v>
      </c>
      <c r="AT73" s="55">
        <v>1</v>
      </c>
      <c r="AU73" s="55">
        <v>1</v>
      </c>
      <c r="AV73" s="55">
        <v>1</v>
      </c>
      <c r="AW73" s="55" t="s">
        <v>330</v>
      </c>
      <c r="AX73" s="55" t="s">
        <v>330</v>
      </c>
      <c r="AY73" s="55">
        <v>1</v>
      </c>
      <c r="AZ73" s="55">
        <v>1</v>
      </c>
      <c r="BA73" s="55">
        <v>1</v>
      </c>
      <c r="BB73" s="55">
        <v>1</v>
      </c>
      <c r="BC73" s="55" t="s">
        <v>330</v>
      </c>
      <c r="BD73" s="55">
        <v>1</v>
      </c>
      <c r="BE73" s="55">
        <v>2</v>
      </c>
      <c r="BF73" s="55">
        <v>2</v>
      </c>
      <c r="BG73" s="55" t="s">
        <v>330</v>
      </c>
      <c r="BH73" s="55" t="s">
        <v>330</v>
      </c>
      <c r="BI73" s="55">
        <v>2</v>
      </c>
      <c r="BJ73" s="55">
        <v>2</v>
      </c>
      <c r="BK73" s="55">
        <v>2</v>
      </c>
      <c r="BL73" s="55">
        <v>2</v>
      </c>
      <c r="BM73" s="55" t="s">
        <v>330</v>
      </c>
      <c r="BN73" s="55">
        <v>2</v>
      </c>
      <c r="BO73" s="54" t="str">
        <f t="shared" si="7"/>
        <v>No previous inspection</v>
      </c>
    </row>
    <row r="74" spans="1:67" ht="12.75">
      <c r="A74" s="39" t="str">
        <f t="shared" si="6"/>
        <v>Report</v>
      </c>
      <c r="B74" s="50" t="s">
        <v>365</v>
      </c>
      <c r="C74" s="50">
        <v>54175</v>
      </c>
      <c r="D74" s="50" t="s">
        <v>68</v>
      </c>
      <c r="E74" s="50" t="s">
        <v>242</v>
      </c>
      <c r="F74" s="48" t="s">
        <v>304</v>
      </c>
      <c r="G74" s="50" t="s">
        <v>270</v>
      </c>
      <c r="H74" s="50" t="s">
        <v>256</v>
      </c>
      <c r="I74" s="43">
        <v>434051</v>
      </c>
      <c r="J74" s="36">
        <v>41967</v>
      </c>
      <c r="K74" s="36">
        <v>41970</v>
      </c>
      <c r="L74" s="36" t="s">
        <v>234</v>
      </c>
      <c r="M74" s="36">
        <v>42019</v>
      </c>
      <c r="N74" s="50">
        <v>376248</v>
      </c>
      <c r="O74" s="37">
        <v>40878</v>
      </c>
      <c r="P74" s="22">
        <v>1</v>
      </c>
      <c r="Q74" s="50">
        <v>2</v>
      </c>
      <c r="R74" s="55" t="s">
        <v>330</v>
      </c>
      <c r="S74" s="55" t="s">
        <v>330</v>
      </c>
      <c r="T74" s="55" t="s">
        <v>330</v>
      </c>
      <c r="U74" s="55">
        <v>2</v>
      </c>
      <c r="V74" s="55" t="s">
        <v>330</v>
      </c>
      <c r="W74" s="55" t="s">
        <v>330</v>
      </c>
      <c r="X74" s="55" t="s">
        <v>330</v>
      </c>
      <c r="Y74" s="55" t="s">
        <v>330</v>
      </c>
      <c r="Z74" s="55" t="s">
        <v>330</v>
      </c>
      <c r="AA74" s="55">
        <v>2</v>
      </c>
      <c r="AB74" s="56" t="s">
        <v>330</v>
      </c>
      <c r="AC74" s="55" t="s">
        <v>330</v>
      </c>
      <c r="AD74" s="55" t="s">
        <v>330</v>
      </c>
      <c r="AE74" s="55">
        <v>2</v>
      </c>
      <c r="AF74" s="55" t="s">
        <v>330</v>
      </c>
      <c r="AG74" s="55" t="s">
        <v>330</v>
      </c>
      <c r="AH74" s="55" t="s">
        <v>330</v>
      </c>
      <c r="AI74" s="55" t="s">
        <v>330</v>
      </c>
      <c r="AJ74" s="55" t="s">
        <v>330</v>
      </c>
      <c r="AK74" s="55">
        <v>2</v>
      </c>
      <c r="AL74" s="55" t="s">
        <v>330</v>
      </c>
      <c r="AM74" s="55" t="s">
        <v>330</v>
      </c>
      <c r="AN74" s="55" t="s">
        <v>330</v>
      </c>
      <c r="AO74" s="55">
        <v>2</v>
      </c>
      <c r="AP74" s="55" t="s">
        <v>330</v>
      </c>
      <c r="AQ74" s="55" t="s">
        <v>330</v>
      </c>
      <c r="AR74" s="55" t="s">
        <v>330</v>
      </c>
      <c r="AS74" s="55" t="s">
        <v>330</v>
      </c>
      <c r="AT74" s="55" t="s">
        <v>330</v>
      </c>
      <c r="AU74" s="55">
        <v>2</v>
      </c>
      <c r="AV74" s="55" t="s">
        <v>330</v>
      </c>
      <c r="AW74" s="55" t="s">
        <v>330</v>
      </c>
      <c r="AX74" s="55" t="s">
        <v>330</v>
      </c>
      <c r="AY74" s="55">
        <v>2</v>
      </c>
      <c r="AZ74" s="55" t="s">
        <v>330</v>
      </c>
      <c r="BA74" s="55" t="s">
        <v>330</v>
      </c>
      <c r="BB74" s="55" t="s">
        <v>330</v>
      </c>
      <c r="BC74" s="55" t="s">
        <v>330</v>
      </c>
      <c r="BD74" s="55" t="s">
        <v>330</v>
      </c>
      <c r="BE74" s="55">
        <v>2</v>
      </c>
      <c r="BF74" s="55" t="s">
        <v>330</v>
      </c>
      <c r="BG74" s="55" t="s">
        <v>330</v>
      </c>
      <c r="BH74" s="55" t="s">
        <v>330</v>
      </c>
      <c r="BI74" s="55">
        <v>2</v>
      </c>
      <c r="BJ74" s="55" t="s">
        <v>330</v>
      </c>
      <c r="BK74" s="55" t="s">
        <v>330</v>
      </c>
      <c r="BL74" s="55" t="s">
        <v>330</v>
      </c>
      <c r="BM74" s="55" t="s">
        <v>330</v>
      </c>
      <c r="BN74" s="55" t="s">
        <v>330</v>
      </c>
      <c r="BO74" s="54" t="str">
        <f t="shared" si="7"/>
        <v>Declined</v>
      </c>
    </row>
    <row r="75" spans="1:67" ht="12.75">
      <c r="A75" s="39" t="str">
        <f t="shared" si="6"/>
        <v>Report</v>
      </c>
      <c r="B75" s="50" t="s">
        <v>367</v>
      </c>
      <c r="C75" s="50">
        <v>53233</v>
      </c>
      <c r="D75" s="50" t="s">
        <v>22</v>
      </c>
      <c r="E75" s="50" t="s">
        <v>237</v>
      </c>
      <c r="F75" s="48" t="s">
        <v>431</v>
      </c>
      <c r="G75" s="50" t="s">
        <v>22</v>
      </c>
      <c r="H75" s="50" t="s">
        <v>302</v>
      </c>
      <c r="I75" s="43">
        <v>443658</v>
      </c>
      <c r="J75" s="36">
        <v>41967</v>
      </c>
      <c r="K75" s="36">
        <v>41971</v>
      </c>
      <c r="L75" s="36" t="s">
        <v>234</v>
      </c>
      <c r="M75" s="36">
        <v>41997</v>
      </c>
      <c r="N75" s="50">
        <v>388120</v>
      </c>
      <c r="O75" s="37">
        <v>41089</v>
      </c>
      <c r="P75" s="22">
        <v>2</v>
      </c>
      <c r="Q75" s="50">
        <v>3</v>
      </c>
      <c r="R75" s="55" t="s">
        <v>330</v>
      </c>
      <c r="S75" s="55" t="s">
        <v>330</v>
      </c>
      <c r="T75" s="55">
        <v>3</v>
      </c>
      <c r="U75" s="55">
        <v>3</v>
      </c>
      <c r="V75" s="55">
        <v>3</v>
      </c>
      <c r="W75" s="55">
        <v>3</v>
      </c>
      <c r="X75" s="55" t="s">
        <v>330</v>
      </c>
      <c r="Y75" s="55" t="s">
        <v>330</v>
      </c>
      <c r="Z75" s="55" t="s">
        <v>330</v>
      </c>
      <c r="AA75" s="55">
        <v>3</v>
      </c>
      <c r="AB75" s="56" t="s">
        <v>330</v>
      </c>
      <c r="AC75" s="55" t="s">
        <v>330</v>
      </c>
      <c r="AD75" s="55">
        <v>3</v>
      </c>
      <c r="AE75" s="55">
        <v>3</v>
      </c>
      <c r="AF75" s="55">
        <v>3</v>
      </c>
      <c r="AG75" s="55">
        <v>3</v>
      </c>
      <c r="AH75" s="55" t="s">
        <v>330</v>
      </c>
      <c r="AI75" s="55" t="s">
        <v>330</v>
      </c>
      <c r="AJ75" s="55" t="s">
        <v>330</v>
      </c>
      <c r="AK75" s="55">
        <v>3</v>
      </c>
      <c r="AL75" s="55" t="s">
        <v>330</v>
      </c>
      <c r="AM75" s="55" t="s">
        <v>330</v>
      </c>
      <c r="AN75" s="55">
        <v>3</v>
      </c>
      <c r="AO75" s="55">
        <v>3</v>
      </c>
      <c r="AP75" s="55">
        <v>3</v>
      </c>
      <c r="AQ75" s="55">
        <v>3</v>
      </c>
      <c r="AR75" s="55" t="s">
        <v>330</v>
      </c>
      <c r="AS75" s="55" t="s">
        <v>330</v>
      </c>
      <c r="AT75" s="55" t="s">
        <v>330</v>
      </c>
      <c r="AU75" s="55">
        <v>3</v>
      </c>
      <c r="AV75" s="55" t="s">
        <v>330</v>
      </c>
      <c r="AW75" s="55" t="s">
        <v>330</v>
      </c>
      <c r="AX75" s="55">
        <v>3</v>
      </c>
      <c r="AY75" s="55">
        <v>3</v>
      </c>
      <c r="AZ75" s="55">
        <v>3</v>
      </c>
      <c r="BA75" s="55">
        <v>3</v>
      </c>
      <c r="BB75" s="55" t="s">
        <v>330</v>
      </c>
      <c r="BC75" s="55" t="s">
        <v>330</v>
      </c>
      <c r="BD75" s="55" t="s">
        <v>330</v>
      </c>
      <c r="BE75" s="55">
        <v>2</v>
      </c>
      <c r="BF75" s="55" t="s">
        <v>330</v>
      </c>
      <c r="BG75" s="55" t="s">
        <v>330</v>
      </c>
      <c r="BH75" s="55">
        <v>2</v>
      </c>
      <c r="BI75" s="55">
        <v>2</v>
      </c>
      <c r="BJ75" s="55">
        <v>2</v>
      </c>
      <c r="BK75" s="55">
        <v>2</v>
      </c>
      <c r="BL75" s="55" t="s">
        <v>330</v>
      </c>
      <c r="BM75" s="55" t="s">
        <v>330</v>
      </c>
      <c r="BN75" s="55" t="s">
        <v>330</v>
      </c>
      <c r="BO75" s="54" t="str">
        <f t="shared" si="7"/>
        <v>Declined</v>
      </c>
    </row>
    <row r="76" spans="1:67" ht="12.75">
      <c r="A76" s="39" t="str">
        <f t="shared" si="6"/>
        <v>Report</v>
      </c>
      <c r="B76" s="50" t="s">
        <v>370</v>
      </c>
      <c r="C76" s="50">
        <v>54666</v>
      </c>
      <c r="D76" s="50" t="s">
        <v>68</v>
      </c>
      <c r="E76" s="50" t="s">
        <v>231</v>
      </c>
      <c r="F76" s="48" t="s">
        <v>432</v>
      </c>
      <c r="G76" s="50" t="s">
        <v>261</v>
      </c>
      <c r="H76" s="50" t="s">
        <v>262</v>
      </c>
      <c r="I76" s="43">
        <v>446667</v>
      </c>
      <c r="J76" s="36">
        <v>41967</v>
      </c>
      <c r="K76" s="36">
        <v>41971</v>
      </c>
      <c r="L76" s="36" t="s">
        <v>234</v>
      </c>
      <c r="M76" s="36">
        <v>41997</v>
      </c>
      <c r="N76" s="50">
        <v>320960</v>
      </c>
      <c r="O76" s="37">
        <v>39780</v>
      </c>
      <c r="P76" s="22">
        <v>2</v>
      </c>
      <c r="Q76" s="50">
        <v>2</v>
      </c>
      <c r="R76" s="55" t="s">
        <v>330</v>
      </c>
      <c r="S76" s="55" t="s">
        <v>330</v>
      </c>
      <c r="T76" s="55" t="s">
        <v>330</v>
      </c>
      <c r="U76" s="55" t="s">
        <v>330</v>
      </c>
      <c r="V76" s="55">
        <v>2</v>
      </c>
      <c r="W76" s="55">
        <v>2</v>
      </c>
      <c r="X76" s="55">
        <v>2</v>
      </c>
      <c r="Y76" s="55" t="s">
        <v>330</v>
      </c>
      <c r="Z76" s="55">
        <v>2</v>
      </c>
      <c r="AA76" s="55">
        <v>2</v>
      </c>
      <c r="AB76" s="56" t="s">
        <v>330</v>
      </c>
      <c r="AC76" s="55" t="s">
        <v>330</v>
      </c>
      <c r="AD76" s="55" t="s">
        <v>330</v>
      </c>
      <c r="AE76" s="55" t="s">
        <v>330</v>
      </c>
      <c r="AF76" s="55">
        <v>2</v>
      </c>
      <c r="AG76" s="55">
        <v>2</v>
      </c>
      <c r="AH76" s="55">
        <v>2</v>
      </c>
      <c r="AI76" s="55" t="s">
        <v>330</v>
      </c>
      <c r="AJ76" s="55">
        <v>2</v>
      </c>
      <c r="AK76" s="55">
        <v>2</v>
      </c>
      <c r="AL76" s="55" t="s">
        <v>330</v>
      </c>
      <c r="AM76" s="55" t="s">
        <v>330</v>
      </c>
      <c r="AN76" s="55" t="s">
        <v>330</v>
      </c>
      <c r="AO76" s="55" t="s">
        <v>330</v>
      </c>
      <c r="AP76" s="55">
        <v>2</v>
      </c>
      <c r="AQ76" s="55">
        <v>2</v>
      </c>
      <c r="AR76" s="55">
        <v>2</v>
      </c>
      <c r="AS76" s="55" t="s">
        <v>330</v>
      </c>
      <c r="AT76" s="55">
        <v>2</v>
      </c>
      <c r="AU76" s="55">
        <v>2</v>
      </c>
      <c r="AV76" s="55" t="s">
        <v>330</v>
      </c>
      <c r="AW76" s="55" t="s">
        <v>330</v>
      </c>
      <c r="AX76" s="55" t="s">
        <v>330</v>
      </c>
      <c r="AY76" s="55" t="s">
        <v>330</v>
      </c>
      <c r="AZ76" s="55">
        <v>2</v>
      </c>
      <c r="BA76" s="55">
        <v>2</v>
      </c>
      <c r="BB76" s="55">
        <v>2</v>
      </c>
      <c r="BC76" s="55" t="s">
        <v>330</v>
      </c>
      <c r="BD76" s="55">
        <v>2</v>
      </c>
      <c r="BE76" s="55">
        <v>2</v>
      </c>
      <c r="BF76" s="55" t="s">
        <v>330</v>
      </c>
      <c r="BG76" s="55" t="s">
        <v>330</v>
      </c>
      <c r="BH76" s="55" t="s">
        <v>330</v>
      </c>
      <c r="BI76" s="55" t="s">
        <v>330</v>
      </c>
      <c r="BJ76" s="55">
        <v>2</v>
      </c>
      <c r="BK76" s="55">
        <v>2</v>
      </c>
      <c r="BL76" s="55">
        <v>2</v>
      </c>
      <c r="BM76" s="55" t="s">
        <v>330</v>
      </c>
      <c r="BN76" s="55">
        <v>2</v>
      </c>
      <c r="BO76" s="54" t="str">
        <f t="shared" si="7"/>
        <v>Same</v>
      </c>
    </row>
    <row r="77" spans="1:67" ht="12.75">
      <c r="A77" s="39" t="str">
        <f t="shared" si="6"/>
        <v>Report</v>
      </c>
      <c r="B77" s="50" t="s">
        <v>389</v>
      </c>
      <c r="C77" s="50">
        <v>130750</v>
      </c>
      <c r="D77" s="50" t="s">
        <v>65</v>
      </c>
      <c r="E77" s="50" t="s">
        <v>248</v>
      </c>
      <c r="F77" s="48" t="s">
        <v>429</v>
      </c>
      <c r="G77" s="50" t="s">
        <v>244</v>
      </c>
      <c r="H77" s="50" t="s">
        <v>252</v>
      </c>
      <c r="I77" s="43">
        <v>430277</v>
      </c>
      <c r="J77" s="36">
        <v>41967</v>
      </c>
      <c r="K77" s="36">
        <v>41971</v>
      </c>
      <c r="L77" s="36" t="s">
        <v>234</v>
      </c>
      <c r="M77" s="36">
        <v>42011</v>
      </c>
      <c r="N77" s="50">
        <v>410617</v>
      </c>
      <c r="O77" s="37">
        <v>41439</v>
      </c>
      <c r="P77" s="22">
        <v>3</v>
      </c>
      <c r="Q77" s="50">
        <v>2</v>
      </c>
      <c r="R77" s="55" t="s">
        <v>330</v>
      </c>
      <c r="S77" s="55" t="s">
        <v>330</v>
      </c>
      <c r="T77" s="55" t="s">
        <v>330</v>
      </c>
      <c r="U77" s="55">
        <v>2</v>
      </c>
      <c r="V77" s="55">
        <v>2</v>
      </c>
      <c r="W77" s="55">
        <v>2</v>
      </c>
      <c r="X77" s="55" t="s">
        <v>330</v>
      </c>
      <c r="Y77" s="55" t="s">
        <v>330</v>
      </c>
      <c r="Z77" s="55" t="s">
        <v>330</v>
      </c>
      <c r="AA77" s="55">
        <v>2</v>
      </c>
      <c r="AB77" s="56" t="s">
        <v>330</v>
      </c>
      <c r="AC77" s="55" t="s">
        <v>330</v>
      </c>
      <c r="AD77" s="55" t="s">
        <v>330</v>
      </c>
      <c r="AE77" s="55">
        <v>2</v>
      </c>
      <c r="AF77" s="55">
        <v>2</v>
      </c>
      <c r="AG77" s="55">
        <v>2</v>
      </c>
      <c r="AH77" s="55" t="s">
        <v>330</v>
      </c>
      <c r="AI77" s="55" t="s">
        <v>330</v>
      </c>
      <c r="AJ77" s="55" t="s">
        <v>330</v>
      </c>
      <c r="AK77" s="55">
        <v>2</v>
      </c>
      <c r="AL77" s="55" t="s">
        <v>330</v>
      </c>
      <c r="AM77" s="55" t="s">
        <v>330</v>
      </c>
      <c r="AN77" s="55" t="s">
        <v>330</v>
      </c>
      <c r="AO77" s="55">
        <v>2</v>
      </c>
      <c r="AP77" s="55">
        <v>2</v>
      </c>
      <c r="AQ77" s="55">
        <v>2</v>
      </c>
      <c r="AR77" s="55" t="s">
        <v>330</v>
      </c>
      <c r="AS77" s="55" t="s">
        <v>330</v>
      </c>
      <c r="AT77" s="55" t="s">
        <v>330</v>
      </c>
      <c r="AU77" s="55">
        <v>2</v>
      </c>
      <c r="AV77" s="55" t="s">
        <v>330</v>
      </c>
      <c r="AW77" s="55" t="s">
        <v>330</v>
      </c>
      <c r="AX77" s="55" t="s">
        <v>330</v>
      </c>
      <c r="AY77" s="55">
        <v>2</v>
      </c>
      <c r="AZ77" s="55">
        <v>2</v>
      </c>
      <c r="BA77" s="55">
        <v>2</v>
      </c>
      <c r="BB77" s="55" t="s">
        <v>330</v>
      </c>
      <c r="BC77" s="55" t="s">
        <v>330</v>
      </c>
      <c r="BD77" s="55" t="s">
        <v>330</v>
      </c>
      <c r="BE77" s="55">
        <v>2</v>
      </c>
      <c r="BF77" s="55" t="s">
        <v>330</v>
      </c>
      <c r="BG77" s="55" t="s">
        <v>330</v>
      </c>
      <c r="BH77" s="55" t="s">
        <v>330</v>
      </c>
      <c r="BI77" s="55">
        <v>2</v>
      </c>
      <c r="BJ77" s="55">
        <v>2</v>
      </c>
      <c r="BK77" s="55">
        <v>2</v>
      </c>
      <c r="BL77" s="55" t="s">
        <v>330</v>
      </c>
      <c r="BM77" s="55" t="s">
        <v>330</v>
      </c>
      <c r="BN77" s="55" t="s">
        <v>330</v>
      </c>
      <c r="BO77" s="54" t="str">
        <f t="shared" si="7"/>
        <v>Improved</v>
      </c>
    </row>
    <row r="78" spans="1:67" ht="12.75">
      <c r="A78" s="39" t="str">
        <f t="shared" si="6"/>
        <v>Report</v>
      </c>
      <c r="B78" s="50" t="s">
        <v>428</v>
      </c>
      <c r="C78" s="50">
        <v>55459</v>
      </c>
      <c r="D78" s="50" t="s">
        <v>22</v>
      </c>
      <c r="E78" s="50" t="s">
        <v>275</v>
      </c>
      <c r="F78" s="48" t="s">
        <v>276</v>
      </c>
      <c r="G78" s="50" t="s">
        <v>22</v>
      </c>
      <c r="H78" s="50" t="s">
        <v>233</v>
      </c>
      <c r="I78" s="43">
        <v>430250</v>
      </c>
      <c r="J78" s="36">
        <v>41967</v>
      </c>
      <c r="K78" s="36">
        <v>41971</v>
      </c>
      <c r="L78" s="36" t="s">
        <v>234</v>
      </c>
      <c r="M78" s="36">
        <v>42011</v>
      </c>
      <c r="N78" s="50">
        <v>423508</v>
      </c>
      <c r="O78" s="37">
        <v>41432</v>
      </c>
      <c r="P78" s="22">
        <v>3</v>
      </c>
      <c r="Q78" s="50">
        <v>4</v>
      </c>
      <c r="R78" s="55" t="s">
        <v>330</v>
      </c>
      <c r="S78" s="55" t="s">
        <v>330</v>
      </c>
      <c r="T78" s="55" t="s">
        <v>330</v>
      </c>
      <c r="U78" s="55" t="s">
        <v>330</v>
      </c>
      <c r="V78" s="55" t="s">
        <v>330</v>
      </c>
      <c r="W78" s="55">
        <v>4</v>
      </c>
      <c r="X78" s="55" t="s">
        <v>330</v>
      </c>
      <c r="Y78" s="55" t="s">
        <v>330</v>
      </c>
      <c r="Z78" s="55">
        <v>4</v>
      </c>
      <c r="AA78" s="55">
        <v>4</v>
      </c>
      <c r="AB78" s="56" t="s">
        <v>330</v>
      </c>
      <c r="AC78" s="55" t="s">
        <v>330</v>
      </c>
      <c r="AD78" s="55" t="s">
        <v>330</v>
      </c>
      <c r="AE78" s="55" t="s">
        <v>330</v>
      </c>
      <c r="AF78" s="55" t="s">
        <v>330</v>
      </c>
      <c r="AG78" s="55">
        <v>4</v>
      </c>
      <c r="AH78" s="55" t="s">
        <v>330</v>
      </c>
      <c r="AI78" s="55" t="s">
        <v>330</v>
      </c>
      <c r="AJ78" s="55">
        <v>4</v>
      </c>
      <c r="AK78" s="55">
        <v>4</v>
      </c>
      <c r="AL78" s="55" t="s">
        <v>330</v>
      </c>
      <c r="AM78" s="55" t="s">
        <v>330</v>
      </c>
      <c r="AN78" s="55" t="s">
        <v>330</v>
      </c>
      <c r="AO78" s="55" t="s">
        <v>330</v>
      </c>
      <c r="AP78" s="55" t="s">
        <v>330</v>
      </c>
      <c r="AQ78" s="55">
        <v>4</v>
      </c>
      <c r="AR78" s="55" t="s">
        <v>330</v>
      </c>
      <c r="AS78" s="55" t="s">
        <v>330</v>
      </c>
      <c r="AT78" s="55">
        <v>4</v>
      </c>
      <c r="AU78" s="55">
        <v>4</v>
      </c>
      <c r="AV78" s="55" t="s">
        <v>330</v>
      </c>
      <c r="AW78" s="55" t="s">
        <v>330</v>
      </c>
      <c r="AX78" s="55" t="s">
        <v>330</v>
      </c>
      <c r="AY78" s="55" t="s">
        <v>330</v>
      </c>
      <c r="AZ78" s="55" t="s">
        <v>330</v>
      </c>
      <c r="BA78" s="55">
        <v>4</v>
      </c>
      <c r="BB78" s="55" t="s">
        <v>330</v>
      </c>
      <c r="BC78" s="55" t="s">
        <v>330</v>
      </c>
      <c r="BD78" s="55">
        <v>4</v>
      </c>
      <c r="BE78" s="55">
        <v>2</v>
      </c>
      <c r="BF78" s="55" t="s">
        <v>330</v>
      </c>
      <c r="BG78" s="55" t="s">
        <v>330</v>
      </c>
      <c r="BH78" s="55" t="s">
        <v>330</v>
      </c>
      <c r="BI78" s="55" t="s">
        <v>330</v>
      </c>
      <c r="BJ78" s="55" t="s">
        <v>330</v>
      </c>
      <c r="BK78" s="55">
        <v>2</v>
      </c>
      <c r="BL78" s="55" t="s">
        <v>330</v>
      </c>
      <c r="BM78" s="55" t="s">
        <v>330</v>
      </c>
      <c r="BN78" s="55">
        <v>2</v>
      </c>
      <c r="BO78" s="54" t="str">
        <f t="shared" si="7"/>
        <v>Declined</v>
      </c>
    </row>
    <row r="79" spans="1:67" ht="12.75">
      <c r="A79" s="39" t="str">
        <f t="shared" si="6"/>
        <v>Report</v>
      </c>
      <c r="B79" s="50" t="s">
        <v>368</v>
      </c>
      <c r="C79" s="50">
        <v>58611</v>
      </c>
      <c r="D79" s="50" t="s">
        <v>68</v>
      </c>
      <c r="E79" s="50" t="s">
        <v>242</v>
      </c>
      <c r="F79" s="48" t="s">
        <v>437</v>
      </c>
      <c r="G79" s="50" t="s">
        <v>270</v>
      </c>
      <c r="H79" s="50" t="s">
        <v>233</v>
      </c>
      <c r="I79" s="43">
        <v>430254</v>
      </c>
      <c r="J79" s="36">
        <v>41967</v>
      </c>
      <c r="K79" s="36">
        <v>41971</v>
      </c>
      <c r="L79" s="36" t="s">
        <v>234</v>
      </c>
      <c r="M79" s="36">
        <v>42017</v>
      </c>
      <c r="N79" s="50">
        <v>399131</v>
      </c>
      <c r="O79" s="37">
        <v>41453</v>
      </c>
      <c r="P79" s="22">
        <v>3</v>
      </c>
      <c r="Q79" s="50">
        <v>2</v>
      </c>
      <c r="R79" s="55" t="s">
        <v>330</v>
      </c>
      <c r="S79" s="55" t="s">
        <v>330</v>
      </c>
      <c r="T79" s="55" t="s">
        <v>330</v>
      </c>
      <c r="U79" s="55" t="s">
        <v>330</v>
      </c>
      <c r="V79" s="55">
        <v>2</v>
      </c>
      <c r="W79" s="55">
        <v>2</v>
      </c>
      <c r="X79" s="55" t="s">
        <v>330</v>
      </c>
      <c r="Y79" s="55" t="s">
        <v>330</v>
      </c>
      <c r="Z79" s="55" t="s">
        <v>330</v>
      </c>
      <c r="AA79" s="55">
        <v>2</v>
      </c>
      <c r="AB79" s="56" t="s">
        <v>330</v>
      </c>
      <c r="AC79" s="55" t="s">
        <v>330</v>
      </c>
      <c r="AD79" s="55" t="s">
        <v>330</v>
      </c>
      <c r="AE79" s="55" t="s">
        <v>330</v>
      </c>
      <c r="AF79" s="55">
        <v>2</v>
      </c>
      <c r="AG79" s="55">
        <v>2</v>
      </c>
      <c r="AH79" s="55" t="s">
        <v>330</v>
      </c>
      <c r="AI79" s="55" t="s">
        <v>330</v>
      </c>
      <c r="AJ79" s="55" t="s">
        <v>330</v>
      </c>
      <c r="AK79" s="55">
        <v>2</v>
      </c>
      <c r="AL79" s="55" t="s">
        <v>330</v>
      </c>
      <c r="AM79" s="55" t="s">
        <v>330</v>
      </c>
      <c r="AN79" s="55" t="s">
        <v>330</v>
      </c>
      <c r="AO79" s="55" t="s">
        <v>330</v>
      </c>
      <c r="AP79" s="55">
        <v>2</v>
      </c>
      <c r="AQ79" s="55">
        <v>2</v>
      </c>
      <c r="AR79" s="55" t="s">
        <v>330</v>
      </c>
      <c r="AS79" s="55" t="s">
        <v>330</v>
      </c>
      <c r="AT79" s="55" t="s">
        <v>330</v>
      </c>
      <c r="AU79" s="55">
        <v>2</v>
      </c>
      <c r="AV79" s="55" t="s">
        <v>330</v>
      </c>
      <c r="AW79" s="55" t="s">
        <v>330</v>
      </c>
      <c r="AX79" s="55" t="s">
        <v>330</v>
      </c>
      <c r="AY79" s="55" t="s">
        <v>330</v>
      </c>
      <c r="AZ79" s="55">
        <v>2</v>
      </c>
      <c r="BA79" s="55">
        <v>2</v>
      </c>
      <c r="BB79" s="55" t="s">
        <v>330</v>
      </c>
      <c r="BC79" s="55" t="s">
        <v>330</v>
      </c>
      <c r="BD79" s="55" t="s">
        <v>330</v>
      </c>
      <c r="BE79" s="55">
        <v>2</v>
      </c>
      <c r="BF79" s="55" t="s">
        <v>330</v>
      </c>
      <c r="BG79" s="55" t="s">
        <v>330</v>
      </c>
      <c r="BH79" s="55" t="s">
        <v>330</v>
      </c>
      <c r="BI79" s="55" t="s">
        <v>330</v>
      </c>
      <c r="BJ79" s="55">
        <v>2</v>
      </c>
      <c r="BK79" s="55">
        <v>2</v>
      </c>
      <c r="BL79" s="55" t="s">
        <v>330</v>
      </c>
      <c r="BM79" s="55" t="s">
        <v>330</v>
      </c>
      <c r="BN79" s="55" t="s">
        <v>330</v>
      </c>
      <c r="BO79" s="54" t="str">
        <f t="shared" si="7"/>
        <v>Improved</v>
      </c>
    </row>
    <row r="80" spans="1:67" ht="12.75">
      <c r="A80" s="39" t="str">
        <f t="shared" si="6"/>
        <v>Report</v>
      </c>
      <c r="B80" s="50" t="s">
        <v>369</v>
      </c>
      <c r="C80" s="50">
        <v>54158</v>
      </c>
      <c r="D80" s="50" t="s">
        <v>22</v>
      </c>
      <c r="E80" s="50" t="s">
        <v>237</v>
      </c>
      <c r="F80" s="48" t="s">
        <v>430</v>
      </c>
      <c r="G80" s="50" t="s">
        <v>22</v>
      </c>
      <c r="H80" s="50" t="s">
        <v>233</v>
      </c>
      <c r="I80" s="43">
        <v>446603</v>
      </c>
      <c r="J80" s="36">
        <v>41967</v>
      </c>
      <c r="K80" s="36">
        <v>41971</v>
      </c>
      <c r="L80" s="36" t="s">
        <v>234</v>
      </c>
      <c r="M80" s="36">
        <v>41997</v>
      </c>
      <c r="N80" s="50">
        <v>410691</v>
      </c>
      <c r="O80" s="37">
        <v>41453</v>
      </c>
      <c r="P80" s="22">
        <v>3</v>
      </c>
      <c r="Q80" s="50">
        <v>3</v>
      </c>
      <c r="R80" s="55" t="s">
        <v>330</v>
      </c>
      <c r="S80" s="55" t="s">
        <v>330</v>
      </c>
      <c r="T80" s="55" t="s">
        <v>330</v>
      </c>
      <c r="U80" s="55">
        <v>2</v>
      </c>
      <c r="V80" s="55" t="s">
        <v>330</v>
      </c>
      <c r="W80" s="55">
        <v>3</v>
      </c>
      <c r="X80" s="55" t="s">
        <v>330</v>
      </c>
      <c r="Y80" s="55" t="s">
        <v>330</v>
      </c>
      <c r="Z80" s="55" t="s">
        <v>330</v>
      </c>
      <c r="AA80" s="55">
        <v>3</v>
      </c>
      <c r="AB80" s="56" t="s">
        <v>330</v>
      </c>
      <c r="AC80" s="55" t="s">
        <v>330</v>
      </c>
      <c r="AD80" s="55" t="s">
        <v>330</v>
      </c>
      <c r="AE80" s="55">
        <v>2</v>
      </c>
      <c r="AF80" s="55" t="s">
        <v>330</v>
      </c>
      <c r="AG80" s="55">
        <v>3</v>
      </c>
      <c r="AH80" s="55" t="s">
        <v>330</v>
      </c>
      <c r="AI80" s="55" t="s">
        <v>330</v>
      </c>
      <c r="AJ80" s="55" t="s">
        <v>330</v>
      </c>
      <c r="AK80" s="55">
        <v>3</v>
      </c>
      <c r="AL80" s="55" t="s">
        <v>330</v>
      </c>
      <c r="AM80" s="55" t="s">
        <v>330</v>
      </c>
      <c r="AN80" s="55" t="s">
        <v>330</v>
      </c>
      <c r="AO80" s="55">
        <v>2</v>
      </c>
      <c r="AP80" s="55" t="s">
        <v>330</v>
      </c>
      <c r="AQ80" s="55">
        <v>3</v>
      </c>
      <c r="AR80" s="55" t="s">
        <v>330</v>
      </c>
      <c r="AS80" s="55" t="s">
        <v>330</v>
      </c>
      <c r="AT80" s="55" t="s">
        <v>330</v>
      </c>
      <c r="AU80" s="55">
        <v>3</v>
      </c>
      <c r="AV80" s="55" t="s">
        <v>330</v>
      </c>
      <c r="AW80" s="55" t="s">
        <v>330</v>
      </c>
      <c r="AX80" s="55" t="s">
        <v>330</v>
      </c>
      <c r="AY80" s="55">
        <v>2</v>
      </c>
      <c r="AZ80" s="55" t="s">
        <v>330</v>
      </c>
      <c r="BA80" s="55">
        <v>3</v>
      </c>
      <c r="BB80" s="55" t="s">
        <v>330</v>
      </c>
      <c r="BC80" s="55" t="s">
        <v>330</v>
      </c>
      <c r="BD80" s="55" t="s">
        <v>330</v>
      </c>
      <c r="BE80" s="55">
        <v>2</v>
      </c>
      <c r="BF80" s="55" t="s">
        <v>330</v>
      </c>
      <c r="BG80" s="55" t="s">
        <v>330</v>
      </c>
      <c r="BH80" s="55" t="s">
        <v>330</v>
      </c>
      <c r="BI80" s="55">
        <v>2</v>
      </c>
      <c r="BJ80" s="55" t="s">
        <v>330</v>
      </c>
      <c r="BK80" s="55">
        <v>2</v>
      </c>
      <c r="BL80" s="55" t="s">
        <v>330</v>
      </c>
      <c r="BM80" s="55" t="s">
        <v>330</v>
      </c>
      <c r="BN80" s="55" t="s">
        <v>330</v>
      </c>
      <c r="BO80" s="54" t="str">
        <f t="shared" si="7"/>
        <v>Same</v>
      </c>
    </row>
    <row r="81" spans="1:67" ht="12.75">
      <c r="A81" s="39" t="str">
        <f t="shared" si="6"/>
        <v>Report</v>
      </c>
      <c r="B81" s="50" t="s">
        <v>366</v>
      </c>
      <c r="C81" s="50">
        <v>58933</v>
      </c>
      <c r="D81" s="50" t="s">
        <v>22</v>
      </c>
      <c r="E81" s="50" t="s">
        <v>231</v>
      </c>
      <c r="F81" s="48" t="s">
        <v>311</v>
      </c>
      <c r="G81" s="50" t="s">
        <v>22</v>
      </c>
      <c r="H81" s="50" t="s">
        <v>256</v>
      </c>
      <c r="I81" s="43">
        <v>454945</v>
      </c>
      <c r="J81" s="36">
        <v>41968</v>
      </c>
      <c r="K81" s="36">
        <v>41971</v>
      </c>
      <c r="L81" s="36" t="s">
        <v>234</v>
      </c>
      <c r="M81" s="36">
        <v>41997</v>
      </c>
      <c r="N81" s="50">
        <v>376231</v>
      </c>
      <c r="O81" s="37">
        <v>40844</v>
      </c>
      <c r="P81" s="22">
        <v>2</v>
      </c>
      <c r="Q81" s="50">
        <v>3</v>
      </c>
      <c r="R81" s="55" t="s">
        <v>330</v>
      </c>
      <c r="S81" s="55" t="s">
        <v>330</v>
      </c>
      <c r="T81" s="55" t="s">
        <v>330</v>
      </c>
      <c r="U81" s="55" t="s">
        <v>330</v>
      </c>
      <c r="V81" s="55" t="s">
        <v>330</v>
      </c>
      <c r="W81" s="55">
        <v>3</v>
      </c>
      <c r="X81" s="55" t="s">
        <v>330</v>
      </c>
      <c r="Y81" s="55" t="s">
        <v>330</v>
      </c>
      <c r="Z81" s="55" t="s">
        <v>330</v>
      </c>
      <c r="AA81" s="55">
        <v>3</v>
      </c>
      <c r="AB81" s="56" t="s">
        <v>330</v>
      </c>
      <c r="AC81" s="55" t="s">
        <v>330</v>
      </c>
      <c r="AD81" s="55" t="s">
        <v>330</v>
      </c>
      <c r="AE81" s="55" t="s">
        <v>330</v>
      </c>
      <c r="AF81" s="55" t="s">
        <v>330</v>
      </c>
      <c r="AG81" s="55">
        <v>3</v>
      </c>
      <c r="AH81" s="55" t="s">
        <v>330</v>
      </c>
      <c r="AI81" s="55" t="s">
        <v>330</v>
      </c>
      <c r="AJ81" s="55" t="s">
        <v>330</v>
      </c>
      <c r="AK81" s="55">
        <v>3</v>
      </c>
      <c r="AL81" s="55" t="s">
        <v>330</v>
      </c>
      <c r="AM81" s="55" t="s">
        <v>330</v>
      </c>
      <c r="AN81" s="55" t="s">
        <v>330</v>
      </c>
      <c r="AO81" s="55" t="s">
        <v>330</v>
      </c>
      <c r="AP81" s="55" t="s">
        <v>330</v>
      </c>
      <c r="AQ81" s="55">
        <v>3</v>
      </c>
      <c r="AR81" s="55" t="s">
        <v>330</v>
      </c>
      <c r="AS81" s="55" t="s">
        <v>330</v>
      </c>
      <c r="AT81" s="55" t="s">
        <v>330</v>
      </c>
      <c r="AU81" s="55">
        <v>3</v>
      </c>
      <c r="AV81" s="55" t="s">
        <v>330</v>
      </c>
      <c r="AW81" s="55" t="s">
        <v>330</v>
      </c>
      <c r="AX81" s="55" t="s">
        <v>330</v>
      </c>
      <c r="AY81" s="55" t="s">
        <v>330</v>
      </c>
      <c r="AZ81" s="55" t="s">
        <v>330</v>
      </c>
      <c r="BA81" s="55">
        <v>3</v>
      </c>
      <c r="BB81" s="55" t="s">
        <v>330</v>
      </c>
      <c r="BC81" s="55" t="s">
        <v>330</v>
      </c>
      <c r="BD81" s="55" t="s">
        <v>330</v>
      </c>
      <c r="BE81" s="55">
        <v>2</v>
      </c>
      <c r="BF81" s="55" t="s">
        <v>330</v>
      </c>
      <c r="BG81" s="55" t="s">
        <v>330</v>
      </c>
      <c r="BH81" s="55" t="s">
        <v>330</v>
      </c>
      <c r="BI81" s="55" t="s">
        <v>330</v>
      </c>
      <c r="BJ81" s="55" t="s">
        <v>330</v>
      </c>
      <c r="BK81" s="55">
        <v>2</v>
      </c>
      <c r="BL81" s="55" t="s">
        <v>330</v>
      </c>
      <c r="BM81" s="55" t="s">
        <v>330</v>
      </c>
      <c r="BN81" s="55" t="s">
        <v>330</v>
      </c>
      <c r="BO81" s="54" t="str">
        <f t="shared" si="7"/>
        <v>Declined</v>
      </c>
    </row>
    <row r="82" spans="1:67" ht="12.75">
      <c r="A82" s="39" t="str">
        <f t="shared" si="6"/>
        <v>Report</v>
      </c>
      <c r="B82" s="50" t="s">
        <v>390</v>
      </c>
      <c r="C82" s="50">
        <v>139249</v>
      </c>
      <c r="D82" s="50" t="s">
        <v>24</v>
      </c>
      <c r="E82" s="50" t="s">
        <v>254</v>
      </c>
      <c r="F82" s="48" t="s">
        <v>282</v>
      </c>
      <c r="G82" s="50" t="s">
        <v>239</v>
      </c>
      <c r="H82" s="50" t="s">
        <v>240</v>
      </c>
      <c r="I82" s="43">
        <v>451325</v>
      </c>
      <c r="J82" s="36">
        <v>41975</v>
      </c>
      <c r="K82" s="36">
        <v>41976</v>
      </c>
      <c r="L82" s="36" t="s">
        <v>234</v>
      </c>
      <c r="M82" s="36">
        <v>42016</v>
      </c>
      <c r="N82" s="50" t="s">
        <v>235</v>
      </c>
      <c r="O82" s="37" t="s">
        <v>235</v>
      </c>
      <c r="P82" s="22" t="s">
        <v>235</v>
      </c>
      <c r="Q82" s="50">
        <v>2</v>
      </c>
      <c r="R82" s="55" t="s">
        <v>330</v>
      </c>
      <c r="S82" s="55" t="s">
        <v>330</v>
      </c>
      <c r="T82" s="55" t="s">
        <v>330</v>
      </c>
      <c r="U82" s="55" t="s">
        <v>330</v>
      </c>
      <c r="V82" s="55">
        <v>2</v>
      </c>
      <c r="W82" s="55" t="s">
        <v>330</v>
      </c>
      <c r="X82" s="55" t="s">
        <v>330</v>
      </c>
      <c r="Y82" s="55" t="s">
        <v>330</v>
      </c>
      <c r="Z82" s="55" t="s">
        <v>330</v>
      </c>
      <c r="AA82" s="55">
        <v>2</v>
      </c>
      <c r="AB82" s="56" t="s">
        <v>330</v>
      </c>
      <c r="AC82" s="55" t="s">
        <v>330</v>
      </c>
      <c r="AD82" s="55" t="s">
        <v>330</v>
      </c>
      <c r="AE82" s="55" t="s">
        <v>330</v>
      </c>
      <c r="AF82" s="55">
        <v>2</v>
      </c>
      <c r="AG82" s="55" t="s">
        <v>330</v>
      </c>
      <c r="AH82" s="55" t="s">
        <v>330</v>
      </c>
      <c r="AI82" s="55" t="s">
        <v>330</v>
      </c>
      <c r="AJ82" s="55" t="s">
        <v>330</v>
      </c>
      <c r="AK82" s="55">
        <v>2</v>
      </c>
      <c r="AL82" s="55" t="s">
        <v>330</v>
      </c>
      <c r="AM82" s="55" t="s">
        <v>330</v>
      </c>
      <c r="AN82" s="55" t="s">
        <v>330</v>
      </c>
      <c r="AO82" s="55" t="s">
        <v>330</v>
      </c>
      <c r="AP82" s="55">
        <v>2</v>
      </c>
      <c r="AQ82" s="55" t="s">
        <v>330</v>
      </c>
      <c r="AR82" s="55" t="s">
        <v>330</v>
      </c>
      <c r="AS82" s="55" t="s">
        <v>330</v>
      </c>
      <c r="AT82" s="55" t="s">
        <v>330</v>
      </c>
      <c r="AU82" s="55">
        <v>2</v>
      </c>
      <c r="AV82" s="55" t="s">
        <v>330</v>
      </c>
      <c r="AW82" s="55" t="s">
        <v>330</v>
      </c>
      <c r="AX82" s="55" t="s">
        <v>330</v>
      </c>
      <c r="AY82" s="55" t="s">
        <v>330</v>
      </c>
      <c r="AZ82" s="55">
        <v>2</v>
      </c>
      <c r="BA82" s="55" t="s">
        <v>330</v>
      </c>
      <c r="BB82" s="55" t="s">
        <v>330</v>
      </c>
      <c r="BC82" s="55" t="s">
        <v>330</v>
      </c>
      <c r="BD82" s="55" t="s">
        <v>330</v>
      </c>
      <c r="BE82" s="55">
        <v>2</v>
      </c>
      <c r="BF82" s="55" t="s">
        <v>330</v>
      </c>
      <c r="BG82" s="55" t="s">
        <v>330</v>
      </c>
      <c r="BH82" s="55" t="s">
        <v>330</v>
      </c>
      <c r="BI82" s="55" t="s">
        <v>330</v>
      </c>
      <c r="BJ82" s="55">
        <v>2</v>
      </c>
      <c r="BK82" s="55" t="s">
        <v>330</v>
      </c>
      <c r="BL82" s="55" t="s">
        <v>330</v>
      </c>
      <c r="BM82" s="55" t="s">
        <v>330</v>
      </c>
      <c r="BN82" s="55" t="s">
        <v>330</v>
      </c>
      <c r="BO82" s="54" t="str">
        <f t="shared" si="7"/>
        <v>No previous inspection</v>
      </c>
    </row>
    <row r="83" spans="1:67" ht="12.75">
      <c r="A83" s="39" t="str">
        <f t="shared" si="6"/>
        <v>Report</v>
      </c>
      <c r="B83" s="50" t="s">
        <v>371</v>
      </c>
      <c r="C83" s="50">
        <v>54643</v>
      </c>
      <c r="D83" s="50" t="s">
        <v>22</v>
      </c>
      <c r="E83" s="50" t="s">
        <v>248</v>
      </c>
      <c r="F83" s="48" t="s">
        <v>410</v>
      </c>
      <c r="G83" s="50" t="s">
        <v>22</v>
      </c>
      <c r="H83" s="50" t="s">
        <v>233</v>
      </c>
      <c r="I83" s="43">
        <v>430260</v>
      </c>
      <c r="J83" s="36">
        <v>41975</v>
      </c>
      <c r="K83" s="36">
        <v>41977</v>
      </c>
      <c r="L83" s="36" t="s">
        <v>234</v>
      </c>
      <c r="M83" s="36">
        <v>42017</v>
      </c>
      <c r="N83" s="50">
        <v>408544</v>
      </c>
      <c r="O83" s="37">
        <v>41452</v>
      </c>
      <c r="P83" s="22">
        <v>3</v>
      </c>
      <c r="Q83" s="50">
        <v>3</v>
      </c>
      <c r="R83" s="55" t="s">
        <v>330</v>
      </c>
      <c r="S83" s="55" t="s">
        <v>330</v>
      </c>
      <c r="T83" s="55" t="s">
        <v>330</v>
      </c>
      <c r="U83" s="55">
        <v>3</v>
      </c>
      <c r="V83" s="55" t="s">
        <v>330</v>
      </c>
      <c r="W83" s="55" t="s">
        <v>330</v>
      </c>
      <c r="X83" s="55" t="s">
        <v>330</v>
      </c>
      <c r="Y83" s="55" t="s">
        <v>330</v>
      </c>
      <c r="Z83" s="55" t="s">
        <v>330</v>
      </c>
      <c r="AA83" s="55">
        <v>3</v>
      </c>
      <c r="AB83" s="56" t="s">
        <v>330</v>
      </c>
      <c r="AC83" s="55" t="s">
        <v>330</v>
      </c>
      <c r="AD83" s="55" t="s">
        <v>330</v>
      </c>
      <c r="AE83" s="55">
        <v>3</v>
      </c>
      <c r="AF83" s="55" t="s">
        <v>330</v>
      </c>
      <c r="AG83" s="55" t="s">
        <v>330</v>
      </c>
      <c r="AH83" s="55" t="s">
        <v>330</v>
      </c>
      <c r="AI83" s="55" t="s">
        <v>330</v>
      </c>
      <c r="AJ83" s="55" t="s">
        <v>330</v>
      </c>
      <c r="AK83" s="55">
        <v>3</v>
      </c>
      <c r="AL83" s="55" t="s">
        <v>330</v>
      </c>
      <c r="AM83" s="55" t="s">
        <v>330</v>
      </c>
      <c r="AN83" s="55" t="s">
        <v>330</v>
      </c>
      <c r="AO83" s="55">
        <v>3</v>
      </c>
      <c r="AP83" s="55" t="s">
        <v>330</v>
      </c>
      <c r="AQ83" s="55" t="s">
        <v>330</v>
      </c>
      <c r="AR83" s="55" t="s">
        <v>330</v>
      </c>
      <c r="AS83" s="55" t="s">
        <v>330</v>
      </c>
      <c r="AT83" s="55" t="s">
        <v>330</v>
      </c>
      <c r="AU83" s="55">
        <v>3</v>
      </c>
      <c r="AV83" s="55" t="s">
        <v>330</v>
      </c>
      <c r="AW83" s="55" t="s">
        <v>330</v>
      </c>
      <c r="AX83" s="55" t="s">
        <v>330</v>
      </c>
      <c r="AY83" s="55">
        <v>3</v>
      </c>
      <c r="AZ83" s="55" t="s">
        <v>330</v>
      </c>
      <c r="BA83" s="55" t="s">
        <v>330</v>
      </c>
      <c r="BB83" s="55" t="s">
        <v>330</v>
      </c>
      <c r="BC83" s="55" t="s">
        <v>330</v>
      </c>
      <c r="BD83" s="55" t="s">
        <v>330</v>
      </c>
      <c r="BE83" s="55">
        <v>2</v>
      </c>
      <c r="BF83" s="55" t="s">
        <v>330</v>
      </c>
      <c r="BG83" s="55" t="s">
        <v>330</v>
      </c>
      <c r="BH83" s="55" t="s">
        <v>330</v>
      </c>
      <c r="BI83" s="55">
        <v>2</v>
      </c>
      <c r="BJ83" s="55" t="s">
        <v>330</v>
      </c>
      <c r="BK83" s="55" t="s">
        <v>330</v>
      </c>
      <c r="BL83" s="55" t="s">
        <v>330</v>
      </c>
      <c r="BM83" s="55" t="s">
        <v>330</v>
      </c>
      <c r="BN83" s="55" t="s">
        <v>330</v>
      </c>
      <c r="BO83" s="54" t="str">
        <f t="shared" si="7"/>
        <v>Same</v>
      </c>
    </row>
    <row r="84" spans="1:67" ht="12.75">
      <c r="A84" s="39" t="str">
        <f t="shared" si="6"/>
        <v>Report</v>
      </c>
      <c r="B84" s="50" t="s">
        <v>372</v>
      </c>
      <c r="C84" s="50">
        <v>55208</v>
      </c>
      <c r="D84" s="50" t="s">
        <v>22</v>
      </c>
      <c r="E84" s="50" t="s">
        <v>237</v>
      </c>
      <c r="F84" s="48" t="s">
        <v>438</v>
      </c>
      <c r="G84" s="50" t="s">
        <v>22</v>
      </c>
      <c r="H84" s="50" t="s">
        <v>256</v>
      </c>
      <c r="I84" s="43">
        <v>429009</v>
      </c>
      <c r="J84" s="36">
        <v>41974</v>
      </c>
      <c r="K84" s="36">
        <v>41977</v>
      </c>
      <c r="L84" s="36" t="s">
        <v>234</v>
      </c>
      <c r="M84" s="36">
        <v>42025</v>
      </c>
      <c r="N84" s="50">
        <v>330959</v>
      </c>
      <c r="O84" s="37">
        <v>39829</v>
      </c>
      <c r="P84" s="22">
        <v>1</v>
      </c>
      <c r="Q84" s="50">
        <v>4</v>
      </c>
      <c r="R84" s="55" t="s">
        <v>330</v>
      </c>
      <c r="S84" s="55" t="s">
        <v>330</v>
      </c>
      <c r="T84" s="55" t="s">
        <v>330</v>
      </c>
      <c r="U84" s="55" t="s">
        <v>330</v>
      </c>
      <c r="V84" s="55" t="s">
        <v>330</v>
      </c>
      <c r="W84" s="55">
        <v>4</v>
      </c>
      <c r="X84" s="55" t="s">
        <v>330</v>
      </c>
      <c r="Y84" s="55" t="s">
        <v>330</v>
      </c>
      <c r="Z84" s="55" t="s">
        <v>330</v>
      </c>
      <c r="AA84" s="55">
        <v>4</v>
      </c>
      <c r="AB84" s="56" t="s">
        <v>330</v>
      </c>
      <c r="AC84" s="55" t="s">
        <v>330</v>
      </c>
      <c r="AD84" s="55" t="s">
        <v>330</v>
      </c>
      <c r="AE84" s="55" t="s">
        <v>330</v>
      </c>
      <c r="AF84" s="55" t="s">
        <v>330</v>
      </c>
      <c r="AG84" s="55">
        <v>4</v>
      </c>
      <c r="AH84" s="55" t="s">
        <v>330</v>
      </c>
      <c r="AI84" s="55" t="s">
        <v>330</v>
      </c>
      <c r="AJ84" s="55" t="s">
        <v>330</v>
      </c>
      <c r="AK84" s="55">
        <v>4</v>
      </c>
      <c r="AL84" s="55" t="s">
        <v>330</v>
      </c>
      <c r="AM84" s="55" t="s">
        <v>330</v>
      </c>
      <c r="AN84" s="55" t="s">
        <v>330</v>
      </c>
      <c r="AO84" s="55" t="s">
        <v>330</v>
      </c>
      <c r="AP84" s="55" t="s">
        <v>330</v>
      </c>
      <c r="AQ84" s="55">
        <v>4</v>
      </c>
      <c r="AR84" s="55" t="s">
        <v>330</v>
      </c>
      <c r="AS84" s="55" t="s">
        <v>330</v>
      </c>
      <c r="AT84" s="55" t="s">
        <v>330</v>
      </c>
      <c r="AU84" s="55">
        <v>4</v>
      </c>
      <c r="AV84" s="55" t="s">
        <v>330</v>
      </c>
      <c r="AW84" s="55" t="s">
        <v>330</v>
      </c>
      <c r="AX84" s="55" t="s">
        <v>330</v>
      </c>
      <c r="AY84" s="55" t="s">
        <v>330</v>
      </c>
      <c r="AZ84" s="55" t="s">
        <v>330</v>
      </c>
      <c r="BA84" s="55">
        <v>4</v>
      </c>
      <c r="BB84" s="55" t="s">
        <v>330</v>
      </c>
      <c r="BC84" s="55" t="s">
        <v>330</v>
      </c>
      <c r="BD84" s="55" t="s">
        <v>330</v>
      </c>
      <c r="BE84" s="55">
        <v>4</v>
      </c>
      <c r="BF84" s="55" t="s">
        <v>330</v>
      </c>
      <c r="BG84" s="55" t="s">
        <v>330</v>
      </c>
      <c r="BH84" s="55" t="s">
        <v>330</v>
      </c>
      <c r="BI84" s="55" t="s">
        <v>330</v>
      </c>
      <c r="BJ84" s="55" t="s">
        <v>330</v>
      </c>
      <c r="BK84" s="55">
        <v>4</v>
      </c>
      <c r="BL84" s="55" t="s">
        <v>330</v>
      </c>
      <c r="BM84" s="55" t="s">
        <v>330</v>
      </c>
      <c r="BN84" s="55" t="s">
        <v>330</v>
      </c>
      <c r="BO84" s="54" t="str">
        <f t="shared" si="7"/>
        <v>Declined</v>
      </c>
    </row>
    <row r="85" spans="1:67" ht="12.75">
      <c r="A85" s="39" t="str">
        <f t="shared" si="6"/>
        <v>Report</v>
      </c>
      <c r="B85" s="50" t="s">
        <v>375</v>
      </c>
      <c r="C85" s="50">
        <v>53132</v>
      </c>
      <c r="D85" s="50" t="s">
        <v>68</v>
      </c>
      <c r="E85" s="50" t="s">
        <v>242</v>
      </c>
      <c r="F85" s="48" t="s">
        <v>439</v>
      </c>
      <c r="G85" s="50" t="s">
        <v>261</v>
      </c>
      <c r="H85" s="50" t="s">
        <v>262</v>
      </c>
      <c r="I85" s="43">
        <v>446662</v>
      </c>
      <c r="J85" s="36">
        <v>41974</v>
      </c>
      <c r="K85" s="36">
        <v>41978</v>
      </c>
      <c r="L85" s="36" t="s">
        <v>234</v>
      </c>
      <c r="M85" s="36">
        <v>42018</v>
      </c>
      <c r="N85" s="50">
        <v>329193</v>
      </c>
      <c r="O85" s="37">
        <v>39787</v>
      </c>
      <c r="P85" s="22">
        <v>2</v>
      </c>
      <c r="Q85" s="50">
        <v>2</v>
      </c>
      <c r="R85" s="55" t="s">
        <v>330</v>
      </c>
      <c r="S85" s="55" t="s">
        <v>330</v>
      </c>
      <c r="T85" s="55" t="s">
        <v>330</v>
      </c>
      <c r="U85" s="55" t="s">
        <v>330</v>
      </c>
      <c r="V85" s="55">
        <v>2</v>
      </c>
      <c r="W85" s="55" t="s">
        <v>330</v>
      </c>
      <c r="X85" s="55">
        <v>2</v>
      </c>
      <c r="Y85" s="55" t="s">
        <v>330</v>
      </c>
      <c r="Z85" s="55" t="s">
        <v>330</v>
      </c>
      <c r="AA85" s="55">
        <v>2</v>
      </c>
      <c r="AB85" s="56" t="s">
        <v>330</v>
      </c>
      <c r="AC85" s="55" t="s">
        <v>330</v>
      </c>
      <c r="AD85" s="55" t="s">
        <v>330</v>
      </c>
      <c r="AE85" s="55" t="s">
        <v>330</v>
      </c>
      <c r="AF85" s="55">
        <v>2</v>
      </c>
      <c r="AG85" s="55" t="s">
        <v>330</v>
      </c>
      <c r="AH85" s="55">
        <v>2</v>
      </c>
      <c r="AI85" s="55" t="s">
        <v>330</v>
      </c>
      <c r="AJ85" s="55" t="s">
        <v>330</v>
      </c>
      <c r="AK85" s="55">
        <v>2</v>
      </c>
      <c r="AL85" s="55" t="s">
        <v>330</v>
      </c>
      <c r="AM85" s="55" t="s">
        <v>330</v>
      </c>
      <c r="AN85" s="55" t="s">
        <v>330</v>
      </c>
      <c r="AO85" s="55" t="s">
        <v>330</v>
      </c>
      <c r="AP85" s="55">
        <v>2</v>
      </c>
      <c r="AQ85" s="55" t="s">
        <v>330</v>
      </c>
      <c r="AR85" s="55">
        <v>2</v>
      </c>
      <c r="AS85" s="55" t="s">
        <v>330</v>
      </c>
      <c r="AT85" s="55" t="s">
        <v>330</v>
      </c>
      <c r="AU85" s="55">
        <v>2</v>
      </c>
      <c r="AV85" s="55" t="s">
        <v>330</v>
      </c>
      <c r="AW85" s="55" t="s">
        <v>330</v>
      </c>
      <c r="AX85" s="55" t="s">
        <v>330</v>
      </c>
      <c r="AY85" s="55" t="s">
        <v>330</v>
      </c>
      <c r="AZ85" s="55">
        <v>2</v>
      </c>
      <c r="BA85" s="55" t="s">
        <v>330</v>
      </c>
      <c r="BB85" s="55">
        <v>2</v>
      </c>
      <c r="BC85" s="55" t="s">
        <v>330</v>
      </c>
      <c r="BD85" s="55" t="s">
        <v>330</v>
      </c>
      <c r="BE85" s="55">
        <v>2</v>
      </c>
      <c r="BF85" s="55" t="s">
        <v>330</v>
      </c>
      <c r="BG85" s="55" t="s">
        <v>330</v>
      </c>
      <c r="BH85" s="55" t="s">
        <v>330</v>
      </c>
      <c r="BI85" s="55" t="s">
        <v>330</v>
      </c>
      <c r="BJ85" s="55">
        <v>2</v>
      </c>
      <c r="BK85" s="55" t="s">
        <v>330</v>
      </c>
      <c r="BL85" s="55">
        <v>2</v>
      </c>
      <c r="BM85" s="55" t="s">
        <v>330</v>
      </c>
      <c r="BN85" s="55" t="s">
        <v>330</v>
      </c>
      <c r="BO85" s="54" t="str">
        <f t="shared" si="7"/>
        <v>Same</v>
      </c>
    </row>
    <row r="86" spans="1:67" ht="12.75">
      <c r="A86" s="39" t="str">
        <f t="shared" si="6"/>
        <v>Report</v>
      </c>
      <c r="B86" s="50" t="s">
        <v>373</v>
      </c>
      <c r="C86" s="50">
        <v>51800</v>
      </c>
      <c r="D86" s="50" t="s">
        <v>22</v>
      </c>
      <c r="E86" s="50" t="s">
        <v>231</v>
      </c>
      <c r="F86" s="48" t="s">
        <v>440</v>
      </c>
      <c r="G86" s="50" t="s">
        <v>22</v>
      </c>
      <c r="H86" s="50" t="s">
        <v>233</v>
      </c>
      <c r="I86" s="43">
        <v>430253</v>
      </c>
      <c r="J86" s="36">
        <v>41975</v>
      </c>
      <c r="K86" s="36">
        <v>41978</v>
      </c>
      <c r="L86" s="36" t="s">
        <v>234</v>
      </c>
      <c r="M86" s="36">
        <v>42011</v>
      </c>
      <c r="N86" s="50">
        <v>408494</v>
      </c>
      <c r="O86" s="37">
        <v>41439</v>
      </c>
      <c r="P86" s="22">
        <v>3</v>
      </c>
      <c r="Q86" s="50">
        <v>3</v>
      </c>
      <c r="R86" s="55" t="s">
        <v>330</v>
      </c>
      <c r="S86" s="55" t="s">
        <v>330</v>
      </c>
      <c r="T86" s="55" t="s">
        <v>330</v>
      </c>
      <c r="U86" s="55" t="s">
        <v>330</v>
      </c>
      <c r="V86" s="55" t="s">
        <v>330</v>
      </c>
      <c r="W86" s="55">
        <v>3</v>
      </c>
      <c r="X86" s="55" t="s">
        <v>330</v>
      </c>
      <c r="Y86" s="55" t="s">
        <v>330</v>
      </c>
      <c r="Z86" s="55" t="s">
        <v>330</v>
      </c>
      <c r="AA86" s="55">
        <v>2</v>
      </c>
      <c r="AB86" s="56" t="s">
        <v>330</v>
      </c>
      <c r="AC86" s="55" t="s">
        <v>330</v>
      </c>
      <c r="AD86" s="55" t="s">
        <v>330</v>
      </c>
      <c r="AE86" s="55" t="s">
        <v>330</v>
      </c>
      <c r="AF86" s="55" t="s">
        <v>330</v>
      </c>
      <c r="AG86" s="55">
        <v>2</v>
      </c>
      <c r="AH86" s="55" t="s">
        <v>330</v>
      </c>
      <c r="AI86" s="55" t="s">
        <v>330</v>
      </c>
      <c r="AJ86" s="55" t="s">
        <v>330</v>
      </c>
      <c r="AK86" s="55">
        <v>2</v>
      </c>
      <c r="AL86" s="55" t="s">
        <v>330</v>
      </c>
      <c r="AM86" s="55" t="s">
        <v>330</v>
      </c>
      <c r="AN86" s="55" t="s">
        <v>330</v>
      </c>
      <c r="AO86" s="55" t="s">
        <v>330</v>
      </c>
      <c r="AP86" s="55" t="s">
        <v>330</v>
      </c>
      <c r="AQ86" s="55">
        <v>2</v>
      </c>
      <c r="AR86" s="55" t="s">
        <v>330</v>
      </c>
      <c r="AS86" s="55" t="s">
        <v>330</v>
      </c>
      <c r="AT86" s="55" t="s">
        <v>330</v>
      </c>
      <c r="AU86" s="55">
        <v>3</v>
      </c>
      <c r="AV86" s="55" t="s">
        <v>330</v>
      </c>
      <c r="AW86" s="55" t="s">
        <v>330</v>
      </c>
      <c r="AX86" s="55" t="s">
        <v>330</v>
      </c>
      <c r="AY86" s="55" t="s">
        <v>330</v>
      </c>
      <c r="AZ86" s="55" t="s">
        <v>330</v>
      </c>
      <c r="BA86" s="55">
        <v>3</v>
      </c>
      <c r="BB86" s="55" t="s">
        <v>330</v>
      </c>
      <c r="BC86" s="55" t="s">
        <v>330</v>
      </c>
      <c r="BD86" s="55" t="s">
        <v>330</v>
      </c>
      <c r="BE86" s="55">
        <v>2</v>
      </c>
      <c r="BF86" s="55" t="s">
        <v>330</v>
      </c>
      <c r="BG86" s="55" t="s">
        <v>330</v>
      </c>
      <c r="BH86" s="55" t="s">
        <v>330</v>
      </c>
      <c r="BI86" s="55" t="s">
        <v>330</v>
      </c>
      <c r="BJ86" s="55" t="s">
        <v>330</v>
      </c>
      <c r="BK86" s="55">
        <v>2</v>
      </c>
      <c r="BL86" s="55" t="s">
        <v>330</v>
      </c>
      <c r="BM86" s="55" t="s">
        <v>330</v>
      </c>
      <c r="BN86" s="55" t="s">
        <v>330</v>
      </c>
      <c r="BO86" s="54" t="str">
        <f t="shared" si="7"/>
        <v>Same</v>
      </c>
    </row>
    <row r="87" spans="1:67" ht="12.75">
      <c r="A87" s="39" t="str">
        <f t="shared" si="6"/>
        <v>Report</v>
      </c>
      <c r="B87" s="50" t="s">
        <v>377</v>
      </c>
      <c r="C87" s="50">
        <v>58938</v>
      </c>
      <c r="D87" s="50" t="s">
        <v>22</v>
      </c>
      <c r="E87" s="50" t="s">
        <v>248</v>
      </c>
      <c r="F87" s="48" t="s">
        <v>288</v>
      </c>
      <c r="G87" s="50" t="s">
        <v>22</v>
      </c>
      <c r="H87" s="50" t="s">
        <v>256</v>
      </c>
      <c r="I87" s="43">
        <v>452625</v>
      </c>
      <c r="J87" s="36">
        <v>41975</v>
      </c>
      <c r="K87" s="36">
        <v>41978</v>
      </c>
      <c r="L87" s="36" t="s">
        <v>234</v>
      </c>
      <c r="M87" s="36">
        <v>42012</v>
      </c>
      <c r="N87" s="50" t="s">
        <v>235</v>
      </c>
      <c r="O87" s="37" t="s">
        <v>235</v>
      </c>
      <c r="P87" s="22" t="s">
        <v>235</v>
      </c>
      <c r="Q87" s="50">
        <v>3</v>
      </c>
      <c r="R87" s="55" t="s">
        <v>330</v>
      </c>
      <c r="S87" s="55" t="s">
        <v>330</v>
      </c>
      <c r="T87" s="55" t="s">
        <v>330</v>
      </c>
      <c r="U87" s="55" t="s">
        <v>330</v>
      </c>
      <c r="V87" s="55" t="s">
        <v>330</v>
      </c>
      <c r="W87" s="55">
        <v>3</v>
      </c>
      <c r="X87" s="55" t="s">
        <v>330</v>
      </c>
      <c r="Y87" s="55" t="s">
        <v>330</v>
      </c>
      <c r="Z87" s="55" t="s">
        <v>330</v>
      </c>
      <c r="AA87" s="55">
        <v>3</v>
      </c>
      <c r="AB87" s="56" t="s">
        <v>330</v>
      </c>
      <c r="AC87" s="55" t="s">
        <v>330</v>
      </c>
      <c r="AD87" s="55" t="s">
        <v>330</v>
      </c>
      <c r="AE87" s="55" t="s">
        <v>330</v>
      </c>
      <c r="AF87" s="55" t="s">
        <v>330</v>
      </c>
      <c r="AG87" s="55">
        <v>3</v>
      </c>
      <c r="AH87" s="55" t="s">
        <v>330</v>
      </c>
      <c r="AI87" s="55" t="s">
        <v>330</v>
      </c>
      <c r="AJ87" s="55" t="s">
        <v>330</v>
      </c>
      <c r="AK87" s="55">
        <v>3</v>
      </c>
      <c r="AL87" s="55" t="s">
        <v>330</v>
      </c>
      <c r="AM87" s="55" t="s">
        <v>330</v>
      </c>
      <c r="AN87" s="55" t="s">
        <v>330</v>
      </c>
      <c r="AO87" s="55" t="s">
        <v>330</v>
      </c>
      <c r="AP87" s="55" t="s">
        <v>330</v>
      </c>
      <c r="AQ87" s="55">
        <v>3</v>
      </c>
      <c r="AR87" s="55" t="s">
        <v>330</v>
      </c>
      <c r="AS87" s="55" t="s">
        <v>330</v>
      </c>
      <c r="AT87" s="55" t="s">
        <v>330</v>
      </c>
      <c r="AU87" s="55">
        <v>3</v>
      </c>
      <c r="AV87" s="55" t="s">
        <v>330</v>
      </c>
      <c r="AW87" s="55" t="s">
        <v>330</v>
      </c>
      <c r="AX87" s="55" t="s">
        <v>330</v>
      </c>
      <c r="AY87" s="55" t="s">
        <v>330</v>
      </c>
      <c r="AZ87" s="55" t="s">
        <v>330</v>
      </c>
      <c r="BA87" s="55">
        <v>3</v>
      </c>
      <c r="BB87" s="55" t="s">
        <v>330</v>
      </c>
      <c r="BC87" s="55" t="s">
        <v>330</v>
      </c>
      <c r="BD87" s="55" t="s">
        <v>330</v>
      </c>
      <c r="BE87" s="55">
        <v>2</v>
      </c>
      <c r="BF87" s="55" t="s">
        <v>330</v>
      </c>
      <c r="BG87" s="55" t="s">
        <v>330</v>
      </c>
      <c r="BH87" s="55" t="s">
        <v>330</v>
      </c>
      <c r="BI87" s="55" t="s">
        <v>330</v>
      </c>
      <c r="BJ87" s="55" t="s">
        <v>330</v>
      </c>
      <c r="BK87" s="55">
        <v>2</v>
      </c>
      <c r="BL87" s="55" t="s">
        <v>330</v>
      </c>
      <c r="BM87" s="55" t="s">
        <v>330</v>
      </c>
      <c r="BN87" s="55" t="s">
        <v>330</v>
      </c>
      <c r="BO87" s="54" t="str">
        <f t="shared" si="7"/>
        <v>No previous inspection</v>
      </c>
    </row>
    <row r="88" spans="1:67" ht="12.75">
      <c r="A88" s="39" t="str">
        <f t="shared" si="6"/>
        <v>Report</v>
      </c>
      <c r="B88" s="50" t="s">
        <v>374</v>
      </c>
      <c r="C88" s="50">
        <v>51893</v>
      </c>
      <c r="D88" s="50" t="s">
        <v>22</v>
      </c>
      <c r="E88" s="50" t="s">
        <v>242</v>
      </c>
      <c r="F88" s="48" t="s">
        <v>315</v>
      </c>
      <c r="G88" s="50" t="s">
        <v>22</v>
      </c>
      <c r="H88" s="50" t="s">
        <v>302</v>
      </c>
      <c r="I88" s="43">
        <v>446601</v>
      </c>
      <c r="J88" s="36">
        <v>41974</v>
      </c>
      <c r="K88" s="36">
        <v>41978</v>
      </c>
      <c r="L88" s="36" t="s">
        <v>234</v>
      </c>
      <c r="M88" s="36">
        <v>42025</v>
      </c>
      <c r="N88" s="50">
        <v>321281</v>
      </c>
      <c r="O88" s="37">
        <v>39486</v>
      </c>
      <c r="P88" s="22">
        <v>1</v>
      </c>
      <c r="Q88" s="50">
        <v>4</v>
      </c>
      <c r="R88" s="55" t="s">
        <v>330</v>
      </c>
      <c r="S88" s="55" t="s">
        <v>330</v>
      </c>
      <c r="T88" s="55" t="s">
        <v>330</v>
      </c>
      <c r="U88" s="55" t="s">
        <v>330</v>
      </c>
      <c r="V88" s="55">
        <v>4</v>
      </c>
      <c r="W88" s="55">
        <v>4</v>
      </c>
      <c r="X88" s="55" t="s">
        <v>330</v>
      </c>
      <c r="Y88" s="55" t="s">
        <v>330</v>
      </c>
      <c r="Z88" s="55" t="s">
        <v>330</v>
      </c>
      <c r="AA88" s="55">
        <v>4</v>
      </c>
      <c r="AB88" s="56" t="s">
        <v>330</v>
      </c>
      <c r="AC88" s="55" t="s">
        <v>330</v>
      </c>
      <c r="AD88" s="55" t="s">
        <v>330</v>
      </c>
      <c r="AE88" s="55" t="s">
        <v>330</v>
      </c>
      <c r="AF88" s="55">
        <v>4</v>
      </c>
      <c r="AG88" s="55">
        <v>4</v>
      </c>
      <c r="AH88" s="55" t="s">
        <v>330</v>
      </c>
      <c r="AI88" s="55" t="s">
        <v>330</v>
      </c>
      <c r="AJ88" s="55" t="s">
        <v>330</v>
      </c>
      <c r="AK88" s="55">
        <v>4</v>
      </c>
      <c r="AL88" s="55" t="s">
        <v>330</v>
      </c>
      <c r="AM88" s="55" t="s">
        <v>330</v>
      </c>
      <c r="AN88" s="55" t="s">
        <v>330</v>
      </c>
      <c r="AO88" s="55" t="s">
        <v>330</v>
      </c>
      <c r="AP88" s="55">
        <v>4</v>
      </c>
      <c r="AQ88" s="55">
        <v>4</v>
      </c>
      <c r="AR88" s="55" t="s">
        <v>330</v>
      </c>
      <c r="AS88" s="55" t="s">
        <v>330</v>
      </c>
      <c r="AT88" s="55" t="s">
        <v>330</v>
      </c>
      <c r="AU88" s="55">
        <v>4</v>
      </c>
      <c r="AV88" s="55" t="s">
        <v>330</v>
      </c>
      <c r="AW88" s="55" t="s">
        <v>330</v>
      </c>
      <c r="AX88" s="55" t="s">
        <v>330</v>
      </c>
      <c r="AY88" s="55" t="s">
        <v>330</v>
      </c>
      <c r="AZ88" s="55">
        <v>4</v>
      </c>
      <c r="BA88" s="55">
        <v>4</v>
      </c>
      <c r="BB88" s="55" t="s">
        <v>330</v>
      </c>
      <c r="BC88" s="55" t="s">
        <v>330</v>
      </c>
      <c r="BD88" s="55" t="s">
        <v>330</v>
      </c>
      <c r="BE88" s="55">
        <v>3</v>
      </c>
      <c r="BF88" s="55" t="s">
        <v>330</v>
      </c>
      <c r="BG88" s="55" t="s">
        <v>330</v>
      </c>
      <c r="BH88" s="55" t="s">
        <v>330</v>
      </c>
      <c r="BI88" s="55" t="s">
        <v>330</v>
      </c>
      <c r="BJ88" s="55">
        <v>3</v>
      </c>
      <c r="BK88" s="55">
        <v>3</v>
      </c>
      <c r="BL88" s="55" t="s">
        <v>330</v>
      </c>
      <c r="BM88" s="55" t="s">
        <v>330</v>
      </c>
      <c r="BN88" s="55" t="s">
        <v>330</v>
      </c>
      <c r="BO88" s="54" t="str">
        <f t="shared" si="7"/>
        <v>Declined</v>
      </c>
    </row>
    <row r="89" spans="1:67" ht="12.75">
      <c r="A89" s="39" t="str">
        <f t="shared" si="6"/>
        <v>Report</v>
      </c>
      <c r="B89" s="50" t="s">
        <v>376</v>
      </c>
      <c r="C89" s="50">
        <v>58362</v>
      </c>
      <c r="D89" s="50" t="s">
        <v>22</v>
      </c>
      <c r="E89" s="50" t="s">
        <v>292</v>
      </c>
      <c r="F89" s="48" t="s">
        <v>441</v>
      </c>
      <c r="G89" s="50" t="s">
        <v>22</v>
      </c>
      <c r="H89" s="50" t="s">
        <v>302</v>
      </c>
      <c r="I89" s="43">
        <v>446612</v>
      </c>
      <c r="J89" s="36">
        <v>41974</v>
      </c>
      <c r="K89" s="36">
        <v>41978</v>
      </c>
      <c r="L89" s="36" t="s">
        <v>234</v>
      </c>
      <c r="M89" s="36">
        <v>42019</v>
      </c>
      <c r="N89" s="50">
        <v>330084</v>
      </c>
      <c r="O89" s="37">
        <v>39793</v>
      </c>
      <c r="P89" s="22">
        <v>2</v>
      </c>
      <c r="Q89" s="50">
        <v>2</v>
      </c>
      <c r="R89" s="55" t="s">
        <v>330</v>
      </c>
      <c r="S89" s="55" t="s">
        <v>330</v>
      </c>
      <c r="T89" s="55" t="s">
        <v>330</v>
      </c>
      <c r="U89" s="55" t="s">
        <v>330</v>
      </c>
      <c r="V89" s="55" t="s">
        <v>330</v>
      </c>
      <c r="W89" s="55">
        <v>2</v>
      </c>
      <c r="X89" s="55" t="s">
        <v>330</v>
      </c>
      <c r="Y89" s="55" t="s">
        <v>330</v>
      </c>
      <c r="Z89" s="55">
        <v>2</v>
      </c>
      <c r="AA89" s="55">
        <v>2</v>
      </c>
      <c r="AB89" s="56" t="s">
        <v>330</v>
      </c>
      <c r="AC89" s="55" t="s">
        <v>330</v>
      </c>
      <c r="AD89" s="55" t="s">
        <v>330</v>
      </c>
      <c r="AE89" s="55" t="s">
        <v>330</v>
      </c>
      <c r="AF89" s="55" t="s">
        <v>330</v>
      </c>
      <c r="AG89" s="55">
        <v>2</v>
      </c>
      <c r="AH89" s="55" t="s">
        <v>330</v>
      </c>
      <c r="AI89" s="55" t="s">
        <v>330</v>
      </c>
      <c r="AJ89" s="55">
        <v>2</v>
      </c>
      <c r="AK89" s="55">
        <v>2</v>
      </c>
      <c r="AL89" s="55" t="s">
        <v>330</v>
      </c>
      <c r="AM89" s="55" t="s">
        <v>330</v>
      </c>
      <c r="AN89" s="55" t="s">
        <v>330</v>
      </c>
      <c r="AO89" s="55" t="s">
        <v>330</v>
      </c>
      <c r="AP89" s="55" t="s">
        <v>330</v>
      </c>
      <c r="AQ89" s="55">
        <v>2</v>
      </c>
      <c r="AR89" s="55" t="s">
        <v>330</v>
      </c>
      <c r="AS89" s="55" t="s">
        <v>330</v>
      </c>
      <c r="AT89" s="55">
        <v>2</v>
      </c>
      <c r="AU89" s="55">
        <v>2</v>
      </c>
      <c r="AV89" s="55" t="s">
        <v>330</v>
      </c>
      <c r="AW89" s="55" t="s">
        <v>330</v>
      </c>
      <c r="AX89" s="55" t="s">
        <v>330</v>
      </c>
      <c r="AY89" s="55" t="s">
        <v>330</v>
      </c>
      <c r="AZ89" s="55" t="s">
        <v>330</v>
      </c>
      <c r="BA89" s="55">
        <v>2</v>
      </c>
      <c r="BB89" s="55" t="s">
        <v>330</v>
      </c>
      <c r="BC89" s="55" t="s">
        <v>330</v>
      </c>
      <c r="BD89" s="55">
        <v>2</v>
      </c>
      <c r="BE89" s="55">
        <v>2</v>
      </c>
      <c r="BF89" s="55" t="s">
        <v>330</v>
      </c>
      <c r="BG89" s="55" t="s">
        <v>330</v>
      </c>
      <c r="BH89" s="55" t="s">
        <v>330</v>
      </c>
      <c r="BI89" s="55" t="s">
        <v>330</v>
      </c>
      <c r="BJ89" s="55" t="s">
        <v>330</v>
      </c>
      <c r="BK89" s="55">
        <v>2</v>
      </c>
      <c r="BL89" s="55" t="s">
        <v>330</v>
      </c>
      <c r="BM89" s="55" t="s">
        <v>330</v>
      </c>
      <c r="BN89" s="55">
        <v>2</v>
      </c>
      <c r="BO89" s="54" t="str">
        <f t="shared" si="7"/>
        <v>Same</v>
      </c>
    </row>
    <row r="90" spans="1:67" ht="12.75">
      <c r="A90" s="39" t="str">
        <f t="shared" si="6"/>
        <v>Report</v>
      </c>
      <c r="B90" s="50" t="s">
        <v>391</v>
      </c>
      <c r="C90" s="50">
        <v>130819</v>
      </c>
      <c r="D90" s="50" t="s">
        <v>65</v>
      </c>
      <c r="E90" s="50" t="s">
        <v>275</v>
      </c>
      <c r="F90" s="48" t="s">
        <v>442</v>
      </c>
      <c r="G90" s="50" t="s">
        <v>244</v>
      </c>
      <c r="H90" s="50" t="s">
        <v>252</v>
      </c>
      <c r="I90" s="43">
        <v>430274</v>
      </c>
      <c r="J90" s="36">
        <v>41975</v>
      </c>
      <c r="K90" s="36">
        <v>41978</v>
      </c>
      <c r="L90" s="36" t="s">
        <v>234</v>
      </c>
      <c r="M90" s="36">
        <v>42018</v>
      </c>
      <c r="N90" s="50">
        <v>409321</v>
      </c>
      <c r="O90" s="37">
        <v>41439</v>
      </c>
      <c r="P90" s="22">
        <v>3</v>
      </c>
      <c r="Q90" s="50">
        <v>3</v>
      </c>
      <c r="R90" s="55" t="s">
        <v>330</v>
      </c>
      <c r="S90" s="55" t="s">
        <v>330</v>
      </c>
      <c r="T90" s="55" t="s">
        <v>330</v>
      </c>
      <c r="U90" s="55">
        <v>3</v>
      </c>
      <c r="V90" s="55">
        <v>3</v>
      </c>
      <c r="W90" s="55">
        <v>2</v>
      </c>
      <c r="X90" s="55" t="s">
        <v>330</v>
      </c>
      <c r="Y90" s="55" t="s">
        <v>330</v>
      </c>
      <c r="Z90" s="55" t="s">
        <v>330</v>
      </c>
      <c r="AA90" s="55">
        <v>3</v>
      </c>
      <c r="AB90" s="56" t="s">
        <v>330</v>
      </c>
      <c r="AC90" s="55" t="s">
        <v>330</v>
      </c>
      <c r="AD90" s="55" t="s">
        <v>330</v>
      </c>
      <c r="AE90" s="55">
        <v>3</v>
      </c>
      <c r="AF90" s="55">
        <v>3</v>
      </c>
      <c r="AG90" s="55">
        <v>2</v>
      </c>
      <c r="AH90" s="55" t="s">
        <v>330</v>
      </c>
      <c r="AI90" s="55" t="s">
        <v>330</v>
      </c>
      <c r="AJ90" s="55" t="s">
        <v>330</v>
      </c>
      <c r="AK90" s="55">
        <v>3</v>
      </c>
      <c r="AL90" s="55" t="s">
        <v>330</v>
      </c>
      <c r="AM90" s="55" t="s">
        <v>330</v>
      </c>
      <c r="AN90" s="55" t="s">
        <v>330</v>
      </c>
      <c r="AO90" s="55">
        <v>3</v>
      </c>
      <c r="AP90" s="55">
        <v>3</v>
      </c>
      <c r="AQ90" s="55">
        <v>2</v>
      </c>
      <c r="AR90" s="55" t="s">
        <v>330</v>
      </c>
      <c r="AS90" s="55" t="s">
        <v>330</v>
      </c>
      <c r="AT90" s="55" t="s">
        <v>330</v>
      </c>
      <c r="AU90" s="55">
        <v>3</v>
      </c>
      <c r="AV90" s="55" t="s">
        <v>330</v>
      </c>
      <c r="AW90" s="55" t="s">
        <v>330</v>
      </c>
      <c r="AX90" s="55" t="s">
        <v>330</v>
      </c>
      <c r="AY90" s="55">
        <v>3</v>
      </c>
      <c r="AZ90" s="55">
        <v>3</v>
      </c>
      <c r="BA90" s="55">
        <v>2</v>
      </c>
      <c r="BB90" s="55" t="s">
        <v>330</v>
      </c>
      <c r="BC90" s="55" t="s">
        <v>330</v>
      </c>
      <c r="BD90" s="55" t="s">
        <v>330</v>
      </c>
      <c r="BE90" s="55">
        <v>2</v>
      </c>
      <c r="BF90" s="55" t="s">
        <v>330</v>
      </c>
      <c r="BG90" s="55" t="s">
        <v>330</v>
      </c>
      <c r="BH90" s="55" t="s">
        <v>330</v>
      </c>
      <c r="BI90" s="55">
        <v>2</v>
      </c>
      <c r="BJ90" s="55">
        <v>2</v>
      </c>
      <c r="BK90" s="55">
        <v>2</v>
      </c>
      <c r="BL90" s="55" t="s">
        <v>330</v>
      </c>
      <c r="BM90" s="55" t="s">
        <v>330</v>
      </c>
      <c r="BN90" s="55" t="s">
        <v>330</v>
      </c>
      <c r="BO90" s="54" t="str">
        <f t="shared" si="7"/>
        <v>Same</v>
      </c>
    </row>
    <row r="91" spans="1:67" ht="12.75">
      <c r="A91" s="39" t="str">
        <f t="shared" si="6"/>
        <v>Report</v>
      </c>
      <c r="B91" s="50" t="s">
        <v>392</v>
      </c>
      <c r="C91" s="50">
        <v>130851</v>
      </c>
      <c r="D91" s="50" t="s">
        <v>65</v>
      </c>
      <c r="E91" s="50" t="s">
        <v>254</v>
      </c>
      <c r="F91" s="48" t="s">
        <v>443</v>
      </c>
      <c r="G91" s="50" t="s">
        <v>244</v>
      </c>
      <c r="H91" s="50" t="s">
        <v>267</v>
      </c>
      <c r="I91" s="43">
        <v>446541</v>
      </c>
      <c r="J91" s="36">
        <v>41974</v>
      </c>
      <c r="K91" s="36">
        <v>41978</v>
      </c>
      <c r="L91" s="36" t="s">
        <v>234</v>
      </c>
      <c r="M91" s="36">
        <v>42018</v>
      </c>
      <c r="N91" s="50">
        <v>332873</v>
      </c>
      <c r="O91" s="37">
        <v>39836</v>
      </c>
      <c r="P91" s="22">
        <v>2</v>
      </c>
      <c r="Q91" s="50">
        <v>2</v>
      </c>
      <c r="R91" s="55" t="s">
        <v>330</v>
      </c>
      <c r="S91" s="55" t="s">
        <v>330</v>
      </c>
      <c r="T91" s="55" t="s">
        <v>330</v>
      </c>
      <c r="U91" s="55">
        <v>2</v>
      </c>
      <c r="V91" s="55">
        <v>2</v>
      </c>
      <c r="W91" s="55">
        <v>1</v>
      </c>
      <c r="X91" s="55" t="s">
        <v>330</v>
      </c>
      <c r="Y91" s="55" t="s">
        <v>330</v>
      </c>
      <c r="Z91" s="55" t="s">
        <v>330</v>
      </c>
      <c r="AA91" s="55">
        <v>2</v>
      </c>
      <c r="AB91" s="56" t="s">
        <v>330</v>
      </c>
      <c r="AC91" s="55" t="s">
        <v>330</v>
      </c>
      <c r="AD91" s="55" t="s">
        <v>330</v>
      </c>
      <c r="AE91" s="55">
        <v>2</v>
      </c>
      <c r="AF91" s="55">
        <v>2</v>
      </c>
      <c r="AG91" s="55">
        <v>1</v>
      </c>
      <c r="AH91" s="55" t="s">
        <v>330</v>
      </c>
      <c r="AI91" s="55" t="s">
        <v>330</v>
      </c>
      <c r="AJ91" s="55" t="s">
        <v>330</v>
      </c>
      <c r="AK91" s="55">
        <v>2</v>
      </c>
      <c r="AL91" s="55" t="s">
        <v>330</v>
      </c>
      <c r="AM91" s="55" t="s">
        <v>330</v>
      </c>
      <c r="AN91" s="55" t="s">
        <v>330</v>
      </c>
      <c r="AO91" s="55">
        <v>2</v>
      </c>
      <c r="AP91" s="55">
        <v>2</v>
      </c>
      <c r="AQ91" s="55">
        <v>1</v>
      </c>
      <c r="AR91" s="55" t="s">
        <v>330</v>
      </c>
      <c r="AS91" s="55" t="s">
        <v>330</v>
      </c>
      <c r="AT91" s="55" t="s">
        <v>330</v>
      </c>
      <c r="AU91" s="55">
        <v>2</v>
      </c>
      <c r="AV91" s="55" t="s">
        <v>330</v>
      </c>
      <c r="AW91" s="55" t="s">
        <v>330</v>
      </c>
      <c r="AX91" s="55" t="s">
        <v>330</v>
      </c>
      <c r="AY91" s="55">
        <v>2</v>
      </c>
      <c r="AZ91" s="55">
        <v>2</v>
      </c>
      <c r="BA91" s="55">
        <v>1</v>
      </c>
      <c r="BB91" s="55" t="s">
        <v>330</v>
      </c>
      <c r="BC91" s="55" t="s">
        <v>330</v>
      </c>
      <c r="BD91" s="55" t="s">
        <v>330</v>
      </c>
      <c r="BE91" s="55">
        <v>2</v>
      </c>
      <c r="BF91" s="55" t="s">
        <v>330</v>
      </c>
      <c r="BG91" s="55" t="s">
        <v>330</v>
      </c>
      <c r="BH91" s="55" t="s">
        <v>330</v>
      </c>
      <c r="BI91" s="55">
        <v>2</v>
      </c>
      <c r="BJ91" s="55">
        <v>2</v>
      </c>
      <c r="BK91" s="55">
        <v>2</v>
      </c>
      <c r="BL91" s="55" t="s">
        <v>330</v>
      </c>
      <c r="BM91" s="55" t="s">
        <v>330</v>
      </c>
      <c r="BN91" s="55" t="s">
        <v>330</v>
      </c>
      <c r="BO91" s="54" t="str">
        <f t="shared" si="7"/>
        <v>Same</v>
      </c>
    </row>
    <row r="92" spans="1:67" ht="12.75">
      <c r="A92" s="39" t="str">
        <f t="shared" si="6"/>
        <v>Report</v>
      </c>
      <c r="B92" s="50" t="s">
        <v>378</v>
      </c>
      <c r="C92" s="50">
        <v>55422</v>
      </c>
      <c r="D92" s="50" t="s">
        <v>68</v>
      </c>
      <c r="E92" s="50" t="s">
        <v>250</v>
      </c>
      <c r="F92" s="48" t="s">
        <v>269</v>
      </c>
      <c r="G92" s="50" t="s">
        <v>261</v>
      </c>
      <c r="H92" s="50" t="s">
        <v>262</v>
      </c>
      <c r="I92" s="43">
        <v>451949</v>
      </c>
      <c r="J92" s="36">
        <v>41975</v>
      </c>
      <c r="K92" s="36">
        <v>41978</v>
      </c>
      <c r="L92" s="36" t="s">
        <v>234</v>
      </c>
      <c r="M92" s="36">
        <v>42011</v>
      </c>
      <c r="N92" s="50">
        <v>375496</v>
      </c>
      <c r="O92" s="37">
        <v>40865</v>
      </c>
      <c r="P92" s="22">
        <v>2</v>
      </c>
      <c r="Q92" s="50">
        <v>3</v>
      </c>
      <c r="R92" s="55" t="s">
        <v>330</v>
      </c>
      <c r="S92" s="55" t="s">
        <v>330</v>
      </c>
      <c r="T92" s="55">
        <v>3</v>
      </c>
      <c r="U92" s="55">
        <v>4</v>
      </c>
      <c r="V92" s="55">
        <v>2</v>
      </c>
      <c r="W92" s="55" t="s">
        <v>330</v>
      </c>
      <c r="X92" s="55">
        <v>2</v>
      </c>
      <c r="Y92" s="55" t="s">
        <v>330</v>
      </c>
      <c r="Z92" s="55" t="s">
        <v>330</v>
      </c>
      <c r="AA92" s="55">
        <v>3</v>
      </c>
      <c r="AB92" s="56" t="s">
        <v>330</v>
      </c>
      <c r="AC92" s="55" t="s">
        <v>330</v>
      </c>
      <c r="AD92" s="55">
        <v>3</v>
      </c>
      <c r="AE92" s="55">
        <v>4</v>
      </c>
      <c r="AF92" s="55">
        <v>3</v>
      </c>
      <c r="AG92" s="55" t="s">
        <v>330</v>
      </c>
      <c r="AH92" s="55">
        <v>2</v>
      </c>
      <c r="AI92" s="55" t="s">
        <v>330</v>
      </c>
      <c r="AJ92" s="55" t="s">
        <v>330</v>
      </c>
      <c r="AK92" s="55">
        <v>3</v>
      </c>
      <c r="AL92" s="55" t="s">
        <v>330</v>
      </c>
      <c r="AM92" s="55" t="s">
        <v>330</v>
      </c>
      <c r="AN92" s="55">
        <v>3</v>
      </c>
      <c r="AO92" s="55">
        <v>3</v>
      </c>
      <c r="AP92" s="55">
        <v>2</v>
      </c>
      <c r="AQ92" s="55" t="s">
        <v>330</v>
      </c>
      <c r="AR92" s="55">
        <v>2</v>
      </c>
      <c r="AS92" s="55" t="s">
        <v>330</v>
      </c>
      <c r="AT92" s="55" t="s">
        <v>330</v>
      </c>
      <c r="AU92" s="55">
        <v>3</v>
      </c>
      <c r="AV92" s="55" t="s">
        <v>330</v>
      </c>
      <c r="AW92" s="55" t="s">
        <v>330</v>
      </c>
      <c r="AX92" s="55">
        <v>3</v>
      </c>
      <c r="AY92" s="55">
        <v>4</v>
      </c>
      <c r="AZ92" s="55">
        <v>2</v>
      </c>
      <c r="BA92" s="55" t="s">
        <v>330</v>
      </c>
      <c r="BB92" s="55">
        <v>2</v>
      </c>
      <c r="BC92" s="55" t="s">
        <v>330</v>
      </c>
      <c r="BD92" s="55" t="s">
        <v>330</v>
      </c>
      <c r="BE92" s="55">
        <v>2</v>
      </c>
      <c r="BF92" s="55" t="s">
        <v>330</v>
      </c>
      <c r="BG92" s="55" t="s">
        <v>330</v>
      </c>
      <c r="BH92" s="55">
        <v>2</v>
      </c>
      <c r="BI92" s="55">
        <v>2</v>
      </c>
      <c r="BJ92" s="55">
        <v>2</v>
      </c>
      <c r="BK92" s="55" t="s">
        <v>330</v>
      </c>
      <c r="BL92" s="55">
        <v>2</v>
      </c>
      <c r="BM92" s="55" t="s">
        <v>330</v>
      </c>
      <c r="BN92" s="55" t="s">
        <v>330</v>
      </c>
      <c r="BO92" s="54" t="str">
        <f t="shared" si="7"/>
        <v>Declined</v>
      </c>
    </row>
    <row r="93" spans="1:67" ht="12.75">
      <c r="A93" s="39" t="str">
        <f t="shared" si="6"/>
        <v>Report</v>
      </c>
      <c r="B93" s="50" t="s">
        <v>414</v>
      </c>
      <c r="C93" s="50">
        <v>54803</v>
      </c>
      <c r="D93" s="50" t="s">
        <v>22</v>
      </c>
      <c r="E93" s="50" t="s">
        <v>231</v>
      </c>
      <c r="F93" s="48" t="s">
        <v>403</v>
      </c>
      <c r="G93" s="50" t="s">
        <v>22</v>
      </c>
      <c r="H93" s="50" t="s">
        <v>256</v>
      </c>
      <c r="I93" s="43">
        <v>452617</v>
      </c>
      <c r="J93" s="36">
        <v>41982</v>
      </c>
      <c r="K93" s="36">
        <v>41984</v>
      </c>
      <c r="L93" s="36" t="s">
        <v>234</v>
      </c>
      <c r="M93" s="36">
        <v>42020</v>
      </c>
      <c r="N93" s="50">
        <v>318271</v>
      </c>
      <c r="O93" s="37">
        <v>39463</v>
      </c>
      <c r="P93" s="22">
        <v>1</v>
      </c>
      <c r="Q93" s="50">
        <v>1</v>
      </c>
      <c r="R93" s="55" t="s">
        <v>330</v>
      </c>
      <c r="S93" s="55" t="s">
        <v>330</v>
      </c>
      <c r="T93" s="55" t="s">
        <v>330</v>
      </c>
      <c r="U93" s="55" t="s">
        <v>330</v>
      </c>
      <c r="V93" s="55" t="s">
        <v>330</v>
      </c>
      <c r="W93" s="55">
        <v>1</v>
      </c>
      <c r="X93" s="55" t="s">
        <v>330</v>
      </c>
      <c r="Y93" s="55" t="s">
        <v>330</v>
      </c>
      <c r="Z93" s="55" t="s">
        <v>330</v>
      </c>
      <c r="AA93" s="55">
        <v>1</v>
      </c>
      <c r="AB93" s="56" t="s">
        <v>330</v>
      </c>
      <c r="AC93" s="55" t="s">
        <v>330</v>
      </c>
      <c r="AD93" s="55" t="s">
        <v>330</v>
      </c>
      <c r="AE93" s="55" t="s">
        <v>330</v>
      </c>
      <c r="AF93" s="55" t="s">
        <v>330</v>
      </c>
      <c r="AG93" s="55">
        <v>1</v>
      </c>
      <c r="AH93" s="55" t="s">
        <v>330</v>
      </c>
      <c r="AI93" s="55" t="s">
        <v>330</v>
      </c>
      <c r="AJ93" s="55" t="s">
        <v>330</v>
      </c>
      <c r="AK93" s="55">
        <v>1</v>
      </c>
      <c r="AL93" s="55" t="s">
        <v>330</v>
      </c>
      <c r="AM93" s="55" t="s">
        <v>330</v>
      </c>
      <c r="AN93" s="55" t="s">
        <v>330</v>
      </c>
      <c r="AO93" s="55" t="s">
        <v>330</v>
      </c>
      <c r="AP93" s="55" t="s">
        <v>330</v>
      </c>
      <c r="AQ93" s="55">
        <v>1</v>
      </c>
      <c r="AR93" s="55" t="s">
        <v>330</v>
      </c>
      <c r="AS93" s="55" t="s">
        <v>330</v>
      </c>
      <c r="AT93" s="55" t="s">
        <v>330</v>
      </c>
      <c r="AU93" s="55">
        <v>1</v>
      </c>
      <c r="AV93" s="55" t="s">
        <v>330</v>
      </c>
      <c r="AW93" s="55" t="s">
        <v>330</v>
      </c>
      <c r="AX93" s="55" t="s">
        <v>330</v>
      </c>
      <c r="AY93" s="55" t="s">
        <v>330</v>
      </c>
      <c r="AZ93" s="55" t="s">
        <v>330</v>
      </c>
      <c r="BA93" s="55">
        <v>1</v>
      </c>
      <c r="BB93" s="55" t="s">
        <v>330</v>
      </c>
      <c r="BC93" s="55" t="s">
        <v>330</v>
      </c>
      <c r="BD93" s="55" t="s">
        <v>330</v>
      </c>
      <c r="BE93" s="55">
        <v>1</v>
      </c>
      <c r="BF93" s="55" t="s">
        <v>330</v>
      </c>
      <c r="BG93" s="55" t="s">
        <v>330</v>
      </c>
      <c r="BH93" s="55" t="s">
        <v>330</v>
      </c>
      <c r="BI93" s="55" t="s">
        <v>330</v>
      </c>
      <c r="BJ93" s="55" t="s">
        <v>330</v>
      </c>
      <c r="BK93" s="55">
        <v>1</v>
      </c>
      <c r="BL93" s="55" t="s">
        <v>330</v>
      </c>
      <c r="BM93" s="55" t="s">
        <v>330</v>
      </c>
      <c r="BN93" s="55" t="s">
        <v>330</v>
      </c>
      <c r="BO93" s="54" t="str">
        <f t="shared" si="7"/>
        <v>Same</v>
      </c>
    </row>
    <row r="94" spans="1:67" ht="12.75">
      <c r="A94" s="39" t="str">
        <f t="shared" si="6"/>
        <v>Report</v>
      </c>
      <c r="B94" s="50" t="s">
        <v>421</v>
      </c>
      <c r="C94" s="50">
        <v>130413</v>
      </c>
      <c r="D94" s="50" t="s">
        <v>65</v>
      </c>
      <c r="E94" s="50" t="s">
        <v>242</v>
      </c>
      <c r="F94" s="48" t="s">
        <v>304</v>
      </c>
      <c r="G94" s="50" t="s">
        <v>244</v>
      </c>
      <c r="H94" s="50" t="s">
        <v>252</v>
      </c>
      <c r="I94" s="43">
        <v>429287</v>
      </c>
      <c r="J94" s="36">
        <v>41981</v>
      </c>
      <c r="K94" s="36">
        <v>41985</v>
      </c>
      <c r="L94" s="36" t="s">
        <v>234</v>
      </c>
      <c r="M94" s="36">
        <v>42027</v>
      </c>
      <c r="N94" s="50">
        <v>397442</v>
      </c>
      <c r="O94" s="37">
        <v>41355</v>
      </c>
      <c r="P94" s="22">
        <v>3</v>
      </c>
      <c r="Q94" s="50">
        <v>3</v>
      </c>
      <c r="R94" s="55" t="s">
        <v>330</v>
      </c>
      <c r="S94" s="55" t="s">
        <v>330</v>
      </c>
      <c r="T94" s="55" t="s">
        <v>330</v>
      </c>
      <c r="U94" s="55">
        <v>3</v>
      </c>
      <c r="V94" s="55">
        <v>3</v>
      </c>
      <c r="W94" s="55" t="s">
        <v>330</v>
      </c>
      <c r="X94" s="55" t="s">
        <v>330</v>
      </c>
      <c r="Y94" s="55" t="s">
        <v>330</v>
      </c>
      <c r="Z94" s="55" t="s">
        <v>330</v>
      </c>
      <c r="AA94" s="55">
        <v>4</v>
      </c>
      <c r="AB94" s="56" t="s">
        <v>330</v>
      </c>
      <c r="AC94" s="55" t="s">
        <v>330</v>
      </c>
      <c r="AD94" s="55" t="s">
        <v>330</v>
      </c>
      <c r="AE94" s="55">
        <v>4</v>
      </c>
      <c r="AF94" s="55">
        <v>4</v>
      </c>
      <c r="AG94" s="55" t="s">
        <v>330</v>
      </c>
      <c r="AH94" s="55" t="s">
        <v>330</v>
      </c>
      <c r="AI94" s="55" t="s">
        <v>330</v>
      </c>
      <c r="AJ94" s="55" t="s">
        <v>330</v>
      </c>
      <c r="AK94" s="55">
        <v>3</v>
      </c>
      <c r="AL94" s="55" t="s">
        <v>330</v>
      </c>
      <c r="AM94" s="55" t="s">
        <v>330</v>
      </c>
      <c r="AN94" s="55" t="s">
        <v>330</v>
      </c>
      <c r="AO94" s="55">
        <v>3</v>
      </c>
      <c r="AP94" s="55">
        <v>3</v>
      </c>
      <c r="AQ94" s="55" t="s">
        <v>330</v>
      </c>
      <c r="AR94" s="55" t="s">
        <v>330</v>
      </c>
      <c r="AS94" s="55" t="s">
        <v>330</v>
      </c>
      <c r="AT94" s="55" t="s">
        <v>330</v>
      </c>
      <c r="AU94" s="55">
        <v>3</v>
      </c>
      <c r="AV94" s="55" t="s">
        <v>330</v>
      </c>
      <c r="AW94" s="55" t="s">
        <v>330</v>
      </c>
      <c r="AX94" s="55" t="s">
        <v>330</v>
      </c>
      <c r="AY94" s="55">
        <v>3</v>
      </c>
      <c r="AZ94" s="55">
        <v>3</v>
      </c>
      <c r="BA94" s="55" t="s">
        <v>330</v>
      </c>
      <c r="BB94" s="55" t="s">
        <v>330</v>
      </c>
      <c r="BC94" s="55" t="s">
        <v>330</v>
      </c>
      <c r="BD94" s="55" t="s">
        <v>330</v>
      </c>
      <c r="BE94" s="55">
        <v>2</v>
      </c>
      <c r="BF94" s="55" t="s">
        <v>330</v>
      </c>
      <c r="BG94" s="55" t="s">
        <v>330</v>
      </c>
      <c r="BH94" s="55" t="s">
        <v>330</v>
      </c>
      <c r="BI94" s="55">
        <v>2</v>
      </c>
      <c r="BJ94" s="55">
        <v>2</v>
      </c>
      <c r="BK94" s="55" t="s">
        <v>330</v>
      </c>
      <c r="BL94" s="55" t="s">
        <v>330</v>
      </c>
      <c r="BM94" s="55" t="s">
        <v>330</v>
      </c>
      <c r="BN94" s="55" t="s">
        <v>330</v>
      </c>
      <c r="BO94" s="54" t="str">
        <f t="shared" si="7"/>
        <v>Same</v>
      </c>
    </row>
    <row r="95" spans="1:67" ht="12.75">
      <c r="A95" s="39" t="str">
        <f t="shared" si="6"/>
        <v>Report</v>
      </c>
      <c r="B95" s="50" t="s">
        <v>415</v>
      </c>
      <c r="C95" s="50">
        <v>54191</v>
      </c>
      <c r="D95" s="50" t="s">
        <v>23</v>
      </c>
      <c r="E95" s="50" t="s">
        <v>254</v>
      </c>
      <c r="F95" s="48" t="s">
        <v>444</v>
      </c>
      <c r="G95" s="50" t="s">
        <v>23</v>
      </c>
      <c r="H95" s="50" t="s">
        <v>302</v>
      </c>
      <c r="I95" s="43">
        <v>446605</v>
      </c>
      <c r="J95" s="36">
        <v>41981</v>
      </c>
      <c r="K95" s="36">
        <v>41985</v>
      </c>
      <c r="L95" s="36" t="s">
        <v>234</v>
      </c>
      <c r="M95" s="36">
        <v>42025</v>
      </c>
      <c r="N95" s="50">
        <v>330030</v>
      </c>
      <c r="O95" s="37">
        <v>39829</v>
      </c>
      <c r="P95" s="22">
        <v>2</v>
      </c>
      <c r="Q95" s="50">
        <v>1</v>
      </c>
      <c r="R95" s="55" t="s">
        <v>330</v>
      </c>
      <c r="S95" s="55" t="s">
        <v>330</v>
      </c>
      <c r="T95" s="55" t="s">
        <v>330</v>
      </c>
      <c r="U95" s="55" t="s">
        <v>330</v>
      </c>
      <c r="V95" s="55" t="s">
        <v>330</v>
      </c>
      <c r="W95" s="55">
        <v>1</v>
      </c>
      <c r="X95" s="55" t="s">
        <v>330</v>
      </c>
      <c r="Y95" s="55" t="s">
        <v>330</v>
      </c>
      <c r="Z95" s="55" t="s">
        <v>330</v>
      </c>
      <c r="AA95" s="55">
        <v>1</v>
      </c>
      <c r="AB95" s="56" t="s">
        <v>330</v>
      </c>
      <c r="AC95" s="55" t="s">
        <v>330</v>
      </c>
      <c r="AD95" s="55" t="s">
        <v>330</v>
      </c>
      <c r="AE95" s="55" t="s">
        <v>330</v>
      </c>
      <c r="AF95" s="55" t="s">
        <v>330</v>
      </c>
      <c r="AG95" s="55">
        <v>1</v>
      </c>
      <c r="AH95" s="55" t="s">
        <v>330</v>
      </c>
      <c r="AI95" s="55" t="s">
        <v>330</v>
      </c>
      <c r="AJ95" s="55" t="s">
        <v>330</v>
      </c>
      <c r="AK95" s="55">
        <v>1</v>
      </c>
      <c r="AL95" s="55" t="s">
        <v>330</v>
      </c>
      <c r="AM95" s="55" t="s">
        <v>330</v>
      </c>
      <c r="AN95" s="55" t="s">
        <v>330</v>
      </c>
      <c r="AO95" s="55" t="s">
        <v>330</v>
      </c>
      <c r="AP95" s="55" t="s">
        <v>330</v>
      </c>
      <c r="AQ95" s="55">
        <v>1</v>
      </c>
      <c r="AR95" s="55" t="s">
        <v>330</v>
      </c>
      <c r="AS95" s="55" t="s">
        <v>330</v>
      </c>
      <c r="AT95" s="55" t="s">
        <v>330</v>
      </c>
      <c r="AU95" s="55">
        <v>1</v>
      </c>
      <c r="AV95" s="55" t="s">
        <v>330</v>
      </c>
      <c r="AW95" s="55" t="s">
        <v>330</v>
      </c>
      <c r="AX95" s="55" t="s">
        <v>330</v>
      </c>
      <c r="AY95" s="55" t="s">
        <v>330</v>
      </c>
      <c r="AZ95" s="55" t="s">
        <v>330</v>
      </c>
      <c r="BA95" s="55">
        <v>1</v>
      </c>
      <c r="BB95" s="55" t="s">
        <v>330</v>
      </c>
      <c r="BC95" s="55" t="s">
        <v>330</v>
      </c>
      <c r="BD95" s="55" t="s">
        <v>330</v>
      </c>
      <c r="BE95" s="55">
        <v>2</v>
      </c>
      <c r="BF95" s="55" t="s">
        <v>330</v>
      </c>
      <c r="BG95" s="55" t="s">
        <v>330</v>
      </c>
      <c r="BH95" s="55" t="s">
        <v>330</v>
      </c>
      <c r="BI95" s="55" t="s">
        <v>330</v>
      </c>
      <c r="BJ95" s="55" t="s">
        <v>330</v>
      </c>
      <c r="BK95" s="55">
        <v>2</v>
      </c>
      <c r="BL95" s="55" t="s">
        <v>330</v>
      </c>
      <c r="BM95" s="55" t="s">
        <v>330</v>
      </c>
      <c r="BN95" s="55" t="s">
        <v>330</v>
      </c>
      <c r="BO95" s="54" t="str">
        <f t="shared" si="7"/>
        <v>Improved</v>
      </c>
    </row>
    <row r="96" spans="1:67" ht="12.75">
      <c r="A96" s="39" t="str">
        <f t="shared" si="6"/>
        <v>Report</v>
      </c>
      <c r="B96" s="50" t="s">
        <v>418</v>
      </c>
      <c r="C96" s="50">
        <v>53152</v>
      </c>
      <c r="D96" s="50" t="s">
        <v>68</v>
      </c>
      <c r="E96" s="50" t="s">
        <v>242</v>
      </c>
      <c r="F96" s="48" t="s">
        <v>301</v>
      </c>
      <c r="G96" s="50" t="s">
        <v>261</v>
      </c>
      <c r="H96" s="50" t="s">
        <v>262</v>
      </c>
      <c r="I96" s="43">
        <v>446663</v>
      </c>
      <c r="J96" s="36">
        <v>41981</v>
      </c>
      <c r="K96" s="36">
        <v>41985</v>
      </c>
      <c r="L96" s="36" t="s">
        <v>234</v>
      </c>
      <c r="M96" s="36">
        <v>42025</v>
      </c>
      <c r="N96" s="50">
        <v>345790</v>
      </c>
      <c r="O96" s="37">
        <v>40298</v>
      </c>
      <c r="P96" s="22">
        <v>2</v>
      </c>
      <c r="Q96" s="50">
        <v>4</v>
      </c>
      <c r="R96" s="55" t="s">
        <v>330</v>
      </c>
      <c r="S96" s="55" t="s">
        <v>330</v>
      </c>
      <c r="T96" s="55" t="s">
        <v>330</v>
      </c>
      <c r="U96" s="55" t="s">
        <v>330</v>
      </c>
      <c r="V96" s="55" t="s">
        <v>330</v>
      </c>
      <c r="W96" s="55">
        <v>4</v>
      </c>
      <c r="X96" s="55">
        <v>4</v>
      </c>
      <c r="Y96" s="55" t="s">
        <v>330</v>
      </c>
      <c r="Z96" s="55" t="s">
        <v>330</v>
      </c>
      <c r="AA96" s="55">
        <v>3</v>
      </c>
      <c r="AB96" s="56" t="s">
        <v>330</v>
      </c>
      <c r="AC96" s="55" t="s">
        <v>330</v>
      </c>
      <c r="AD96" s="55" t="s">
        <v>330</v>
      </c>
      <c r="AE96" s="55" t="s">
        <v>330</v>
      </c>
      <c r="AF96" s="55" t="s">
        <v>330</v>
      </c>
      <c r="AG96" s="55">
        <v>3</v>
      </c>
      <c r="AH96" s="55">
        <v>2</v>
      </c>
      <c r="AI96" s="55" t="s">
        <v>330</v>
      </c>
      <c r="AJ96" s="55" t="s">
        <v>330</v>
      </c>
      <c r="AK96" s="55">
        <v>3</v>
      </c>
      <c r="AL96" s="55" t="s">
        <v>330</v>
      </c>
      <c r="AM96" s="55" t="s">
        <v>330</v>
      </c>
      <c r="AN96" s="55" t="s">
        <v>330</v>
      </c>
      <c r="AO96" s="55" t="s">
        <v>330</v>
      </c>
      <c r="AP96" s="55" t="s">
        <v>330</v>
      </c>
      <c r="AQ96" s="55">
        <v>3</v>
      </c>
      <c r="AR96" s="55">
        <v>2</v>
      </c>
      <c r="AS96" s="55" t="s">
        <v>330</v>
      </c>
      <c r="AT96" s="55" t="s">
        <v>330</v>
      </c>
      <c r="AU96" s="55">
        <v>4</v>
      </c>
      <c r="AV96" s="55" t="s">
        <v>330</v>
      </c>
      <c r="AW96" s="55" t="s">
        <v>330</v>
      </c>
      <c r="AX96" s="55" t="s">
        <v>330</v>
      </c>
      <c r="AY96" s="55" t="s">
        <v>330</v>
      </c>
      <c r="AZ96" s="55" t="s">
        <v>330</v>
      </c>
      <c r="BA96" s="55">
        <v>4</v>
      </c>
      <c r="BB96" s="55">
        <v>4</v>
      </c>
      <c r="BC96" s="55" t="s">
        <v>330</v>
      </c>
      <c r="BD96" s="55" t="s">
        <v>330</v>
      </c>
      <c r="BE96" s="55">
        <v>4</v>
      </c>
      <c r="BF96" s="55" t="s">
        <v>330</v>
      </c>
      <c r="BG96" s="55" t="s">
        <v>330</v>
      </c>
      <c r="BH96" s="55" t="s">
        <v>330</v>
      </c>
      <c r="BI96" s="55" t="s">
        <v>330</v>
      </c>
      <c r="BJ96" s="55" t="s">
        <v>330</v>
      </c>
      <c r="BK96" s="55">
        <v>4</v>
      </c>
      <c r="BL96" s="55">
        <v>4</v>
      </c>
      <c r="BM96" s="55" t="s">
        <v>330</v>
      </c>
      <c r="BN96" s="55" t="s">
        <v>330</v>
      </c>
      <c r="BO96" s="54" t="str">
        <f t="shared" si="7"/>
        <v>Declined</v>
      </c>
    </row>
    <row r="97" spans="1:67" ht="12.75">
      <c r="A97" s="39" t="str">
        <f t="shared" si="6"/>
        <v>Report</v>
      </c>
      <c r="B97" s="50" t="s">
        <v>419</v>
      </c>
      <c r="C97" s="50">
        <v>55413</v>
      </c>
      <c r="D97" s="50" t="s">
        <v>68</v>
      </c>
      <c r="E97" s="50" t="s">
        <v>250</v>
      </c>
      <c r="F97" s="48" t="s">
        <v>326</v>
      </c>
      <c r="G97" s="50" t="s">
        <v>261</v>
      </c>
      <c r="H97" s="50" t="s">
        <v>262</v>
      </c>
      <c r="I97" s="43">
        <v>446669</v>
      </c>
      <c r="J97" s="36">
        <v>41981</v>
      </c>
      <c r="K97" s="36">
        <v>41985</v>
      </c>
      <c r="L97" s="36" t="s">
        <v>234</v>
      </c>
      <c r="M97" s="36">
        <v>42019</v>
      </c>
      <c r="N97" s="50">
        <v>331468</v>
      </c>
      <c r="O97" s="37">
        <v>39836</v>
      </c>
      <c r="P97" s="22">
        <v>2</v>
      </c>
      <c r="Q97" s="50">
        <v>1</v>
      </c>
      <c r="R97" s="55" t="s">
        <v>330</v>
      </c>
      <c r="S97" s="55" t="s">
        <v>330</v>
      </c>
      <c r="T97" s="55" t="s">
        <v>330</v>
      </c>
      <c r="U97" s="55">
        <v>1</v>
      </c>
      <c r="V97" s="55">
        <v>1</v>
      </c>
      <c r="W97" s="55" t="s">
        <v>330</v>
      </c>
      <c r="X97" s="55">
        <v>1</v>
      </c>
      <c r="Y97" s="55" t="s">
        <v>330</v>
      </c>
      <c r="Z97" s="55">
        <v>1</v>
      </c>
      <c r="AA97" s="55">
        <v>1</v>
      </c>
      <c r="AB97" s="56" t="s">
        <v>330</v>
      </c>
      <c r="AC97" s="55" t="s">
        <v>330</v>
      </c>
      <c r="AD97" s="55" t="s">
        <v>330</v>
      </c>
      <c r="AE97" s="55">
        <v>1</v>
      </c>
      <c r="AF97" s="55">
        <v>1</v>
      </c>
      <c r="AG97" s="55" t="s">
        <v>330</v>
      </c>
      <c r="AH97" s="55">
        <v>1</v>
      </c>
      <c r="AI97" s="55" t="s">
        <v>330</v>
      </c>
      <c r="AJ97" s="55">
        <v>1</v>
      </c>
      <c r="AK97" s="55">
        <v>1</v>
      </c>
      <c r="AL97" s="55" t="s">
        <v>330</v>
      </c>
      <c r="AM97" s="55" t="s">
        <v>330</v>
      </c>
      <c r="AN97" s="55" t="s">
        <v>330</v>
      </c>
      <c r="AO97" s="55">
        <v>1</v>
      </c>
      <c r="AP97" s="55">
        <v>1</v>
      </c>
      <c r="AQ97" s="55" t="s">
        <v>330</v>
      </c>
      <c r="AR97" s="55">
        <v>1</v>
      </c>
      <c r="AS97" s="55" t="s">
        <v>330</v>
      </c>
      <c r="AT97" s="55">
        <v>1</v>
      </c>
      <c r="AU97" s="55">
        <v>1</v>
      </c>
      <c r="AV97" s="55" t="s">
        <v>330</v>
      </c>
      <c r="AW97" s="55" t="s">
        <v>330</v>
      </c>
      <c r="AX97" s="55" t="s">
        <v>330</v>
      </c>
      <c r="AY97" s="55">
        <v>1</v>
      </c>
      <c r="AZ97" s="55">
        <v>1</v>
      </c>
      <c r="BA97" s="55" t="s">
        <v>330</v>
      </c>
      <c r="BB97" s="55">
        <v>1</v>
      </c>
      <c r="BC97" s="55" t="s">
        <v>330</v>
      </c>
      <c r="BD97" s="55">
        <v>1</v>
      </c>
      <c r="BE97" s="55">
        <v>2</v>
      </c>
      <c r="BF97" s="55" t="s">
        <v>330</v>
      </c>
      <c r="BG97" s="55" t="s">
        <v>330</v>
      </c>
      <c r="BH97" s="55" t="s">
        <v>330</v>
      </c>
      <c r="BI97" s="55">
        <v>2</v>
      </c>
      <c r="BJ97" s="55">
        <v>2</v>
      </c>
      <c r="BK97" s="55" t="s">
        <v>330</v>
      </c>
      <c r="BL97" s="55">
        <v>2</v>
      </c>
      <c r="BM97" s="55" t="s">
        <v>330</v>
      </c>
      <c r="BN97" s="55">
        <v>2</v>
      </c>
      <c r="BO97" s="54" t="str">
        <f t="shared" si="7"/>
        <v>Improved</v>
      </c>
    </row>
    <row r="98" spans="1:67" ht="12.75">
      <c r="A98" s="39" t="str">
        <f t="shared" si="6"/>
        <v>Report</v>
      </c>
      <c r="B98" s="50" t="s">
        <v>422</v>
      </c>
      <c r="C98" s="50">
        <v>130512</v>
      </c>
      <c r="D98" s="50" t="s">
        <v>65</v>
      </c>
      <c r="E98" s="50" t="s">
        <v>237</v>
      </c>
      <c r="F98" s="48" t="s">
        <v>445</v>
      </c>
      <c r="G98" s="50" t="s">
        <v>244</v>
      </c>
      <c r="H98" s="50" t="s">
        <v>423</v>
      </c>
      <c r="I98" s="43">
        <v>433764</v>
      </c>
      <c r="J98" s="36">
        <v>41981</v>
      </c>
      <c r="K98" s="36">
        <v>41985</v>
      </c>
      <c r="L98" s="36" t="s">
        <v>234</v>
      </c>
      <c r="M98" s="36">
        <v>42019</v>
      </c>
      <c r="N98" s="50">
        <v>427743</v>
      </c>
      <c r="O98" s="37">
        <v>41551</v>
      </c>
      <c r="P98" s="22">
        <v>4</v>
      </c>
      <c r="Q98" s="50">
        <v>3</v>
      </c>
      <c r="R98" s="55">
        <v>3</v>
      </c>
      <c r="S98" s="55" t="s">
        <v>330</v>
      </c>
      <c r="T98" s="55" t="s">
        <v>330</v>
      </c>
      <c r="U98" s="55">
        <v>3</v>
      </c>
      <c r="V98" s="55">
        <v>3</v>
      </c>
      <c r="W98" s="55">
        <v>3</v>
      </c>
      <c r="X98" s="55" t="s">
        <v>330</v>
      </c>
      <c r="Y98" s="55" t="s">
        <v>330</v>
      </c>
      <c r="Z98" s="55">
        <v>3</v>
      </c>
      <c r="AA98" s="55">
        <v>3</v>
      </c>
      <c r="AB98" s="56">
        <v>3</v>
      </c>
      <c r="AC98" s="55" t="s">
        <v>330</v>
      </c>
      <c r="AD98" s="55" t="s">
        <v>330</v>
      </c>
      <c r="AE98" s="55">
        <v>3</v>
      </c>
      <c r="AF98" s="55">
        <v>3</v>
      </c>
      <c r="AG98" s="55">
        <v>3</v>
      </c>
      <c r="AH98" s="55" t="s">
        <v>330</v>
      </c>
      <c r="AI98" s="55" t="s">
        <v>330</v>
      </c>
      <c r="AJ98" s="55">
        <v>3</v>
      </c>
      <c r="AK98" s="55">
        <v>3</v>
      </c>
      <c r="AL98" s="55">
        <v>3</v>
      </c>
      <c r="AM98" s="55" t="s">
        <v>330</v>
      </c>
      <c r="AN98" s="55" t="s">
        <v>330</v>
      </c>
      <c r="AO98" s="55">
        <v>3</v>
      </c>
      <c r="AP98" s="55">
        <v>3</v>
      </c>
      <c r="AQ98" s="55">
        <v>3</v>
      </c>
      <c r="AR98" s="55" t="s">
        <v>330</v>
      </c>
      <c r="AS98" s="55" t="s">
        <v>330</v>
      </c>
      <c r="AT98" s="55">
        <v>3</v>
      </c>
      <c r="AU98" s="55">
        <v>3</v>
      </c>
      <c r="AV98" s="55">
        <v>3</v>
      </c>
      <c r="AW98" s="55" t="s">
        <v>330</v>
      </c>
      <c r="AX98" s="55" t="s">
        <v>330</v>
      </c>
      <c r="AY98" s="55">
        <v>3</v>
      </c>
      <c r="AZ98" s="55">
        <v>3</v>
      </c>
      <c r="BA98" s="55">
        <v>3</v>
      </c>
      <c r="BB98" s="55" t="s">
        <v>330</v>
      </c>
      <c r="BC98" s="55" t="s">
        <v>330</v>
      </c>
      <c r="BD98" s="55">
        <v>3</v>
      </c>
      <c r="BE98" s="55">
        <v>2</v>
      </c>
      <c r="BF98" s="55">
        <v>2</v>
      </c>
      <c r="BG98" s="55" t="s">
        <v>330</v>
      </c>
      <c r="BH98" s="55" t="s">
        <v>330</v>
      </c>
      <c r="BI98" s="55">
        <v>2</v>
      </c>
      <c r="BJ98" s="55">
        <v>2</v>
      </c>
      <c r="BK98" s="55">
        <v>2</v>
      </c>
      <c r="BL98" s="55" t="s">
        <v>330</v>
      </c>
      <c r="BM98" s="55" t="s">
        <v>330</v>
      </c>
      <c r="BN98" s="55">
        <v>2</v>
      </c>
      <c r="BO98" s="54" t="str">
        <f t="shared" si="7"/>
        <v>Improved</v>
      </c>
    </row>
    <row r="99" spans="1:67" ht="12.75">
      <c r="A99" s="39" t="str">
        <f t="shared" si="6"/>
        <v>Report</v>
      </c>
      <c r="B99" s="50" t="s">
        <v>420</v>
      </c>
      <c r="C99" s="50">
        <v>130824</v>
      </c>
      <c r="D99" s="50" t="s">
        <v>65</v>
      </c>
      <c r="E99" s="50" t="s">
        <v>292</v>
      </c>
      <c r="F99" s="48" t="s">
        <v>299</v>
      </c>
      <c r="G99" s="50" t="s">
        <v>244</v>
      </c>
      <c r="H99" s="50" t="s">
        <v>267</v>
      </c>
      <c r="I99" s="43">
        <v>446540</v>
      </c>
      <c r="J99" s="36">
        <v>41982</v>
      </c>
      <c r="K99" s="36">
        <v>41985</v>
      </c>
      <c r="L99" s="36" t="s">
        <v>234</v>
      </c>
      <c r="M99" s="36">
        <v>42025</v>
      </c>
      <c r="N99" s="50">
        <v>329158</v>
      </c>
      <c r="O99" s="37">
        <v>39829</v>
      </c>
      <c r="P99" s="22">
        <v>2</v>
      </c>
      <c r="Q99" s="50">
        <v>2</v>
      </c>
      <c r="R99" s="55">
        <v>1</v>
      </c>
      <c r="S99" s="55" t="s">
        <v>330</v>
      </c>
      <c r="T99" s="55">
        <v>2</v>
      </c>
      <c r="U99" s="55">
        <v>2</v>
      </c>
      <c r="V99" s="55">
        <v>2</v>
      </c>
      <c r="W99" s="55">
        <v>3</v>
      </c>
      <c r="X99" s="55" t="s">
        <v>330</v>
      </c>
      <c r="Y99" s="55" t="s">
        <v>330</v>
      </c>
      <c r="Z99" s="55" t="s">
        <v>330</v>
      </c>
      <c r="AA99" s="55">
        <v>2</v>
      </c>
      <c r="AB99" s="56">
        <v>1</v>
      </c>
      <c r="AC99" s="55" t="s">
        <v>330</v>
      </c>
      <c r="AD99" s="55">
        <v>2</v>
      </c>
      <c r="AE99" s="55">
        <v>2</v>
      </c>
      <c r="AF99" s="55">
        <v>2</v>
      </c>
      <c r="AG99" s="55">
        <v>3</v>
      </c>
      <c r="AH99" s="55" t="s">
        <v>330</v>
      </c>
      <c r="AI99" s="55" t="s">
        <v>330</v>
      </c>
      <c r="AJ99" s="55" t="s">
        <v>330</v>
      </c>
      <c r="AK99" s="55">
        <v>2</v>
      </c>
      <c r="AL99" s="55">
        <v>2</v>
      </c>
      <c r="AM99" s="55" t="s">
        <v>330</v>
      </c>
      <c r="AN99" s="55">
        <v>2</v>
      </c>
      <c r="AO99" s="55">
        <v>2</v>
      </c>
      <c r="AP99" s="55">
        <v>2</v>
      </c>
      <c r="AQ99" s="55">
        <v>3</v>
      </c>
      <c r="AR99" s="55" t="s">
        <v>330</v>
      </c>
      <c r="AS99" s="55" t="s">
        <v>330</v>
      </c>
      <c r="AT99" s="55" t="s">
        <v>330</v>
      </c>
      <c r="AU99" s="55">
        <v>2</v>
      </c>
      <c r="AV99" s="55">
        <v>1</v>
      </c>
      <c r="AW99" s="55" t="s">
        <v>330</v>
      </c>
      <c r="AX99" s="55">
        <v>2</v>
      </c>
      <c r="AY99" s="55">
        <v>2</v>
      </c>
      <c r="AZ99" s="55">
        <v>2</v>
      </c>
      <c r="BA99" s="55">
        <v>2</v>
      </c>
      <c r="BB99" s="55" t="s">
        <v>330</v>
      </c>
      <c r="BC99" s="55" t="s">
        <v>330</v>
      </c>
      <c r="BD99" s="55" t="s">
        <v>330</v>
      </c>
      <c r="BE99" s="55">
        <v>2</v>
      </c>
      <c r="BF99" s="55">
        <v>2</v>
      </c>
      <c r="BG99" s="55" t="s">
        <v>330</v>
      </c>
      <c r="BH99" s="55">
        <v>2</v>
      </c>
      <c r="BI99" s="55">
        <v>2</v>
      </c>
      <c r="BJ99" s="55">
        <v>2</v>
      </c>
      <c r="BK99" s="55">
        <v>2</v>
      </c>
      <c r="BL99" s="55" t="s">
        <v>330</v>
      </c>
      <c r="BM99" s="55" t="s">
        <v>330</v>
      </c>
      <c r="BN99" s="55" t="s">
        <v>330</v>
      </c>
      <c r="BO99" s="54" t="str">
        <f t="shared" si="7"/>
        <v>Same</v>
      </c>
    </row>
    <row r="100" spans="1:67" ht="12.75">
      <c r="A100" s="39" t="str">
        <f t="shared" si="6"/>
        <v>Report</v>
      </c>
      <c r="B100" s="50" t="s">
        <v>417</v>
      </c>
      <c r="C100" s="50">
        <v>54744</v>
      </c>
      <c r="D100" s="50" t="s">
        <v>22</v>
      </c>
      <c r="E100" s="50" t="s">
        <v>250</v>
      </c>
      <c r="F100" s="48" t="s">
        <v>446</v>
      </c>
      <c r="G100" s="50" t="s">
        <v>22</v>
      </c>
      <c r="H100" s="50" t="s">
        <v>256</v>
      </c>
      <c r="I100" s="43">
        <v>446606</v>
      </c>
      <c r="J100" s="36">
        <v>41981</v>
      </c>
      <c r="K100" s="36">
        <v>41985</v>
      </c>
      <c r="L100" s="36" t="s">
        <v>234</v>
      </c>
      <c r="M100" s="36">
        <v>42031</v>
      </c>
      <c r="N100" s="50">
        <v>307075</v>
      </c>
      <c r="O100" s="37">
        <v>38919</v>
      </c>
      <c r="P100" s="22">
        <v>3</v>
      </c>
      <c r="Q100" s="50">
        <v>4</v>
      </c>
      <c r="R100" s="55" t="s">
        <v>330</v>
      </c>
      <c r="S100" s="55" t="s">
        <v>330</v>
      </c>
      <c r="T100" s="55" t="s">
        <v>330</v>
      </c>
      <c r="U100" s="55" t="s">
        <v>330</v>
      </c>
      <c r="V100" s="55" t="s">
        <v>330</v>
      </c>
      <c r="W100" s="55">
        <v>4</v>
      </c>
      <c r="X100" s="55" t="s">
        <v>330</v>
      </c>
      <c r="Y100" s="55" t="s">
        <v>330</v>
      </c>
      <c r="Z100" s="55" t="s">
        <v>330</v>
      </c>
      <c r="AA100" s="55">
        <v>4</v>
      </c>
      <c r="AB100" s="56" t="s">
        <v>330</v>
      </c>
      <c r="AC100" s="55" t="s">
        <v>330</v>
      </c>
      <c r="AD100" s="55" t="s">
        <v>330</v>
      </c>
      <c r="AE100" s="55" t="s">
        <v>330</v>
      </c>
      <c r="AF100" s="55" t="s">
        <v>330</v>
      </c>
      <c r="AG100" s="55">
        <v>4</v>
      </c>
      <c r="AH100" s="55" t="s">
        <v>330</v>
      </c>
      <c r="AI100" s="55" t="s">
        <v>330</v>
      </c>
      <c r="AJ100" s="55" t="s">
        <v>330</v>
      </c>
      <c r="AK100" s="55">
        <v>4</v>
      </c>
      <c r="AL100" s="55" t="s">
        <v>330</v>
      </c>
      <c r="AM100" s="55" t="s">
        <v>330</v>
      </c>
      <c r="AN100" s="55" t="s">
        <v>330</v>
      </c>
      <c r="AO100" s="55" t="s">
        <v>330</v>
      </c>
      <c r="AP100" s="55" t="s">
        <v>330</v>
      </c>
      <c r="AQ100" s="55">
        <v>4</v>
      </c>
      <c r="AR100" s="55" t="s">
        <v>330</v>
      </c>
      <c r="AS100" s="55" t="s">
        <v>330</v>
      </c>
      <c r="AT100" s="55" t="s">
        <v>330</v>
      </c>
      <c r="AU100" s="55">
        <v>4</v>
      </c>
      <c r="AV100" s="55" t="s">
        <v>330</v>
      </c>
      <c r="AW100" s="55" t="s">
        <v>330</v>
      </c>
      <c r="AX100" s="55" t="s">
        <v>330</v>
      </c>
      <c r="AY100" s="55" t="s">
        <v>330</v>
      </c>
      <c r="AZ100" s="55" t="s">
        <v>330</v>
      </c>
      <c r="BA100" s="55">
        <v>4</v>
      </c>
      <c r="BB100" s="55" t="s">
        <v>330</v>
      </c>
      <c r="BC100" s="55" t="s">
        <v>330</v>
      </c>
      <c r="BD100" s="55" t="s">
        <v>330</v>
      </c>
      <c r="BE100" s="55">
        <v>4</v>
      </c>
      <c r="BF100" s="55" t="s">
        <v>330</v>
      </c>
      <c r="BG100" s="55" t="s">
        <v>330</v>
      </c>
      <c r="BH100" s="55" t="s">
        <v>330</v>
      </c>
      <c r="BI100" s="55" t="s">
        <v>330</v>
      </c>
      <c r="BJ100" s="55" t="s">
        <v>330</v>
      </c>
      <c r="BK100" s="55">
        <v>4</v>
      </c>
      <c r="BL100" s="55" t="s">
        <v>330</v>
      </c>
      <c r="BM100" s="55" t="s">
        <v>330</v>
      </c>
      <c r="BN100" s="55" t="s">
        <v>330</v>
      </c>
      <c r="BO100" s="54" t="str">
        <f t="shared" si="7"/>
        <v>Declined</v>
      </c>
    </row>
    <row r="101" spans="1:67" ht="12.75">
      <c r="A101" s="39" t="str">
        <f t="shared" si="6"/>
        <v>Report</v>
      </c>
      <c r="B101" s="50" t="s">
        <v>416</v>
      </c>
      <c r="C101" s="50">
        <v>54277</v>
      </c>
      <c r="D101" s="50" t="s">
        <v>22</v>
      </c>
      <c r="E101" s="50" t="s">
        <v>250</v>
      </c>
      <c r="F101" s="48" t="s">
        <v>309</v>
      </c>
      <c r="G101" s="50" t="s">
        <v>22</v>
      </c>
      <c r="H101" s="50" t="s">
        <v>302</v>
      </c>
      <c r="I101" s="43">
        <v>446604</v>
      </c>
      <c r="J101" s="36">
        <v>41981</v>
      </c>
      <c r="K101" s="36">
        <v>41985</v>
      </c>
      <c r="L101" s="36" t="s">
        <v>234</v>
      </c>
      <c r="M101" s="36">
        <v>42020</v>
      </c>
      <c r="N101" s="50">
        <v>345866</v>
      </c>
      <c r="O101" s="37">
        <v>40368</v>
      </c>
      <c r="P101" s="22">
        <v>2</v>
      </c>
      <c r="Q101" s="50">
        <v>3</v>
      </c>
      <c r="R101" s="55" t="s">
        <v>330</v>
      </c>
      <c r="S101" s="55" t="s">
        <v>330</v>
      </c>
      <c r="T101" s="55">
        <v>2</v>
      </c>
      <c r="U101" s="55" t="s">
        <v>330</v>
      </c>
      <c r="V101" s="55" t="s">
        <v>330</v>
      </c>
      <c r="W101" s="55">
        <v>3</v>
      </c>
      <c r="X101" s="55" t="s">
        <v>330</v>
      </c>
      <c r="Y101" s="55" t="s">
        <v>330</v>
      </c>
      <c r="Z101" s="55" t="s">
        <v>330</v>
      </c>
      <c r="AA101" s="55">
        <v>3</v>
      </c>
      <c r="AB101" s="56" t="s">
        <v>330</v>
      </c>
      <c r="AC101" s="55" t="s">
        <v>330</v>
      </c>
      <c r="AD101" s="55">
        <v>2</v>
      </c>
      <c r="AE101" s="55" t="s">
        <v>330</v>
      </c>
      <c r="AF101" s="55" t="s">
        <v>330</v>
      </c>
      <c r="AG101" s="55">
        <v>3</v>
      </c>
      <c r="AH101" s="55" t="s">
        <v>330</v>
      </c>
      <c r="AI101" s="55" t="s">
        <v>330</v>
      </c>
      <c r="AJ101" s="55" t="s">
        <v>330</v>
      </c>
      <c r="AK101" s="55">
        <v>3</v>
      </c>
      <c r="AL101" s="55" t="s">
        <v>330</v>
      </c>
      <c r="AM101" s="55" t="s">
        <v>330</v>
      </c>
      <c r="AN101" s="55">
        <v>2</v>
      </c>
      <c r="AO101" s="55" t="s">
        <v>330</v>
      </c>
      <c r="AP101" s="55" t="s">
        <v>330</v>
      </c>
      <c r="AQ101" s="55">
        <v>3</v>
      </c>
      <c r="AR101" s="55" t="s">
        <v>330</v>
      </c>
      <c r="AS101" s="55" t="s">
        <v>330</v>
      </c>
      <c r="AT101" s="55" t="s">
        <v>330</v>
      </c>
      <c r="AU101" s="55">
        <v>3</v>
      </c>
      <c r="AV101" s="55" t="s">
        <v>330</v>
      </c>
      <c r="AW101" s="55" t="s">
        <v>330</v>
      </c>
      <c r="AX101" s="55">
        <v>2</v>
      </c>
      <c r="AY101" s="55" t="s">
        <v>330</v>
      </c>
      <c r="AZ101" s="55" t="s">
        <v>330</v>
      </c>
      <c r="BA101" s="55">
        <v>3</v>
      </c>
      <c r="BB101" s="55" t="s">
        <v>330</v>
      </c>
      <c r="BC101" s="55" t="s">
        <v>330</v>
      </c>
      <c r="BD101" s="55" t="s">
        <v>330</v>
      </c>
      <c r="BE101" s="55">
        <v>2</v>
      </c>
      <c r="BF101" s="55" t="s">
        <v>330</v>
      </c>
      <c r="BG101" s="55" t="s">
        <v>330</v>
      </c>
      <c r="BH101" s="55">
        <v>2</v>
      </c>
      <c r="BI101" s="55" t="s">
        <v>330</v>
      </c>
      <c r="BJ101" s="55" t="s">
        <v>330</v>
      </c>
      <c r="BK101" s="55">
        <v>2</v>
      </c>
      <c r="BL101" s="55" t="s">
        <v>330</v>
      </c>
      <c r="BM101" s="55" t="s">
        <v>330</v>
      </c>
      <c r="BN101" s="55" t="s">
        <v>330</v>
      </c>
      <c r="BO101" s="54" t="str">
        <f t="shared" si="7"/>
        <v>Declined</v>
      </c>
    </row>
    <row r="102" ht="12.75">
      <c r="BF102" s="50"/>
    </row>
    <row r="103" ht="12.75">
      <c r="BF103" s="50"/>
    </row>
    <row r="104" ht="12.75">
      <c r="BF104" s="50"/>
    </row>
    <row r="105" ht="12.75">
      <c r="BF105" s="50"/>
    </row>
    <row r="106" ht="12.75">
      <c r="BF106" s="50"/>
    </row>
    <row r="107" ht="12.75">
      <c r="BF107" s="50"/>
    </row>
    <row r="108" ht="12.75">
      <c r="BF108" s="50"/>
    </row>
    <row r="109" ht="12.75">
      <c r="BF109" s="50"/>
    </row>
    <row r="110" ht="12.75">
      <c r="BF110" s="50"/>
    </row>
    <row r="111" ht="12.75">
      <c r="BF111" s="50"/>
    </row>
    <row r="112" ht="12.75">
      <c r="BF112" s="50"/>
    </row>
    <row r="113" ht="12.75">
      <c r="BF113" s="50"/>
    </row>
    <row r="114" ht="12.75">
      <c r="BF114" s="50"/>
    </row>
    <row r="115" ht="12.75">
      <c r="BF115" s="50"/>
    </row>
    <row r="116" ht="12.75">
      <c r="BF116" s="50"/>
    </row>
    <row r="117" ht="12.75">
      <c r="BF117" s="50"/>
    </row>
    <row r="118" ht="12.75">
      <c r="BF118" s="50"/>
    </row>
    <row r="119" ht="12.75">
      <c r="BF119" s="50"/>
    </row>
    <row r="120" ht="12.75">
      <c r="BF120" s="50"/>
    </row>
    <row r="121" ht="12.75">
      <c r="BF121" s="50"/>
    </row>
    <row r="122" ht="12.75">
      <c r="BF122" s="50"/>
    </row>
    <row r="123" ht="12.75">
      <c r="BF123" s="50"/>
    </row>
    <row r="124" ht="12.75">
      <c r="BF124" s="50"/>
    </row>
    <row r="125" ht="12.75">
      <c r="BF125" s="50"/>
    </row>
    <row r="126" ht="12.75">
      <c r="BF126" s="50"/>
    </row>
    <row r="127" ht="12.75">
      <c r="BF127" s="50"/>
    </row>
    <row r="128" ht="12.75">
      <c r="BF128" s="50"/>
    </row>
    <row r="129" ht="12.75">
      <c r="BF129" s="50"/>
    </row>
    <row r="130" ht="12.75">
      <c r="BF130" s="50"/>
    </row>
    <row r="131" ht="12.75">
      <c r="BF131" s="50"/>
    </row>
    <row r="132" ht="12.75">
      <c r="BF132" s="50"/>
    </row>
    <row r="133" ht="12.75">
      <c r="BF133" s="50"/>
    </row>
    <row r="134" ht="12.75">
      <c r="BF134" s="50"/>
    </row>
    <row r="135" ht="12.75">
      <c r="BF135" s="50"/>
    </row>
    <row r="136" ht="12.75">
      <c r="BF136" s="50"/>
    </row>
    <row r="137" ht="12.75">
      <c r="BF137" s="50"/>
    </row>
    <row r="138" ht="12.75">
      <c r="BF138" s="50"/>
    </row>
    <row r="139" ht="12.75">
      <c r="BF139" s="50"/>
    </row>
    <row r="140" ht="12.75">
      <c r="BF140" s="50"/>
    </row>
    <row r="141" ht="12.75">
      <c r="BF141" s="50"/>
    </row>
    <row r="142" spans="1:67" s="3" customFormat="1" ht="12.75">
      <c r="A142" s="35"/>
      <c r="B142" s="35"/>
      <c r="C142" s="35"/>
      <c r="D142"/>
      <c r="E142" s="35"/>
      <c r="F142" s="21"/>
      <c r="G142" s="35"/>
      <c r="H142" s="35"/>
      <c r="I142" s="36"/>
      <c r="J142" s="36"/>
      <c r="K142" s="36"/>
      <c r="L142" s="36"/>
      <c r="M142" s="23"/>
      <c r="N142" s="36"/>
      <c r="O142" s="22"/>
      <c r="P142" s="22"/>
      <c r="Q142" s="35"/>
      <c r="R142" s="35"/>
      <c r="S142" s="35"/>
      <c r="T142" s="35"/>
      <c r="U142" s="35"/>
      <c r="V142" s="35"/>
      <c r="W142" s="35"/>
      <c r="X142" s="35"/>
      <c r="Y142" s="35"/>
      <c r="Z142" s="35"/>
      <c r="AA142" s="35"/>
      <c r="AB142" s="38"/>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50"/>
      <c r="BG142" s="35"/>
      <c r="BH142" s="35"/>
      <c r="BI142" s="35"/>
      <c r="BJ142" s="35"/>
      <c r="BK142" s="35"/>
      <c r="BL142" s="35"/>
      <c r="BM142" s="35"/>
      <c r="BN142" s="35"/>
      <c r="BO142" s="35"/>
    </row>
    <row r="143" ht="12.75">
      <c r="BF143" s="50"/>
    </row>
    <row r="144" ht="12.75">
      <c r="BF144" s="50"/>
    </row>
    <row r="145" ht="12.75">
      <c r="BF145" s="50"/>
    </row>
    <row r="146" ht="12.75">
      <c r="BF146" s="50"/>
    </row>
    <row r="147" ht="12.75">
      <c r="BF147" s="50"/>
    </row>
    <row r="148" ht="12.75">
      <c r="BF148" s="50"/>
    </row>
    <row r="149" ht="12.75">
      <c r="BF149" s="50"/>
    </row>
    <row r="150" ht="12.75">
      <c r="BF150" s="50"/>
    </row>
    <row r="151" ht="12.75">
      <c r="BF151" s="50"/>
    </row>
    <row r="152" ht="12.75">
      <c r="BF152" s="50"/>
    </row>
    <row r="153" ht="12.75">
      <c r="BF153" s="50"/>
    </row>
    <row r="154" ht="12.75">
      <c r="BF154" s="50"/>
    </row>
    <row r="155" ht="12.75">
      <c r="BF155" s="50"/>
    </row>
    <row r="156" ht="12.75">
      <c r="BF156" s="50"/>
    </row>
    <row r="157" ht="12.75">
      <c r="BF157" s="50"/>
    </row>
    <row r="158" ht="12.75">
      <c r="BF158" s="50"/>
    </row>
    <row r="159" ht="12.75">
      <c r="BF159" s="50"/>
    </row>
    <row r="160" ht="12.75">
      <c r="BF160" s="50"/>
    </row>
    <row r="161" ht="12.75">
      <c r="BF161" s="50"/>
    </row>
    <row r="162" ht="12.75">
      <c r="BF162" s="50"/>
    </row>
    <row r="163" ht="12.75">
      <c r="BF163" s="50"/>
    </row>
    <row r="164" ht="12.75">
      <c r="BF164" s="50"/>
    </row>
    <row r="165" ht="12.75">
      <c r="BF165" s="50"/>
    </row>
    <row r="166" ht="12.75">
      <c r="BF166" s="50"/>
    </row>
    <row r="167" ht="12.75">
      <c r="BF167" s="50"/>
    </row>
    <row r="168" ht="12.75">
      <c r="BF168" s="50"/>
    </row>
    <row r="169" ht="12.75">
      <c r="BF169" s="50"/>
    </row>
    <row r="170" ht="12.75">
      <c r="BF170" s="50"/>
    </row>
    <row r="171" ht="12.75">
      <c r="BF171" s="50"/>
    </row>
    <row r="172" ht="12.75">
      <c r="BF172" s="50"/>
    </row>
    <row r="173" ht="12.75">
      <c r="BF173" s="50"/>
    </row>
    <row r="174" ht="12.75">
      <c r="BF174" s="50"/>
    </row>
    <row r="175" ht="12.75">
      <c r="BF175" s="50"/>
    </row>
    <row r="176" ht="12.75">
      <c r="BF176" s="50"/>
    </row>
    <row r="177" ht="12.75">
      <c r="BF177" s="50"/>
    </row>
    <row r="178" ht="12.75">
      <c r="BF178" s="50"/>
    </row>
    <row r="179" ht="12.75">
      <c r="BF179" s="50"/>
    </row>
    <row r="180" ht="12.75">
      <c r="BF180" s="50"/>
    </row>
    <row r="181" spans="4:58" ht="12.75">
      <c r="D181" s="3"/>
      <c r="BF181" s="50"/>
    </row>
    <row r="182" ht="12.75">
      <c r="BF182" s="50"/>
    </row>
    <row r="183" ht="12.75">
      <c r="BF183" s="50"/>
    </row>
    <row r="184" ht="12.75">
      <c r="BF184" s="50"/>
    </row>
    <row r="185" ht="12.75">
      <c r="BF185" s="50"/>
    </row>
    <row r="186" ht="12.75">
      <c r="BF186" s="50"/>
    </row>
    <row r="187" ht="12.75">
      <c r="BF187" s="50"/>
    </row>
    <row r="188" ht="12.75">
      <c r="BF188" s="50"/>
    </row>
    <row r="189" ht="12.75">
      <c r="BF189" s="50"/>
    </row>
    <row r="190" ht="12.75">
      <c r="BF190" s="50"/>
    </row>
    <row r="191" ht="12.75">
      <c r="BF191" s="50"/>
    </row>
    <row r="192" ht="12.75">
      <c r="BF192" s="50"/>
    </row>
    <row r="193" ht="12.75">
      <c r="BF193" s="50"/>
    </row>
    <row r="194" ht="12.75">
      <c r="BF194" s="50"/>
    </row>
    <row r="195" ht="12.75">
      <c r="BF195" s="50"/>
    </row>
    <row r="196" ht="12.75">
      <c r="BF196" s="50"/>
    </row>
    <row r="197" ht="12.75">
      <c r="BF197" s="50"/>
    </row>
    <row r="198" ht="12.75">
      <c r="BF198" s="50"/>
    </row>
    <row r="199" ht="12.75">
      <c r="BF199" s="50"/>
    </row>
    <row r="200" ht="12.75">
      <c r="BF200" s="50"/>
    </row>
    <row r="201" ht="12.75">
      <c r="BF201" s="50"/>
    </row>
    <row r="202" ht="12.75">
      <c r="BF202" s="50"/>
    </row>
    <row r="203" ht="12.75">
      <c r="BF203" s="50"/>
    </row>
    <row r="204" ht="12.75">
      <c r="BF204" s="50"/>
    </row>
    <row r="205" ht="12.75">
      <c r="BF205" s="50"/>
    </row>
    <row r="206" ht="12.75">
      <c r="BF206" s="50"/>
    </row>
    <row r="207" ht="12.75">
      <c r="BF207" s="50"/>
    </row>
    <row r="208" ht="12.75">
      <c r="BF208" s="50"/>
    </row>
    <row r="209" ht="12.75">
      <c r="BF209" s="50"/>
    </row>
    <row r="210" ht="12.75">
      <c r="BF210" s="50"/>
    </row>
    <row r="211" ht="12.75">
      <c r="BF211" s="50"/>
    </row>
    <row r="212" ht="12.75">
      <c r="BF212" s="50"/>
    </row>
    <row r="213" ht="12.75">
      <c r="BF213" s="50"/>
    </row>
    <row r="214" ht="12.75">
      <c r="BF214" s="50"/>
    </row>
    <row r="215" ht="12.75">
      <c r="BF215" s="50"/>
    </row>
    <row r="216" ht="12.75">
      <c r="BF216" s="50"/>
    </row>
    <row r="217" ht="12.75">
      <c r="BF217" s="50"/>
    </row>
    <row r="218" ht="12.75">
      <c r="BF218" s="50"/>
    </row>
    <row r="219" ht="12.75">
      <c r="BF219" s="50"/>
    </row>
    <row r="220" ht="12.75">
      <c r="BF220" s="50"/>
    </row>
    <row r="221" ht="12.75">
      <c r="BF221" s="50"/>
    </row>
    <row r="222" ht="12.75">
      <c r="BF222" s="50"/>
    </row>
    <row r="223" ht="12.75">
      <c r="BF223" s="50"/>
    </row>
    <row r="224" ht="12.75">
      <c r="BF224" s="50"/>
    </row>
    <row r="225" ht="12.75">
      <c r="BF225" s="50"/>
    </row>
    <row r="226" ht="12.75">
      <c r="BF226" s="50"/>
    </row>
    <row r="227" spans="57:67" ht="12.75">
      <c r="BE227" s="3"/>
      <c r="BF227" s="50"/>
      <c r="BG227" s="3"/>
      <c r="BH227" s="3"/>
      <c r="BI227" s="3"/>
      <c r="BJ227" s="3"/>
      <c r="BK227" s="3"/>
      <c r="BL227" s="3"/>
      <c r="BM227" s="3"/>
      <c r="BN227" s="3"/>
      <c r="BO227" s="3"/>
    </row>
    <row r="228" ht="12.75">
      <c r="BF228" s="50"/>
    </row>
    <row r="229" ht="12.75">
      <c r="BF229" s="50"/>
    </row>
    <row r="230" ht="12.75">
      <c r="BF230" s="50"/>
    </row>
    <row r="231" ht="12.75">
      <c r="BF231" s="50"/>
    </row>
    <row r="232" ht="12.75">
      <c r="BF232" s="50"/>
    </row>
    <row r="233" ht="12.75">
      <c r="BF233" s="50"/>
    </row>
    <row r="234" ht="12.75">
      <c r="BF234" s="50"/>
    </row>
    <row r="235" ht="12.75">
      <c r="BF235" s="50"/>
    </row>
    <row r="236" ht="12.75">
      <c r="BF236" s="50"/>
    </row>
    <row r="237" ht="12.75">
      <c r="BF237" s="50"/>
    </row>
    <row r="238" ht="12.75">
      <c r="BF238" s="50"/>
    </row>
    <row r="239" ht="12.75">
      <c r="BF239" s="50"/>
    </row>
    <row r="240" ht="12.75">
      <c r="BF240" s="50"/>
    </row>
    <row r="241" ht="12.75">
      <c r="BF241" s="50"/>
    </row>
    <row r="242" ht="12.75">
      <c r="BF242" s="50"/>
    </row>
    <row r="243" ht="12.75">
      <c r="BF243" s="50"/>
    </row>
    <row r="244" ht="12.75">
      <c r="BF244" s="50"/>
    </row>
    <row r="245" ht="12.75">
      <c r="BF245" s="50"/>
    </row>
    <row r="246" ht="12.75">
      <c r="BF246" s="50"/>
    </row>
    <row r="247" ht="12.75">
      <c r="BF247" s="50"/>
    </row>
    <row r="248" ht="12.75">
      <c r="BF248" s="50"/>
    </row>
    <row r="249" ht="12.75">
      <c r="BF249" s="50"/>
    </row>
    <row r="250" ht="12.75">
      <c r="BF250" s="50"/>
    </row>
    <row r="251" ht="12.75">
      <c r="BF251" s="50"/>
    </row>
    <row r="252" ht="12.75">
      <c r="BF252" s="50"/>
    </row>
    <row r="253" ht="12.75">
      <c r="BF253" s="50"/>
    </row>
    <row r="254" ht="12.75">
      <c r="BF254" s="50"/>
    </row>
    <row r="255" ht="12.75">
      <c r="BF255" s="50"/>
    </row>
    <row r="256" ht="12.75">
      <c r="BF256" s="50"/>
    </row>
    <row r="257" ht="12.75">
      <c r="BF257" s="50"/>
    </row>
    <row r="258" ht="12.75">
      <c r="BF258" s="50"/>
    </row>
    <row r="259" ht="12.75">
      <c r="BF259" s="50"/>
    </row>
    <row r="260" ht="12.75">
      <c r="BF260" s="50"/>
    </row>
    <row r="261" ht="12.75">
      <c r="BF261" s="50"/>
    </row>
    <row r="262" ht="12.75">
      <c r="BF262" s="50"/>
    </row>
    <row r="263" ht="12.75">
      <c r="BF263" s="50"/>
    </row>
    <row r="264" ht="12.75">
      <c r="BF264" s="50"/>
    </row>
    <row r="265" ht="12.75">
      <c r="BF265" s="50"/>
    </row>
    <row r="266" ht="12.75">
      <c r="BF266" s="50"/>
    </row>
    <row r="267" ht="12.75">
      <c r="BF267" s="50"/>
    </row>
    <row r="268" ht="12.75">
      <c r="BF268" s="50"/>
    </row>
    <row r="269" ht="12.75">
      <c r="BF269" s="50"/>
    </row>
    <row r="270" ht="12.75">
      <c r="BF270" s="50"/>
    </row>
    <row r="271" ht="12.75">
      <c r="BF271" s="50"/>
    </row>
    <row r="272" ht="12.75">
      <c r="BF272" s="50"/>
    </row>
    <row r="273" ht="12.75">
      <c r="BF273" s="50"/>
    </row>
    <row r="274" ht="12.75">
      <c r="BF274" s="50"/>
    </row>
    <row r="275" ht="12.75">
      <c r="BF275" s="50"/>
    </row>
    <row r="276" ht="12.75">
      <c r="BF276" s="50"/>
    </row>
    <row r="277" ht="12.75">
      <c r="BF277" s="50"/>
    </row>
    <row r="278" ht="12.75">
      <c r="BF278" s="50"/>
    </row>
    <row r="279" ht="12.75">
      <c r="BF279" s="50"/>
    </row>
    <row r="280" ht="12.75">
      <c r="BF280" s="50"/>
    </row>
    <row r="281" ht="12.75">
      <c r="BF281" s="50"/>
    </row>
    <row r="282" ht="12.75">
      <c r="BF282" s="50"/>
    </row>
    <row r="283" ht="12.75">
      <c r="BF283" s="50"/>
    </row>
    <row r="284" ht="12.75">
      <c r="BF284" s="50"/>
    </row>
    <row r="285" ht="12.75">
      <c r="BF285" s="50"/>
    </row>
    <row r="286" ht="12.75">
      <c r="BF286" s="50"/>
    </row>
    <row r="287" ht="12.75">
      <c r="BF287" s="50"/>
    </row>
    <row r="288" ht="12.75">
      <c r="BF288" s="50"/>
    </row>
    <row r="289" ht="12.75">
      <c r="BF289" s="50"/>
    </row>
    <row r="290" ht="12.75">
      <c r="BF290" s="50"/>
    </row>
    <row r="291" ht="12.75">
      <c r="BF291" s="50"/>
    </row>
    <row r="292" ht="12.75">
      <c r="BF292" s="50"/>
    </row>
    <row r="293" ht="12.75">
      <c r="BF293" s="50"/>
    </row>
    <row r="294" ht="12.75">
      <c r="BF294" s="50"/>
    </row>
    <row r="295" ht="12.75">
      <c r="BF295" s="50"/>
    </row>
    <row r="296" ht="12.75">
      <c r="BF296" s="50"/>
    </row>
    <row r="297" ht="12.75">
      <c r="BF297" s="50"/>
    </row>
    <row r="298" ht="12.75">
      <c r="BF298" s="50"/>
    </row>
    <row r="299" ht="12.75">
      <c r="BF299" s="50"/>
    </row>
    <row r="300" ht="12.75">
      <c r="BF300" s="50"/>
    </row>
  </sheetData>
  <sheetProtection/>
  <printOptions/>
  <pageMargins left="0.7" right="0.7" top="0.75" bottom="0.75" header="0.3" footer="0.3"/>
  <pageSetup horizontalDpi="600" verticalDpi="600" orientation="portrait" paperSize="9" scale="55" r:id="rId3"/>
  <colBreaks count="1" manualBreakCount="1">
    <brk id="41" max="248" man="1"/>
  </colBreaks>
  <legacyDrawing r:id="rId1"/>
  <tableParts>
    <tablePart r:id="rId2"/>
  </tableParts>
</worksheet>
</file>

<file path=xl/worksheets/sheet6.xml><?xml version="1.0" encoding="utf-8"?>
<worksheet xmlns="http://schemas.openxmlformats.org/spreadsheetml/2006/main" xmlns:r="http://schemas.openxmlformats.org/officeDocument/2006/relationships">
  <sheetPr codeName="Sheet9"/>
  <dimension ref="A3:G82"/>
  <sheetViews>
    <sheetView zoomScalePageLayoutView="0" workbookViewId="0" topLeftCell="A1">
      <selection activeCell="A50" sqref="A50"/>
    </sheetView>
  </sheetViews>
  <sheetFormatPr defaultColWidth="9.140625" defaultRowHeight="12.75"/>
  <cols>
    <col min="1" max="1" width="41.00390625" style="0" customWidth="1"/>
    <col min="2" max="2" width="17.00390625" style="0" customWidth="1"/>
    <col min="3" max="4" width="4.8515625" style="0" customWidth="1"/>
    <col min="5" max="5" width="3.7109375" style="0" customWidth="1"/>
    <col min="6" max="6" width="12.00390625" style="0" customWidth="1"/>
    <col min="7" max="7" width="12.140625" style="0" customWidth="1"/>
    <col min="8" max="8" width="42.28125" style="0" customWidth="1"/>
    <col min="9" max="9" width="33.28125" style="0" customWidth="1"/>
    <col min="10" max="10" width="37.28125" style="0" customWidth="1"/>
    <col min="11" max="11" width="29.140625" style="0" customWidth="1"/>
    <col min="12" max="12" width="32.140625" style="0" customWidth="1"/>
    <col min="13" max="13" width="24.8515625" style="0" customWidth="1"/>
    <col min="14" max="14" width="15.00390625" style="0" customWidth="1"/>
    <col min="15" max="15" width="7.28125" style="0" customWidth="1"/>
    <col min="16" max="16" width="11.28125" style="0" customWidth="1"/>
    <col min="17" max="17" width="16.28125" style="0" bestFit="1" customWidth="1"/>
    <col min="18" max="18" width="11.28125" style="0" bestFit="1" customWidth="1"/>
  </cols>
  <sheetData>
    <row r="3" spans="1:2" ht="12.75">
      <c r="A3" s="25" t="s">
        <v>198</v>
      </c>
      <c r="B3" s="25" t="s">
        <v>66</v>
      </c>
    </row>
    <row r="4" spans="1:6" ht="12.75">
      <c r="A4" s="25" t="s">
        <v>67</v>
      </c>
      <c r="B4" s="50">
        <v>1</v>
      </c>
      <c r="C4" s="50">
        <v>2</v>
      </c>
      <c r="D4" s="50">
        <v>3</v>
      </c>
      <c r="E4" s="50">
        <v>4</v>
      </c>
      <c r="F4" s="50" t="s">
        <v>37</v>
      </c>
    </row>
    <row r="5" spans="1:6" ht="12.75">
      <c r="A5" s="47" t="s">
        <v>344</v>
      </c>
      <c r="B5" s="48"/>
      <c r="C5" s="48">
        <v>2</v>
      </c>
      <c r="D5" s="48">
        <v>3</v>
      </c>
      <c r="E5" s="48"/>
      <c r="F5" s="48">
        <v>5</v>
      </c>
    </row>
    <row r="6" spans="1:6" ht="12.75">
      <c r="A6" s="47" t="s">
        <v>143</v>
      </c>
      <c r="B6" s="48">
        <v>9</v>
      </c>
      <c r="C6" s="48">
        <v>16</v>
      </c>
      <c r="D6" s="48">
        <v>4</v>
      </c>
      <c r="E6" s="48"/>
      <c r="F6" s="48">
        <v>29</v>
      </c>
    </row>
    <row r="7" spans="1:6" ht="12.75">
      <c r="A7" s="47" t="s">
        <v>45</v>
      </c>
      <c r="B7" s="48">
        <v>2</v>
      </c>
      <c r="C7" s="48">
        <v>27</v>
      </c>
      <c r="D7" s="48">
        <v>35</v>
      </c>
      <c r="E7" s="48">
        <v>4</v>
      </c>
      <c r="F7" s="48">
        <v>68</v>
      </c>
    </row>
    <row r="8" spans="1:6" ht="12.75">
      <c r="A8" s="47" t="s">
        <v>94</v>
      </c>
      <c r="B8" s="48"/>
      <c r="C8" s="48"/>
      <c r="D8" s="48">
        <v>1</v>
      </c>
      <c r="E8" s="48"/>
      <c r="F8" s="48">
        <v>1</v>
      </c>
    </row>
    <row r="9" spans="1:6" ht="12.75">
      <c r="A9" s="47" t="s">
        <v>343</v>
      </c>
      <c r="B9" s="48"/>
      <c r="C9" s="48">
        <v>7</v>
      </c>
      <c r="D9" s="48">
        <v>4</v>
      </c>
      <c r="E9" s="48">
        <v>2</v>
      </c>
      <c r="F9" s="48">
        <v>13</v>
      </c>
    </row>
    <row r="10" spans="1:6" ht="12.75">
      <c r="A10" s="47" t="s">
        <v>413</v>
      </c>
      <c r="B10" s="48"/>
      <c r="C10" s="48"/>
      <c r="D10" s="48">
        <v>2</v>
      </c>
      <c r="E10" s="48"/>
      <c r="F10" s="48">
        <v>2</v>
      </c>
    </row>
    <row r="11" spans="1:6" ht="12.75">
      <c r="A11" s="47" t="s">
        <v>46</v>
      </c>
      <c r="B11" s="48">
        <v>2</v>
      </c>
      <c r="C11" s="48">
        <v>11</v>
      </c>
      <c r="D11" s="48">
        <v>14</v>
      </c>
      <c r="E11" s="48">
        <v>2</v>
      </c>
      <c r="F11" s="48">
        <v>29</v>
      </c>
    </row>
    <row r="12" spans="1:6" ht="12.75">
      <c r="A12" s="47" t="s">
        <v>110</v>
      </c>
      <c r="B12" s="48"/>
      <c r="C12" s="48">
        <v>1</v>
      </c>
      <c r="D12" s="48">
        <v>1</v>
      </c>
      <c r="E12" s="48"/>
      <c r="F12" s="48">
        <v>2</v>
      </c>
    </row>
    <row r="13" spans="1:6" ht="12.75">
      <c r="A13" s="47" t="s">
        <v>47</v>
      </c>
      <c r="B13" s="48">
        <v>7</v>
      </c>
      <c r="C13" s="48">
        <v>25</v>
      </c>
      <c r="D13" s="48">
        <v>23</v>
      </c>
      <c r="E13" s="48"/>
      <c r="F13" s="48">
        <v>55</v>
      </c>
    </row>
    <row r="14" spans="1:6" ht="12.75">
      <c r="A14" s="47" t="s">
        <v>87</v>
      </c>
      <c r="B14" s="48">
        <v>2</v>
      </c>
      <c r="C14" s="48"/>
      <c r="D14" s="48"/>
      <c r="E14" s="48"/>
      <c r="F14" s="48">
        <v>2</v>
      </c>
    </row>
    <row r="15" spans="1:6" ht="12.75">
      <c r="A15" s="47" t="s">
        <v>44</v>
      </c>
      <c r="B15" s="48">
        <v>2</v>
      </c>
      <c r="C15" s="48">
        <v>13</v>
      </c>
      <c r="D15" s="48">
        <v>2</v>
      </c>
      <c r="E15" s="48"/>
      <c r="F15" s="48">
        <v>17</v>
      </c>
    </row>
    <row r="16" spans="1:6" ht="12.75">
      <c r="A16" s="47" t="s">
        <v>165</v>
      </c>
      <c r="B16" s="48">
        <v>1</v>
      </c>
      <c r="C16" s="48">
        <v>2</v>
      </c>
      <c r="D16" s="48">
        <v>5</v>
      </c>
      <c r="E16" s="48">
        <v>1</v>
      </c>
      <c r="F16" s="48">
        <v>9</v>
      </c>
    </row>
    <row r="17" spans="1:6" ht="12.75">
      <c r="A17" s="47" t="s">
        <v>341</v>
      </c>
      <c r="B17" s="48">
        <v>4</v>
      </c>
      <c r="C17" s="48">
        <v>12</v>
      </c>
      <c r="D17" s="48">
        <v>1</v>
      </c>
      <c r="E17" s="48"/>
      <c r="F17" s="48">
        <v>17</v>
      </c>
    </row>
    <row r="18" spans="1:6" ht="12.75">
      <c r="A18" s="47" t="s">
        <v>50</v>
      </c>
      <c r="B18" s="48">
        <v>3</v>
      </c>
      <c r="C18" s="48">
        <v>34</v>
      </c>
      <c r="D18" s="48">
        <v>34</v>
      </c>
      <c r="E18" s="48">
        <v>11</v>
      </c>
      <c r="F18" s="48">
        <v>82</v>
      </c>
    </row>
    <row r="19" spans="1:6" ht="12.75">
      <c r="A19" s="47" t="s">
        <v>53</v>
      </c>
      <c r="B19" s="48">
        <v>2</v>
      </c>
      <c r="C19" s="48">
        <v>13</v>
      </c>
      <c r="D19" s="48">
        <v>5</v>
      </c>
      <c r="E19" s="48">
        <v>2</v>
      </c>
      <c r="F19" s="48">
        <v>22</v>
      </c>
    </row>
    <row r="20" spans="1:6" ht="12.75">
      <c r="A20" s="47" t="s">
        <v>104</v>
      </c>
      <c r="B20" s="48">
        <v>1</v>
      </c>
      <c r="C20" s="48">
        <v>5</v>
      </c>
      <c r="D20" s="48">
        <v>10</v>
      </c>
      <c r="E20" s="48">
        <v>1</v>
      </c>
      <c r="F20" s="48">
        <v>17</v>
      </c>
    </row>
    <row r="21" spans="1:6" ht="12.75">
      <c r="A21" s="47" t="s">
        <v>56</v>
      </c>
      <c r="B21" s="48"/>
      <c r="C21" s="48">
        <v>2</v>
      </c>
      <c r="D21" s="48">
        <v>1</v>
      </c>
      <c r="E21" s="48"/>
      <c r="F21" s="48">
        <v>3</v>
      </c>
    </row>
    <row r="22" spans="1:7" s="45" customFormat="1" ht="12.75">
      <c r="A22" s="47" t="s">
        <v>37</v>
      </c>
      <c r="B22" s="48">
        <v>35</v>
      </c>
      <c r="C22" s="48">
        <v>170</v>
      </c>
      <c r="D22" s="48">
        <v>145</v>
      </c>
      <c r="E22" s="48">
        <v>23</v>
      </c>
      <c r="F22" s="48">
        <v>373</v>
      </c>
      <c r="G22"/>
    </row>
    <row r="23" spans="1:7" s="45" customFormat="1" ht="12.75">
      <c r="A23"/>
      <c r="B23"/>
      <c r="C23"/>
      <c r="D23"/>
      <c r="E23"/>
      <c r="F23"/>
      <c r="G23"/>
    </row>
    <row r="24" spans="1:6" s="45" customFormat="1" ht="12.75">
      <c r="A24" s="26"/>
      <c r="B24" s="21"/>
      <c r="C24" s="21"/>
      <c r="D24" s="21"/>
      <c r="E24" s="21"/>
      <c r="F24" s="21"/>
    </row>
    <row r="26" spans="1:2" ht="12.75">
      <c r="A26" s="25" t="s">
        <v>198</v>
      </c>
      <c r="B26" s="25" t="s">
        <v>66</v>
      </c>
    </row>
    <row r="27" spans="1:6" ht="12.75">
      <c r="A27" s="25" t="s">
        <v>67</v>
      </c>
      <c r="B27" s="50">
        <v>1</v>
      </c>
      <c r="C27" s="50">
        <v>2</v>
      </c>
      <c r="D27" s="50">
        <v>3</v>
      </c>
      <c r="E27" s="50">
        <v>4</v>
      </c>
      <c r="F27" s="50" t="s">
        <v>37</v>
      </c>
    </row>
    <row r="28" spans="1:6" ht="12.75">
      <c r="A28" s="47" t="s">
        <v>142</v>
      </c>
      <c r="B28" s="48">
        <v>1</v>
      </c>
      <c r="C28" s="48">
        <v>5</v>
      </c>
      <c r="D28" s="48">
        <v>4</v>
      </c>
      <c r="E28" s="48"/>
      <c r="F28" s="48">
        <v>10</v>
      </c>
    </row>
    <row r="29" spans="1:6" ht="12.75">
      <c r="A29" s="47" t="s">
        <v>59</v>
      </c>
      <c r="B29" s="48"/>
      <c r="C29" s="48">
        <v>9</v>
      </c>
      <c r="D29" s="48">
        <v>12</v>
      </c>
      <c r="E29" s="48">
        <v>1</v>
      </c>
      <c r="F29" s="48">
        <v>22</v>
      </c>
    </row>
    <row r="30" spans="1:6" ht="12.75">
      <c r="A30" s="47" t="s">
        <v>96</v>
      </c>
      <c r="B30" s="48"/>
      <c r="C30" s="48"/>
      <c r="D30" s="48">
        <v>2</v>
      </c>
      <c r="E30" s="48"/>
      <c r="F30" s="48">
        <v>2</v>
      </c>
    </row>
    <row r="31" spans="1:6" ht="12.75">
      <c r="A31" s="47" t="s">
        <v>205</v>
      </c>
      <c r="B31" s="48"/>
      <c r="C31" s="48">
        <v>1</v>
      </c>
      <c r="D31" s="48"/>
      <c r="E31" s="48"/>
      <c r="F31" s="48">
        <v>1</v>
      </c>
    </row>
    <row r="32" spans="1:6" ht="12.75">
      <c r="A32" s="47" t="s">
        <v>99</v>
      </c>
      <c r="B32" s="48"/>
      <c r="C32" s="48">
        <v>5</v>
      </c>
      <c r="D32" s="48">
        <v>3</v>
      </c>
      <c r="E32" s="48">
        <v>2</v>
      </c>
      <c r="F32" s="48">
        <v>10</v>
      </c>
    </row>
    <row r="33" spans="1:6" ht="12.75">
      <c r="A33" s="47" t="s">
        <v>100</v>
      </c>
      <c r="B33" s="48"/>
      <c r="C33" s="48">
        <v>1</v>
      </c>
      <c r="D33" s="48"/>
      <c r="E33" s="48"/>
      <c r="F33" s="48">
        <v>1</v>
      </c>
    </row>
    <row r="34" spans="1:6" ht="12.75">
      <c r="A34" s="47" t="s">
        <v>120</v>
      </c>
      <c r="B34" s="48">
        <v>1</v>
      </c>
      <c r="C34" s="48">
        <v>2</v>
      </c>
      <c r="D34" s="48">
        <v>2</v>
      </c>
      <c r="E34" s="48"/>
      <c r="F34" s="48">
        <v>5</v>
      </c>
    </row>
    <row r="35" spans="1:6" ht="12.75">
      <c r="A35" s="47" t="s">
        <v>101</v>
      </c>
      <c r="B35" s="48"/>
      <c r="C35" s="48">
        <v>9</v>
      </c>
      <c r="D35" s="48">
        <v>15</v>
      </c>
      <c r="E35" s="48"/>
      <c r="F35" s="48">
        <v>24</v>
      </c>
    </row>
    <row r="36" spans="1:6" ht="12.75">
      <c r="A36" s="47" t="s">
        <v>94</v>
      </c>
      <c r="B36" s="48"/>
      <c r="C36" s="48"/>
      <c r="D36" s="48">
        <v>1</v>
      </c>
      <c r="E36" s="48"/>
      <c r="F36" s="48">
        <v>1</v>
      </c>
    </row>
    <row r="37" spans="1:6" ht="12.75">
      <c r="A37" s="47" t="s">
        <v>107</v>
      </c>
      <c r="B37" s="48"/>
      <c r="C37" s="48">
        <v>1</v>
      </c>
      <c r="D37" s="48">
        <v>1</v>
      </c>
      <c r="E37" s="48">
        <v>1</v>
      </c>
      <c r="F37" s="48">
        <v>3</v>
      </c>
    </row>
    <row r="38" spans="1:6" ht="12.75">
      <c r="A38" s="47" t="s">
        <v>90</v>
      </c>
      <c r="B38" s="48"/>
      <c r="C38" s="48">
        <v>1</v>
      </c>
      <c r="D38" s="48">
        <v>1</v>
      </c>
      <c r="E38" s="48"/>
      <c r="F38" s="48">
        <v>2</v>
      </c>
    </row>
    <row r="39" spans="1:6" ht="12.75">
      <c r="A39" s="47" t="s">
        <v>102</v>
      </c>
      <c r="B39" s="48"/>
      <c r="C39" s="48">
        <v>1</v>
      </c>
      <c r="D39" s="48"/>
      <c r="E39" s="48">
        <v>2</v>
      </c>
      <c r="F39" s="48">
        <v>3</v>
      </c>
    </row>
    <row r="40" spans="1:6" ht="12.75">
      <c r="A40" s="47" t="s">
        <v>55</v>
      </c>
      <c r="B40" s="48">
        <v>4</v>
      </c>
      <c r="C40" s="48">
        <v>7</v>
      </c>
      <c r="D40" s="48">
        <v>7</v>
      </c>
      <c r="E40" s="48"/>
      <c r="F40" s="48">
        <v>18</v>
      </c>
    </row>
    <row r="41" spans="1:6" ht="12.75">
      <c r="A41" s="47" t="s">
        <v>112</v>
      </c>
      <c r="B41" s="48"/>
      <c r="C41" s="48">
        <v>7</v>
      </c>
      <c r="D41" s="48">
        <v>5</v>
      </c>
      <c r="E41" s="48">
        <v>3</v>
      </c>
      <c r="F41" s="48">
        <v>15</v>
      </c>
    </row>
    <row r="42" spans="1:6" ht="12.75">
      <c r="A42" s="47" t="s">
        <v>48</v>
      </c>
      <c r="B42" s="48">
        <v>1</v>
      </c>
      <c r="C42" s="48">
        <v>4</v>
      </c>
      <c r="D42" s="48">
        <v>4</v>
      </c>
      <c r="E42" s="48"/>
      <c r="F42" s="48">
        <v>9</v>
      </c>
    </row>
    <row r="43" spans="1:6" ht="12.75">
      <c r="A43" s="47" t="s">
        <v>57</v>
      </c>
      <c r="B43" s="48">
        <v>1</v>
      </c>
      <c r="C43" s="48">
        <v>1</v>
      </c>
      <c r="D43" s="48">
        <v>4</v>
      </c>
      <c r="E43" s="48"/>
      <c r="F43" s="48">
        <v>6</v>
      </c>
    </row>
    <row r="44" spans="1:6" ht="12.75">
      <c r="A44" s="47" t="s">
        <v>204</v>
      </c>
      <c r="B44" s="48"/>
      <c r="C44" s="48"/>
      <c r="D44" s="48">
        <v>1</v>
      </c>
      <c r="E44" s="48"/>
      <c r="F44" s="48">
        <v>1</v>
      </c>
    </row>
    <row r="45" spans="1:6" ht="12.75">
      <c r="A45" s="47" t="s">
        <v>92</v>
      </c>
      <c r="B45" s="48">
        <v>1</v>
      </c>
      <c r="C45" s="48">
        <v>4</v>
      </c>
      <c r="D45" s="48">
        <v>2</v>
      </c>
      <c r="E45" s="48">
        <v>1</v>
      </c>
      <c r="F45" s="48">
        <v>8</v>
      </c>
    </row>
    <row r="46" spans="1:6" ht="12.75">
      <c r="A46" s="47" t="s">
        <v>110</v>
      </c>
      <c r="B46" s="48"/>
      <c r="C46" s="48">
        <v>1</v>
      </c>
      <c r="D46" s="48">
        <v>1</v>
      </c>
      <c r="E46" s="48"/>
      <c r="F46" s="48">
        <v>2</v>
      </c>
    </row>
    <row r="47" spans="1:6" ht="12.75">
      <c r="A47" s="47" t="s">
        <v>345</v>
      </c>
      <c r="B47" s="48"/>
      <c r="C47" s="48">
        <v>1</v>
      </c>
      <c r="D47" s="48"/>
      <c r="E47" s="48"/>
      <c r="F47" s="48">
        <v>1</v>
      </c>
    </row>
    <row r="48" spans="1:6" ht="12.75">
      <c r="A48" s="47" t="s">
        <v>145</v>
      </c>
      <c r="B48" s="48"/>
      <c r="C48" s="48">
        <v>6</v>
      </c>
      <c r="D48" s="48">
        <v>10</v>
      </c>
      <c r="E48" s="48">
        <v>2</v>
      </c>
      <c r="F48" s="48">
        <v>18</v>
      </c>
    </row>
    <row r="49" spans="1:6" ht="12.75">
      <c r="A49" s="47" t="s">
        <v>93</v>
      </c>
      <c r="B49" s="48"/>
      <c r="C49" s="48">
        <v>7</v>
      </c>
      <c r="D49" s="48">
        <v>2</v>
      </c>
      <c r="E49" s="48"/>
      <c r="F49" s="48">
        <v>9</v>
      </c>
    </row>
    <row r="50" spans="1:6" ht="12.75">
      <c r="A50" s="47" t="s">
        <v>159</v>
      </c>
      <c r="B50" s="48"/>
      <c r="C50" s="48">
        <v>6</v>
      </c>
      <c r="D50" s="48">
        <v>11</v>
      </c>
      <c r="E50" s="48">
        <v>3</v>
      </c>
      <c r="F50" s="48">
        <v>20</v>
      </c>
    </row>
    <row r="51" spans="1:6" ht="12.75">
      <c r="A51" s="47" t="s">
        <v>119</v>
      </c>
      <c r="B51" s="48"/>
      <c r="C51" s="48">
        <v>2</v>
      </c>
      <c r="D51" s="48"/>
      <c r="E51" s="48">
        <v>1</v>
      </c>
      <c r="F51" s="48">
        <v>3</v>
      </c>
    </row>
    <row r="52" spans="1:6" ht="12.75">
      <c r="A52" s="47" t="s">
        <v>49</v>
      </c>
      <c r="B52" s="48">
        <v>1</v>
      </c>
      <c r="C52" s="48">
        <v>3</v>
      </c>
      <c r="D52" s="48">
        <v>5</v>
      </c>
      <c r="E52" s="48">
        <v>1</v>
      </c>
      <c r="F52" s="48">
        <v>10</v>
      </c>
    </row>
    <row r="53" spans="1:6" ht="12.75">
      <c r="A53" s="47" t="s">
        <v>51</v>
      </c>
      <c r="B53" s="48">
        <v>3</v>
      </c>
      <c r="C53" s="48">
        <v>17</v>
      </c>
      <c r="D53" s="48">
        <v>13</v>
      </c>
      <c r="E53" s="48"/>
      <c r="F53" s="48">
        <v>33</v>
      </c>
    </row>
    <row r="54" spans="1:6" ht="12.75">
      <c r="A54" s="47" t="s">
        <v>210</v>
      </c>
      <c r="B54" s="48">
        <v>1</v>
      </c>
      <c r="C54" s="48"/>
      <c r="D54" s="48"/>
      <c r="E54" s="48"/>
      <c r="F54" s="48">
        <v>1</v>
      </c>
    </row>
    <row r="55" spans="1:6" ht="12.75">
      <c r="A55" s="47" t="s">
        <v>346</v>
      </c>
      <c r="B55" s="48"/>
      <c r="C55" s="48">
        <v>1</v>
      </c>
      <c r="D55" s="48"/>
      <c r="E55" s="48"/>
      <c r="F55" s="48">
        <v>1</v>
      </c>
    </row>
    <row r="56" spans="1:6" ht="12.75">
      <c r="A56" s="47" t="s">
        <v>91</v>
      </c>
      <c r="B56" s="48"/>
      <c r="C56" s="48">
        <v>3</v>
      </c>
      <c r="D56" s="48"/>
      <c r="E56" s="48"/>
      <c r="F56" s="48">
        <v>3</v>
      </c>
    </row>
    <row r="57" spans="1:6" ht="12.75">
      <c r="A57" s="47" t="s">
        <v>62</v>
      </c>
      <c r="B57" s="48">
        <v>2</v>
      </c>
      <c r="C57" s="48">
        <v>5</v>
      </c>
      <c r="D57" s="48"/>
      <c r="E57" s="48"/>
      <c r="F57" s="48">
        <v>7</v>
      </c>
    </row>
    <row r="58" spans="1:6" ht="12.75">
      <c r="A58" s="47" t="s">
        <v>144</v>
      </c>
      <c r="B58" s="48"/>
      <c r="C58" s="48">
        <v>8</v>
      </c>
      <c r="D58" s="48">
        <v>2</v>
      </c>
      <c r="E58" s="48"/>
      <c r="F58" s="48">
        <v>10</v>
      </c>
    </row>
    <row r="59" spans="1:6" ht="12.75">
      <c r="A59" s="47" t="s">
        <v>52</v>
      </c>
      <c r="B59" s="48">
        <v>2</v>
      </c>
      <c r="C59" s="48">
        <v>3</v>
      </c>
      <c r="D59" s="48">
        <v>3</v>
      </c>
      <c r="E59" s="48">
        <v>1</v>
      </c>
      <c r="F59" s="48">
        <v>9</v>
      </c>
    </row>
    <row r="60" spans="1:6" ht="12.75">
      <c r="A60" s="47" t="s">
        <v>106</v>
      </c>
      <c r="B60" s="48"/>
      <c r="C60" s="48">
        <v>1</v>
      </c>
      <c r="D60" s="48">
        <v>2</v>
      </c>
      <c r="E60" s="48">
        <v>1</v>
      </c>
      <c r="F60" s="48">
        <v>4</v>
      </c>
    </row>
    <row r="61" spans="1:6" ht="12.75">
      <c r="A61" s="47" t="s">
        <v>89</v>
      </c>
      <c r="B61" s="48"/>
      <c r="C61" s="48">
        <v>3</v>
      </c>
      <c r="D61" s="48">
        <v>4</v>
      </c>
      <c r="E61" s="48"/>
      <c r="F61" s="48">
        <v>7</v>
      </c>
    </row>
    <row r="62" spans="1:6" ht="12.75">
      <c r="A62" s="47" t="s">
        <v>105</v>
      </c>
      <c r="B62" s="48">
        <v>1</v>
      </c>
      <c r="C62" s="48">
        <v>2</v>
      </c>
      <c r="D62" s="48">
        <v>5</v>
      </c>
      <c r="E62" s="48"/>
      <c r="F62" s="48">
        <v>8</v>
      </c>
    </row>
    <row r="63" spans="1:6" ht="12.75">
      <c r="A63" s="47" t="s">
        <v>86</v>
      </c>
      <c r="B63" s="48">
        <v>1</v>
      </c>
      <c r="C63" s="48">
        <v>2</v>
      </c>
      <c r="D63" s="48">
        <v>1</v>
      </c>
      <c r="E63" s="48"/>
      <c r="F63" s="48">
        <v>4</v>
      </c>
    </row>
    <row r="64" spans="1:6" ht="12.75">
      <c r="A64" s="47" t="s">
        <v>127</v>
      </c>
      <c r="B64" s="48"/>
      <c r="C64" s="48">
        <v>1</v>
      </c>
      <c r="D64" s="48">
        <v>1</v>
      </c>
      <c r="E64" s="48">
        <v>1</v>
      </c>
      <c r="F64" s="48">
        <v>3</v>
      </c>
    </row>
    <row r="65" spans="1:6" ht="12.75">
      <c r="A65" s="47" t="s">
        <v>63</v>
      </c>
      <c r="B65" s="48"/>
      <c r="C65" s="48">
        <v>4</v>
      </c>
      <c r="D65" s="48">
        <v>4</v>
      </c>
      <c r="E65" s="48"/>
      <c r="F65" s="48">
        <v>8</v>
      </c>
    </row>
    <row r="66" spans="1:6" ht="12.75">
      <c r="A66" s="47" t="s">
        <v>208</v>
      </c>
      <c r="B66" s="48"/>
      <c r="C66" s="48"/>
      <c r="D66" s="48">
        <v>1</v>
      </c>
      <c r="E66" s="48"/>
      <c r="F66" s="48">
        <v>1</v>
      </c>
    </row>
    <row r="67" spans="1:6" ht="12.75">
      <c r="A67" s="47" t="s">
        <v>108</v>
      </c>
      <c r="B67" s="48">
        <v>3</v>
      </c>
      <c r="C67" s="48">
        <v>5</v>
      </c>
      <c r="D67" s="48"/>
      <c r="E67" s="48"/>
      <c r="F67" s="48">
        <v>8</v>
      </c>
    </row>
    <row r="68" spans="1:6" ht="12.75">
      <c r="A68" s="47" t="s">
        <v>88</v>
      </c>
      <c r="B68" s="48"/>
      <c r="C68" s="48">
        <v>1</v>
      </c>
      <c r="D68" s="48"/>
      <c r="E68" s="48"/>
      <c r="F68" s="48">
        <v>1</v>
      </c>
    </row>
    <row r="69" spans="1:6" ht="12.75">
      <c r="A69" s="47" t="s">
        <v>95</v>
      </c>
      <c r="B69" s="48">
        <v>1</v>
      </c>
      <c r="C69" s="48">
        <v>5</v>
      </c>
      <c r="D69" s="48">
        <v>2</v>
      </c>
      <c r="E69" s="48"/>
      <c r="F69" s="48">
        <v>8</v>
      </c>
    </row>
    <row r="70" spans="1:6" ht="12.75">
      <c r="A70" s="47" t="s">
        <v>103</v>
      </c>
      <c r="B70" s="48"/>
      <c r="C70" s="48">
        <v>1</v>
      </c>
      <c r="D70" s="48"/>
      <c r="E70" s="48"/>
      <c r="F70" s="48">
        <v>1</v>
      </c>
    </row>
    <row r="71" spans="1:6" ht="12.75">
      <c r="A71" s="47" t="s">
        <v>54</v>
      </c>
      <c r="B71" s="48"/>
      <c r="C71" s="48">
        <v>3</v>
      </c>
      <c r="D71" s="48">
        <v>5</v>
      </c>
      <c r="E71" s="48">
        <v>1</v>
      </c>
      <c r="F71" s="48">
        <v>9</v>
      </c>
    </row>
    <row r="72" spans="1:6" ht="12.75">
      <c r="A72" s="47" t="s">
        <v>56</v>
      </c>
      <c r="B72" s="48"/>
      <c r="C72" s="48"/>
      <c r="D72" s="48">
        <v>1</v>
      </c>
      <c r="E72" s="48"/>
      <c r="F72" s="48">
        <v>1</v>
      </c>
    </row>
    <row r="73" spans="1:6" ht="12.75">
      <c r="A73" s="47" t="s">
        <v>174</v>
      </c>
      <c r="B73" s="48"/>
      <c r="C73" s="48">
        <v>1</v>
      </c>
      <c r="D73" s="48"/>
      <c r="E73" s="48"/>
      <c r="F73" s="48">
        <v>1</v>
      </c>
    </row>
    <row r="74" spans="1:6" ht="12.75">
      <c r="A74" s="47" t="s">
        <v>124</v>
      </c>
      <c r="B74" s="48">
        <v>2</v>
      </c>
      <c r="C74" s="48">
        <v>5</v>
      </c>
      <c r="D74" s="48">
        <v>1</v>
      </c>
      <c r="E74" s="48"/>
      <c r="F74" s="48">
        <v>8</v>
      </c>
    </row>
    <row r="75" spans="1:6" ht="12.75">
      <c r="A75" s="47" t="s">
        <v>61</v>
      </c>
      <c r="B75" s="48">
        <v>1</v>
      </c>
      <c r="C75" s="48">
        <v>3</v>
      </c>
      <c r="D75" s="48"/>
      <c r="E75" s="48"/>
      <c r="F75" s="48">
        <v>4</v>
      </c>
    </row>
    <row r="76" spans="1:6" ht="12.75">
      <c r="A76" s="47" t="s">
        <v>166</v>
      </c>
      <c r="B76" s="48"/>
      <c r="C76" s="48"/>
      <c r="D76" s="48">
        <v>1</v>
      </c>
      <c r="E76" s="48"/>
      <c r="F76" s="48">
        <v>1</v>
      </c>
    </row>
    <row r="77" spans="1:6" ht="12.75">
      <c r="A77" s="47" t="s">
        <v>347</v>
      </c>
      <c r="B77" s="48">
        <v>1</v>
      </c>
      <c r="C77" s="48"/>
      <c r="D77" s="48"/>
      <c r="E77" s="48"/>
      <c r="F77" s="48">
        <v>1</v>
      </c>
    </row>
    <row r="78" spans="1:6" ht="12.75">
      <c r="A78" s="47" t="s">
        <v>128</v>
      </c>
      <c r="B78" s="48"/>
      <c r="C78" s="48"/>
      <c r="D78" s="48">
        <v>1</v>
      </c>
      <c r="E78" s="48"/>
      <c r="F78" s="48">
        <v>1</v>
      </c>
    </row>
    <row r="79" spans="1:6" ht="12.75">
      <c r="A79" s="47" t="s">
        <v>150</v>
      </c>
      <c r="B79" s="48">
        <v>1</v>
      </c>
      <c r="C79" s="48"/>
      <c r="D79" s="48">
        <v>2</v>
      </c>
      <c r="E79" s="48">
        <v>2</v>
      </c>
      <c r="F79" s="48">
        <v>5</v>
      </c>
    </row>
    <row r="80" spans="1:6" ht="12.75">
      <c r="A80" s="47" t="s">
        <v>58</v>
      </c>
      <c r="B80" s="48">
        <v>5</v>
      </c>
      <c r="C80" s="48">
        <v>9</v>
      </c>
      <c r="D80" s="48">
        <v>3</v>
      </c>
      <c r="E80" s="48"/>
      <c r="F80" s="48">
        <v>17</v>
      </c>
    </row>
    <row r="81" spans="1:6" ht="12.75">
      <c r="A81" s="47" t="s">
        <v>109</v>
      </c>
      <c r="B81" s="48">
        <v>1</v>
      </c>
      <c r="C81" s="48">
        <v>3</v>
      </c>
      <c r="D81" s="48"/>
      <c r="E81" s="48"/>
      <c r="F81" s="48">
        <v>4</v>
      </c>
    </row>
    <row r="82" spans="1:6" ht="12.75">
      <c r="A82" s="47" t="s">
        <v>37</v>
      </c>
      <c r="B82" s="48">
        <v>35</v>
      </c>
      <c r="C82" s="48">
        <v>170</v>
      </c>
      <c r="D82" s="48">
        <v>145</v>
      </c>
      <c r="E82" s="48">
        <v>23</v>
      </c>
      <c r="F82" s="48">
        <v>373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Q1215"/>
  <sheetViews>
    <sheetView zoomScaleSheetLayoutView="100" zoomScalePageLayoutView="0" workbookViewId="0" topLeftCell="A1">
      <pane ySplit="3" topLeftCell="A4" activePane="bottomLeft" state="frozen"/>
      <selection pane="topLeft" activeCell="C1" sqref="C1"/>
      <selection pane="bottomLeft" activeCell="A1" sqref="A1"/>
    </sheetView>
  </sheetViews>
  <sheetFormatPr defaultColWidth="9.140625" defaultRowHeight="12.75"/>
  <cols>
    <col min="1" max="1" width="16.28125" style="0" customWidth="1"/>
    <col min="2" max="2" width="51.28125" style="35" customWidth="1"/>
    <col min="3" max="3" width="9.28125" style="0" bestFit="1" customWidth="1"/>
    <col min="4" max="4" width="14.28125" style="35" customWidth="1"/>
    <col min="5" max="5" width="9.28125" style="35" customWidth="1"/>
    <col min="6" max="6" width="36.00390625" style="0" bestFit="1" customWidth="1"/>
    <col min="7" max="7" width="17.8515625" style="0" customWidth="1"/>
    <col min="8" max="8" width="11.28125" style="0" customWidth="1"/>
    <col min="9" max="9" width="14.7109375" style="36" customWidth="1"/>
    <col min="10" max="10" width="13.28125" style="36" customWidth="1"/>
    <col min="11" max="11" width="13.8515625" style="0" customWidth="1"/>
    <col min="12" max="12" width="13.28125" style="36" customWidth="1"/>
    <col min="13" max="13" width="13.28125" style="43" customWidth="1"/>
    <col min="14" max="14" width="41.28125" style="36" bestFit="1" customWidth="1"/>
    <col min="15" max="15" width="15.00390625" style="0" customWidth="1"/>
    <col min="16" max="16" width="36.140625" style="35" customWidth="1"/>
  </cols>
  <sheetData>
    <row r="1" spans="1:2" ht="15">
      <c r="A1" s="2" t="s">
        <v>219</v>
      </c>
      <c r="B1" s="2"/>
    </row>
    <row r="3" spans="1:17" s="30" customFormat="1" ht="91.5" customHeight="1">
      <c r="A3" s="24" t="s">
        <v>26</v>
      </c>
      <c r="B3" s="24" t="s">
        <v>0</v>
      </c>
      <c r="C3" s="24" t="s">
        <v>1</v>
      </c>
      <c r="D3" s="24" t="s">
        <v>139</v>
      </c>
      <c r="E3" s="24" t="s">
        <v>138</v>
      </c>
      <c r="F3" s="24" t="s">
        <v>27</v>
      </c>
      <c r="G3" s="24" t="s">
        <v>28</v>
      </c>
      <c r="H3" s="24" t="s">
        <v>29</v>
      </c>
      <c r="I3" s="34" t="s">
        <v>30</v>
      </c>
      <c r="J3" s="34" t="s">
        <v>31</v>
      </c>
      <c r="K3" s="24" t="s">
        <v>32</v>
      </c>
      <c r="L3" s="34" t="s">
        <v>33</v>
      </c>
      <c r="M3" s="44" t="s">
        <v>169</v>
      </c>
      <c r="N3" s="34" t="s">
        <v>170</v>
      </c>
      <c r="O3" s="24" t="s">
        <v>171</v>
      </c>
      <c r="P3" s="24" t="s">
        <v>172</v>
      </c>
      <c r="Q3" s="24" t="s">
        <v>43</v>
      </c>
    </row>
    <row r="4" spans="1:17" ht="12.75">
      <c r="A4" s="39" t="str">
        <f aca="true" t="shared" si="0" ref="A4:A67">IF(C4&lt;&gt;"",HYPERLINK(CONCATENATE("http://reports.ofsted.gov.uk/inspection-reports/find-inspection-report/provider/ELS/",C4),"Report"),"")</f>
        <v>Report</v>
      </c>
      <c r="B4" s="50" t="s">
        <v>241</v>
      </c>
      <c r="C4" s="50">
        <v>130452</v>
      </c>
      <c r="D4" s="50" t="s">
        <v>243</v>
      </c>
      <c r="E4" s="50" t="s">
        <v>242</v>
      </c>
      <c r="F4" s="50" t="s">
        <v>25</v>
      </c>
      <c r="G4" s="50" t="s">
        <v>245</v>
      </c>
      <c r="H4" s="50">
        <v>452156</v>
      </c>
      <c r="I4" s="36">
        <v>41897</v>
      </c>
      <c r="J4" s="36">
        <v>41901</v>
      </c>
      <c r="K4" s="50" t="s">
        <v>234</v>
      </c>
      <c r="L4" s="36">
        <v>41936</v>
      </c>
      <c r="M4" s="43">
        <v>9</v>
      </c>
      <c r="N4" s="36" t="s">
        <v>143</v>
      </c>
      <c r="O4" s="50">
        <v>200</v>
      </c>
      <c r="P4" s="50" t="s">
        <v>58</v>
      </c>
      <c r="Q4" s="50">
        <v>2</v>
      </c>
    </row>
    <row r="5" spans="1:17" ht="12.75">
      <c r="A5" s="39" t="str">
        <f t="shared" si="0"/>
        <v>Report</v>
      </c>
      <c r="B5" s="35" t="s">
        <v>241</v>
      </c>
      <c r="C5">
        <v>130452</v>
      </c>
      <c r="D5" s="35" t="s">
        <v>243</v>
      </c>
      <c r="E5" s="35" t="s">
        <v>242</v>
      </c>
      <c r="F5" t="s">
        <v>25</v>
      </c>
      <c r="G5" t="s">
        <v>245</v>
      </c>
      <c r="H5">
        <v>452156</v>
      </c>
      <c r="I5" s="36">
        <v>41897</v>
      </c>
      <c r="J5" s="36">
        <v>41901</v>
      </c>
      <c r="K5" t="s">
        <v>234</v>
      </c>
      <c r="L5" s="36">
        <v>41936</v>
      </c>
      <c r="M5" s="43">
        <v>12</v>
      </c>
      <c r="N5" s="36" t="s">
        <v>165</v>
      </c>
      <c r="O5">
        <v>100</v>
      </c>
      <c r="P5" s="35" t="s">
        <v>57</v>
      </c>
      <c r="Q5">
        <v>3</v>
      </c>
    </row>
    <row r="6" spans="1:17" ht="12.75">
      <c r="A6" s="39" t="str">
        <f t="shared" si="0"/>
        <v>Report</v>
      </c>
      <c r="B6" s="35" t="s">
        <v>241</v>
      </c>
      <c r="C6">
        <v>130452</v>
      </c>
      <c r="D6" s="35" t="s">
        <v>243</v>
      </c>
      <c r="E6" s="35" t="s">
        <v>242</v>
      </c>
      <c r="F6" t="s">
        <v>25</v>
      </c>
      <c r="G6" t="s">
        <v>245</v>
      </c>
      <c r="H6">
        <v>452156</v>
      </c>
      <c r="I6" s="36">
        <v>41897</v>
      </c>
      <c r="J6" s="36">
        <v>41901</v>
      </c>
      <c r="K6" t="s">
        <v>234</v>
      </c>
      <c r="L6" s="36">
        <v>41936</v>
      </c>
      <c r="M6" s="43">
        <v>15</v>
      </c>
      <c r="N6" s="36" t="s">
        <v>45</v>
      </c>
      <c r="O6">
        <v>100</v>
      </c>
      <c r="P6" s="35" t="s">
        <v>142</v>
      </c>
      <c r="Q6">
        <v>3</v>
      </c>
    </row>
    <row r="7" spans="1:17" ht="12.75">
      <c r="A7" s="39" t="str">
        <f t="shared" si="0"/>
        <v>Report</v>
      </c>
      <c r="B7" s="35" t="s">
        <v>241</v>
      </c>
      <c r="C7">
        <v>130452</v>
      </c>
      <c r="D7" s="35" t="s">
        <v>243</v>
      </c>
      <c r="E7" s="35" t="s">
        <v>242</v>
      </c>
      <c r="F7" t="s">
        <v>25</v>
      </c>
      <c r="G7" t="s">
        <v>245</v>
      </c>
      <c r="H7">
        <v>452156</v>
      </c>
      <c r="I7" s="36">
        <v>41897</v>
      </c>
      <c r="J7" s="36">
        <v>41901</v>
      </c>
      <c r="K7" t="s">
        <v>234</v>
      </c>
      <c r="L7" s="36">
        <v>41936</v>
      </c>
      <c r="M7" s="43">
        <v>2</v>
      </c>
      <c r="N7" s="36" t="s">
        <v>104</v>
      </c>
      <c r="O7">
        <v>100</v>
      </c>
      <c r="P7" s="35" t="s">
        <v>54</v>
      </c>
      <c r="Q7">
        <v>3</v>
      </c>
    </row>
    <row r="8" spans="1:17" ht="12.75">
      <c r="A8" s="39" t="str">
        <f t="shared" si="0"/>
        <v>Report</v>
      </c>
      <c r="B8" s="35" t="s">
        <v>241</v>
      </c>
      <c r="C8">
        <v>130452</v>
      </c>
      <c r="D8" s="35" t="s">
        <v>243</v>
      </c>
      <c r="E8" s="35" t="s">
        <v>242</v>
      </c>
      <c r="F8" t="s">
        <v>25</v>
      </c>
      <c r="G8" t="s">
        <v>245</v>
      </c>
      <c r="H8">
        <v>452156</v>
      </c>
      <c r="I8" s="36">
        <v>41897</v>
      </c>
      <c r="J8" s="36">
        <v>41901</v>
      </c>
      <c r="K8" t="s">
        <v>234</v>
      </c>
      <c r="L8" s="36">
        <v>41936</v>
      </c>
      <c r="M8" s="43">
        <v>6</v>
      </c>
      <c r="N8" s="36" t="s">
        <v>44</v>
      </c>
      <c r="O8">
        <v>100</v>
      </c>
      <c r="P8" s="35" t="s">
        <v>62</v>
      </c>
      <c r="Q8">
        <v>2</v>
      </c>
    </row>
    <row r="9" spans="1:17" ht="12.75">
      <c r="A9" s="39" t="str">
        <f t="shared" si="0"/>
        <v>Report</v>
      </c>
      <c r="B9" s="35" t="s">
        <v>241</v>
      </c>
      <c r="C9">
        <v>130452</v>
      </c>
      <c r="D9" s="35" t="s">
        <v>243</v>
      </c>
      <c r="E9" s="35" t="s">
        <v>242</v>
      </c>
      <c r="F9" t="s">
        <v>25</v>
      </c>
      <c r="G9" t="s">
        <v>245</v>
      </c>
      <c r="H9">
        <v>452156</v>
      </c>
      <c r="I9" s="36">
        <v>41897</v>
      </c>
      <c r="J9" s="36">
        <v>41901</v>
      </c>
      <c r="K9" t="s">
        <v>234</v>
      </c>
      <c r="L9" s="36">
        <v>41936</v>
      </c>
      <c r="M9" s="43">
        <v>15</v>
      </c>
      <c r="N9" s="36" t="s">
        <v>45</v>
      </c>
      <c r="O9">
        <v>300</v>
      </c>
      <c r="P9" s="35" t="s">
        <v>101</v>
      </c>
      <c r="Q9">
        <v>3</v>
      </c>
    </row>
    <row r="10" spans="1:17" ht="12.75">
      <c r="A10" s="39" t="str">
        <f t="shared" si="0"/>
        <v>Report</v>
      </c>
      <c r="B10" s="35" t="s">
        <v>241</v>
      </c>
      <c r="C10">
        <v>130452</v>
      </c>
      <c r="D10" s="35" t="s">
        <v>243</v>
      </c>
      <c r="E10" s="35" t="s">
        <v>242</v>
      </c>
      <c r="F10" t="s">
        <v>25</v>
      </c>
      <c r="G10" t="s">
        <v>245</v>
      </c>
      <c r="H10">
        <v>452156</v>
      </c>
      <c r="I10" s="36">
        <v>41897</v>
      </c>
      <c r="J10" s="36">
        <v>41901</v>
      </c>
      <c r="K10" t="s">
        <v>234</v>
      </c>
      <c r="L10" s="36">
        <v>41936</v>
      </c>
      <c r="M10" s="43">
        <v>6</v>
      </c>
      <c r="N10" s="36" t="s">
        <v>44</v>
      </c>
      <c r="O10">
        <v>200</v>
      </c>
      <c r="P10" s="35" t="s">
        <v>144</v>
      </c>
      <c r="Q10">
        <v>2</v>
      </c>
    </row>
    <row r="11" spans="1:17" ht="12.75">
      <c r="A11" s="39" t="str">
        <f t="shared" si="0"/>
        <v>Report</v>
      </c>
      <c r="B11" s="35" t="s">
        <v>241</v>
      </c>
      <c r="C11">
        <v>130452</v>
      </c>
      <c r="D11" s="35" t="s">
        <v>243</v>
      </c>
      <c r="E11" s="35" t="s">
        <v>242</v>
      </c>
      <c r="F11" t="s">
        <v>25</v>
      </c>
      <c r="G11" t="s">
        <v>245</v>
      </c>
      <c r="H11">
        <v>452156</v>
      </c>
      <c r="I11" s="36">
        <v>41897</v>
      </c>
      <c r="J11" s="36">
        <v>41901</v>
      </c>
      <c r="K11" t="s">
        <v>234</v>
      </c>
      <c r="L11" s="36">
        <v>41936</v>
      </c>
      <c r="M11" s="43">
        <v>9</v>
      </c>
      <c r="N11" s="36" t="s">
        <v>143</v>
      </c>
      <c r="O11">
        <v>300</v>
      </c>
      <c r="P11" s="35" t="s">
        <v>86</v>
      </c>
      <c r="Q11">
        <v>2</v>
      </c>
    </row>
    <row r="12" spans="1:17" ht="12.75">
      <c r="A12" s="39" t="str">
        <f t="shared" si="0"/>
        <v>Report</v>
      </c>
      <c r="B12" s="35" t="s">
        <v>241</v>
      </c>
      <c r="C12">
        <v>130452</v>
      </c>
      <c r="D12" s="35" t="s">
        <v>243</v>
      </c>
      <c r="E12" s="35" t="s">
        <v>242</v>
      </c>
      <c r="F12" t="s">
        <v>25</v>
      </c>
      <c r="G12" t="s">
        <v>245</v>
      </c>
      <c r="H12">
        <v>452156</v>
      </c>
      <c r="I12" s="36">
        <v>41897</v>
      </c>
      <c r="J12" s="36">
        <v>41901</v>
      </c>
      <c r="K12" t="s">
        <v>234</v>
      </c>
      <c r="L12" s="36">
        <v>41936</v>
      </c>
      <c r="M12" s="43">
        <v>2</v>
      </c>
      <c r="N12" s="36" t="s">
        <v>104</v>
      </c>
      <c r="O12">
        <v>200</v>
      </c>
      <c r="P12" s="35" t="s">
        <v>105</v>
      </c>
      <c r="Q12">
        <v>3</v>
      </c>
    </row>
    <row r="13" spans="1:17" ht="12.75">
      <c r="A13" s="39" t="str">
        <f t="shared" si="0"/>
        <v>Report</v>
      </c>
      <c r="B13" s="35" t="s">
        <v>257</v>
      </c>
      <c r="C13">
        <v>59153</v>
      </c>
      <c r="D13" s="35" t="s">
        <v>258</v>
      </c>
      <c r="E13" s="35" t="s">
        <v>250</v>
      </c>
      <c r="F13" t="s">
        <v>22</v>
      </c>
      <c r="G13" t="s">
        <v>256</v>
      </c>
      <c r="H13">
        <v>446618</v>
      </c>
      <c r="I13" s="36">
        <v>41899</v>
      </c>
      <c r="J13" s="36">
        <v>41901</v>
      </c>
      <c r="K13" t="s">
        <v>234</v>
      </c>
      <c r="L13" s="36">
        <v>41935</v>
      </c>
      <c r="M13" s="43">
        <v>6</v>
      </c>
      <c r="N13" s="36" t="s">
        <v>44</v>
      </c>
      <c r="O13">
        <v>100</v>
      </c>
      <c r="P13" s="35" t="s">
        <v>62</v>
      </c>
      <c r="Q13">
        <v>2</v>
      </c>
    </row>
    <row r="14" spans="1:17" ht="12.75">
      <c r="A14" s="39" t="str">
        <f t="shared" si="0"/>
        <v>Report</v>
      </c>
      <c r="B14" s="35" t="s">
        <v>306</v>
      </c>
      <c r="C14">
        <v>50262</v>
      </c>
      <c r="D14" s="35" t="s">
        <v>307</v>
      </c>
      <c r="E14" s="35" t="s">
        <v>231</v>
      </c>
      <c r="F14" t="s">
        <v>22</v>
      </c>
      <c r="G14" t="s">
        <v>233</v>
      </c>
      <c r="H14">
        <v>446598</v>
      </c>
      <c r="I14" s="36">
        <v>41925</v>
      </c>
      <c r="J14" s="36">
        <v>41929</v>
      </c>
      <c r="K14" t="s">
        <v>234</v>
      </c>
      <c r="L14" s="36">
        <v>41962</v>
      </c>
      <c r="M14" s="43">
        <v>1</v>
      </c>
      <c r="N14" s="36" t="s">
        <v>47</v>
      </c>
      <c r="O14">
        <v>300</v>
      </c>
      <c r="P14" s="35" t="s">
        <v>51</v>
      </c>
      <c r="Q14">
        <v>2</v>
      </c>
    </row>
    <row r="15" spans="1:17" ht="12.75">
      <c r="A15" s="39" t="str">
        <f t="shared" si="0"/>
        <v>Report</v>
      </c>
      <c r="B15" s="35" t="s">
        <v>306</v>
      </c>
      <c r="C15">
        <v>50262</v>
      </c>
      <c r="D15" s="35" t="s">
        <v>307</v>
      </c>
      <c r="E15" s="35" t="s">
        <v>231</v>
      </c>
      <c r="F15" t="s">
        <v>22</v>
      </c>
      <c r="G15" t="s">
        <v>233</v>
      </c>
      <c r="H15">
        <v>446598</v>
      </c>
      <c r="I15" s="36">
        <v>41925</v>
      </c>
      <c r="J15" s="36">
        <v>41929</v>
      </c>
      <c r="K15" t="s">
        <v>234</v>
      </c>
      <c r="L15" s="36">
        <v>41962</v>
      </c>
      <c r="M15" s="43">
        <v>15</v>
      </c>
      <c r="N15" s="36" t="s">
        <v>45</v>
      </c>
      <c r="O15">
        <v>200</v>
      </c>
      <c r="P15" s="35" t="s">
        <v>59</v>
      </c>
      <c r="Q15">
        <v>3</v>
      </c>
    </row>
    <row r="16" spans="1:17" ht="12.75">
      <c r="A16" s="39" t="str">
        <f t="shared" si="0"/>
        <v>Report</v>
      </c>
      <c r="B16" s="35" t="s">
        <v>306</v>
      </c>
      <c r="C16">
        <v>50262</v>
      </c>
      <c r="D16" s="35" t="s">
        <v>307</v>
      </c>
      <c r="E16" s="35" t="s">
        <v>231</v>
      </c>
      <c r="F16" t="s">
        <v>22</v>
      </c>
      <c r="G16" t="s">
        <v>233</v>
      </c>
      <c r="H16">
        <v>446598</v>
      </c>
      <c r="I16" s="36">
        <v>41925</v>
      </c>
      <c r="J16" s="36">
        <v>41929</v>
      </c>
      <c r="K16" t="s">
        <v>234</v>
      </c>
      <c r="L16" s="36">
        <v>41962</v>
      </c>
      <c r="M16" s="43">
        <v>7</v>
      </c>
      <c r="N16" s="36" t="s">
        <v>53</v>
      </c>
      <c r="O16">
        <v>302</v>
      </c>
      <c r="P16" s="35" t="s">
        <v>119</v>
      </c>
      <c r="Q16">
        <v>2</v>
      </c>
    </row>
    <row r="17" spans="1:17" ht="12.75">
      <c r="A17" s="39" t="str">
        <f t="shared" si="0"/>
        <v>Report</v>
      </c>
      <c r="B17" s="35" t="s">
        <v>321</v>
      </c>
      <c r="C17">
        <v>58437</v>
      </c>
      <c r="D17" s="35" t="s">
        <v>286</v>
      </c>
      <c r="E17" s="35" t="s">
        <v>254</v>
      </c>
      <c r="F17" t="s">
        <v>68</v>
      </c>
      <c r="G17" t="s">
        <v>233</v>
      </c>
      <c r="H17">
        <v>430257</v>
      </c>
      <c r="I17" s="36">
        <v>41932</v>
      </c>
      <c r="J17" s="36">
        <v>41936</v>
      </c>
      <c r="K17" t="s">
        <v>234</v>
      </c>
      <c r="L17" s="36">
        <v>41971</v>
      </c>
      <c r="M17" s="43">
        <v>1</v>
      </c>
      <c r="N17" s="36" t="s">
        <v>47</v>
      </c>
      <c r="O17">
        <v>300</v>
      </c>
      <c r="P17" s="35" t="s">
        <v>51</v>
      </c>
      <c r="Q17">
        <v>2</v>
      </c>
    </row>
    <row r="18" spans="1:17" ht="12.75">
      <c r="A18" s="39" t="str">
        <f t="shared" si="0"/>
        <v>Report</v>
      </c>
      <c r="B18" s="35" t="s">
        <v>321</v>
      </c>
      <c r="C18">
        <v>58437</v>
      </c>
      <c r="D18" s="35" t="s">
        <v>286</v>
      </c>
      <c r="E18" s="35" t="s">
        <v>254</v>
      </c>
      <c r="F18" t="s">
        <v>68</v>
      </c>
      <c r="G18" t="s">
        <v>233</v>
      </c>
      <c r="H18">
        <v>430257</v>
      </c>
      <c r="I18" s="36">
        <v>41932</v>
      </c>
      <c r="J18" s="36">
        <v>41936</v>
      </c>
      <c r="K18" t="s">
        <v>234</v>
      </c>
      <c r="L18" s="36">
        <v>41971</v>
      </c>
      <c r="M18" s="43">
        <v>15</v>
      </c>
      <c r="N18" s="36" t="s">
        <v>45</v>
      </c>
      <c r="O18">
        <v>200</v>
      </c>
      <c r="P18" s="35" t="s">
        <v>59</v>
      </c>
      <c r="Q18">
        <v>3</v>
      </c>
    </row>
    <row r="19" spans="1:17" ht="12.75">
      <c r="A19" s="39" t="str">
        <f t="shared" si="0"/>
        <v>Report</v>
      </c>
      <c r="B19" s="35" t="s">
        <v>390</v>
      </c>
      <c r="C19">
        <v>139249</v>
      </c>
      <c r="D19" s="35" t="s">
        <v>282</v>
      </c>
      <c r="E19" s="35" t="s">
        <v>254</v>
      </c>
      <c r="F19" t="s">
        <v>348</v>
      </c>
      <c r="G19" t="s">
        <v>240</v>
      </c>
      <c r="H19">
        <v>451325</v>
      </c>
      <c r="I19" s="36">
        <v>41975</v>
      </c>
      <c r="J19" s="36">
        <v>41976</v>
      </c>
      <c r="K19" t="s">
        <v>234</v>
      </c>
      <c r="L19" s="36">
        <v>42016</v>
      </c>
      <c r="M19" s="43">
        <v>14</v>
      </c>
      <c r="N19" s="36" t="s">
        <v>50</v>
      </c>
      <c r="O19">
        <v>108</v>
      </c>
      <c r="P19" s="35" t="s">
        <v>52</v>
      </c>
      <c r="Q19">
        <v>2</v>
      </c>
    </row>
    <row r="20" spans="1:17" ht="12.75">
      <c r="A20" s="39" t="str">
        <f t="shared" si="0"/>
        <v>Report</v>
      </c>
      <c r="B20" s="35" t="s">
        <v>281</v>
      </c>
      <c r="C20">
        <v>130655</v>
      </c>
      <c r="D20" s="35" t="s">
        <v>282</v>
      </c>
      <c r="E20" s="35" t="s">
        <v>254</v>
      </c>
      <c r="F20" t="s">
        <v>202</v>
      </c>
      <c r="G20" t="s">
        <v>252</v>
      </c>
      <c r="H20">
        <v>430267</v>
      </c>
      <c r="I20" s="36">
        <v>41912</v>
      </c>
      <c r="J20" s="36">
        <v>41915</v>
      </c>
      <c r="K20" t="s">
        <v>234</v>
      </c>
      <c r="L20" s="36">
        <v>41950</v>
      </c>
      <c r="M20" s="43">
        <v>3</v>
      </c>
      <c r="N20" s="36" t="s">
        <v>344</v>
      </c>
      <c r="O20">
        <v>201</v>
      </c>
      <c r="P20" s="35" t="s">
        <v>346</v>
      </c>
      <c r="Q20">
        <v>2</v>
      </c>
    </row>
    <row r="21" spans="1:17" s="30" customFormat="1" ht="12.75">
      <c r="A21" s="39" t="str">
        <f t="shared" si="0"/>
        <v>Report</v>
      </c>
      <c r="B21" s="35" t="s">
        <v>281</v>
      </c>
      <c r="C21">
        <v>130655</v>
      </c>
      <c r="D21" s="35" t="s">
        <v>282</v>
      </c>
      <c r="E21" s="35" t="s">
        <v>254</v>
      </c>
      <c r="F21" t="s">
        <v>202</v>
      </c>
      <c r="G21" t="s">
        <v>252</v>
      </c>
      <c r="H21">
        <v>430267</v>
      </c>
      <c r="I21" s="36">
        <v>41912</v>
      </c>
      <c r="J21" s="36">
        <v>41915</v>
      </c>
      <c r="K21" t="s">
        <v>234</v>
      </c>
      <c r="L21" s="36">
        <v>41950</v>
      </c>
      <c r="M21" s="43">
        <v>3</v>
      </c>
      <c r="N21" s="36" t="s">
        <v>344</v>
      </c>
      <c r="O21">
        <v>400</v>
      </c>
      <c r="P21" s="35" t="s">
        <v>204</v>
      </c>
      <c r="Q21">
        <v>3</v>
      </c>
    </row>
    <row r="22" spans="1:17" ht="12.75">
      <c r="A22" s="39" t="str">
        <f t="shared" si="0"/>
        <v>Report</v>
      </c>
      <c r="B22" s="35" t="s">
        <v>281</v>
      </c>
      <c r="C22">
        <v>130655</v>
      </c>
      <c r="D22" s="35" t="s">
        <v>282</v>
      </c>
      <c r="E22" s="35" t="s">
        <v>254</v>
      </c>
      <c r="F22" t="s">
        <v>202</v>
      </c>
      <c r="G22" t="s">
        <v>252</v>
      </c>
      <c r="H22">
        <v>430267</v>
      </c>
      <c r="I22" s="36">
        <v>41912</v>
      </c>
      <c r="J22" s="36">
        <v>41915</v>
      </c>
      <c r="K22" t="s">
        <v>234</v>
      </c>
      <c r="L22" s="36">
        <v>41950</v>
      </c>
      <c r="M22" s="43">
        <v>3</v>
      </c>
      <c r="N22" s="36" t="s">
        <v>344</v>
      </c>
      <c r="O22">
        <v>100</v>
      </c>
      <c r="P22" s="35" t="s">
        <v>96</v>
      </c>
      <c r="Q22">
        <v>3</v>
      </c>
    </row>
    <row r="23" spans="1:17" ht="12.75">
      <c r="A23" s="39" t="str">
        <f t="shared" si="0"/>
        <v>Report</v>
      </c>
      <c r="B23" s="35" t="s">
        <v>281</v>
      </c>
      <c r="C23">
        <v>130655</v>
      </c>
      <c r="D23" s="35" t="s">
        <v>282</v>
      </c>
      <c r="E23" s="35" t="s">
        <v>254</v>
      </c>
      <c r="F23" t="s">
        <v>202</v>
      </c>
      <c r="G23" t="s">
        <v>252</v>
      </c>
      <c r="H23">
        <v>430267</v>
      </c>
      <c r="I23" s="36">
        <v>41912</v>
      </c>
      <c r="J23" s="36">
        <v>41915</v>
      </c>
      <c r="K23" t="s">
        <v>234</v>
      </c>
      <c r="L23" s="36">
        <v>41950</v>
      </c>
      <c r="M23" s="43">
        <v>3</v>
      </c>
      <c r="N23" s="36" t="s">
        <v>344</v>
      </c>
      <c r="O23">
        <v>202</v>
      </c>
      <c r="P23" s="35" t="s">
        <v>345</v>
      </c>
      <c r="Q23">
        <v>2</v>
      </c>
    </row>
    <row r="24" spans="1:17" ht="12.75">
      <c r="A24" s="39" t="str">
        <f t="shared" si="0"/>
        <v>Report</v>
      </c>
      <c r="B24" s="35" t="s">
        <v>281</v>
      </c>
      <c r="C24">
        <v>130655</v>
      </c>
      <c r="D24" s="35" t="s">
        <v>282</v>
      </c>
      <c r="E24" s="35" t="s">
        <v>254</v>
      </c>
      <c r="F24" t="s">
        <v>202</v>
      </c>
      <c r="G24" t="s">
        <v>252</v>
      </c>
      <c r="H24">
        <v>430267</v>
      </c>
      <c r="I24" s="36">
        <v>41912</v>
      </c>
      <c r="J24" s="36">
        <v>41915</v>
      </c>
      <c r="K24" t="s">
        <v>234</v>
      </c>
      <c r="L24" s="36">
        <v>41950</v>
      </c>
      <c r="M24" s="43">
        <v>8</v>
      </c>
      <c r="N24" s="36" t="s">
        <v>341</v>
      </c>
      <c r="O24">
        <v>102</v>
      </c>
      <c r="P24" s="35" t="s">
        <v>95</v>
      </c>
      <c r="Q24">
        <v>2</v>
      </c>
    </row>
    <row r="25" spans="1:17" ht="12.75">
      <c r="A25" s="39" t="str">
        <f t="shared" si="0"/>
        <v>Report</v>
      </c>
      <c r="B25" s="35" t="s">
        <v>383</v>
      </c>
      <c r="C25">
        <v>130405</v>
      </c>
      <c r="D25" s="35" t="s">
        <v>411</v>
      </c>
      <c r="E25" s="35" t="s">
        <v>242</v>
      </c>
      <c r="F25" t="s">
        <v>65</v>
      </c>
      <c r="G25" t="s">
        <v>252</v>
      </c>
      <c r="H25">
        <v>430272</v>
      </c>
      <c r="I25" s="36">
        <v>41953</v>
      </c>
      <c r="J25" s="36">
        <v>41957</v>
      </c>
      <c r="K25" t="s">
        <v>234</v>
      </c>
      <c r="L25" s="36">
        <v>41992</v>
      </c>
      <c r="M25" s="43">
        <v>1</v>
      </c>
      <c r="N25" s="36" t="s">
        <v>47</v>
      </c>
      <c r="O25">
        <v>300</v>
      </c>
      <c r="P25" s="35" t="s">
        <v>51</v>
      </c>
      <c r="Q25">
        <v>2</v>
      </c>
    </row>
    <row r="26" spans="1:17" ht="12.75">
      <c r="A26" s="39" t="str">
        <f t="shared" si="0"/>
        <v>Report</v>
      </c>
      <c r="B26" s="35" t="s">
        <v>383</v>
      </c>
      <c r="C26">
        <v>130405</v>
      </c>
      <c r="D26" s="35" t="s">
        <v>411</v>
      </c>
      <c r="E26" s="35" t="s">
        <v>242</v>
      </c>
      <c r="F26" t="s">
        <v>65</v>
      </c>
      <c r="G26" t="s">
        <v>252</v>
      </c>
      <c r="H26">
        <v>430272</v>
      </c>
      <c r="I26" s="36">
        <v>41953</v>
      </c>
      <c r="J26" s="36">
        <v>41957</v>
      </c>
      <c r="K26" t="s">
        <v>234</v>
      </c>
      <c r="L26" s="36">
        <v>41992</v>
      </c>
      <c r="M26" s="43">
        <v>14</v>
      </c>
      <c r="N26" s="36" t="s">
        <v>50</v>
      </c>
      <c r="O26">
        <v>103</v>
      </c>
      <c r="P26" s="35" t="s">
        <v>92</v>
      </c>
      <c r="Q26">
        <v>2</v>
      </c>
    </row>
    <row r="27" spans="1:17" ht="12.75">
      <c r="A27" s="39" t="str">
        <f t="shared" si="0"/>
        <v>Report</v>
      </c>
      <c r="B27" s="35" t="s">
        <v>383</v>
      </c>
      <c r="C27">
        <v>130405</v>
      </c>
      <c r="D27" s="35" t="s">
        <v>411</v>
      </c>
      <c r="E27" s="35" t="s">
        <v>242</v>
      </c>
      <c r="F27" t="s">
        <v>65</v>
      </c>
      <c r="G27" t="s">
        <v>252</v>
      </c>
      <c r="H27">
        <v>430272</v>
      </c>
      <c r="I27" s="36">
        <v>41953</v>
      </c>
      <c r="J27" s="36">
        <v>41957</v>
      </c>
      <c r="K27" t="s">
        <v>234</v>
      </c>
      <c r="L27" s="36">
        <v>41992</v>
      </c>
      <c r="M27" s="43">
        <v>14</v>
      </c>
      <c r="N27" s="36" t="s">
        <v>50</v>
      </c>
      <c r="O27">
        <v>112</v>
      </c>
      <c r="P27" s="35" t="s">
        <v>145</v>
      </c>
      <c r="Q27">
        <v>4</v>
      </c>
    </row>
    <row r="28" spans="1:17" ht="12.75">
      <c r="A28" s="39" t="str">
        <f t="shared" si="0"/>
        <v>Report</v>
      </c>
      <c r="B28" s="35" t="s">
        <v>383</v>
      </c>
      <c r="C28">
        <v>130405</v>
      </c>
      <c r="D28" s="35" t="s">
        <v>411</v>
      </c>
      <c r="E28" s="35" t="s">
        <v>242</v>
      </c>
      <c r="F28" t="s">
        <v>65</v>
      </c>
      <c r="G28" t="s">
        <v>252</v>
      </c>
      <c r="H28">
        <v>430272</v>
      </c>
      <c r="I28" s="36">
        <v>41953</v>
      </c>
      <c r="J28" s="36">
        <v>41957</v>
      </c>
      <c r="K28" t="s">
        <v>234</v>
      </c>
      <c r="L28" s="36">
        <v>41992</v>
      </c>
      <c r="M28" s="43">
        <v>15</v>
      </c>
      <c r="N28" s="36" t="s">
        <v>45</v>
      </c>
      <c r="O28">
        <v>100</v>
      </c>
      <c r="P28" s="35" t="s">
        <v>142</v>
      </c>
      <c r="Q28">
        <v>3</v>
      </c>
    </row>
    <row r="29" spans="1:17" ht="12.75">
      <c r="A29" s="39" t="str">
        <f t="shared" si="0"/>
        <v>Report</v>
      </c>
      <c r="B29" s="35" t="s">
        <v>383</v>
      </c>
      <c r="C29">
        <v>130405</v>
      </c>
      <c r="D29" s="35" t="s">
        <v>411</v>
      </c>
      <c r="E29" s="35" t="s">
        <v>242</v>
      </c>
      <c r="F29" t="s">
        <v>65</v>
      </c>
      <c r="G29" t="s">
        <v>252</v>
      </c>
      <c r="H29">
        <v>430272</v>
      </c>
      <c r="I29" s="36">
        <v>41953</v>
      </c>
      <c r="J29" s="36">
        <v>41957</v>
      </c>
      <c r="K29" t="s">
        <v>234</v>
      </c>
      <c r="L29" s="36">
        <v>41992</v>
      </c>
      <c r="M29" s="43">
        <v>1</v>
      </c>
      <c r="N29" s="36" t="s">
        <v>47</v>
      </c>
      <c r="O29">
        <v>500</v>
      </c>
      <c r="P29" s="35" t="s">
        <v>55</v>
      </c>
      <c r="Q29">
        <v>2</v>
      </c>
    </row>
    <row r="30" spans="1:17" ht="12.75">
      <c r="A30" s="39" t="str">
        <f t="shared" si="0"/>
        <v>Report</v>
      </c>
      <c r="B30" s="35" t="s">
        <v>383</v>
      </c>
      <c r="C30">
        <v>130405</v>
      </c>
      <c r="D30" s="35" t="s">
        <v>411</v>
      </c>
      <c r="E30" s="35" t="s">
        <v>242</v>
      </c>
      <c r="F30" t="s">
        <v>65</v>
      </c>
      <c r="G30" t="s">
        <v>252</v>
      </c>
      <c r="H30">
        <v>430272</v>
      </c>
      <c r="I30" s="36">
        <v>41953</v>
      </c>
      <c r="J30" s="36">
        <v>41957</v>
      </c>
      <c r="K30" t="s">
        <v>234</v>
      </c>
      <c r="L30" s="36">
        <v>41992</v>
      </c>
      <c r="M30" s="43">
        <v>14</v>
      </c>
      <c r="N30" s="36" t="s">
        <v>50</v>
      </c>
      <c r="O30">
        <v>113</v>
      </c>
      <c r="P30" s="35" t="s">
        <v>159</v>
      </c>
      <c r="Q30">
        <v>4</v>
      </c>
    </row>
    <row r="31" spans="1:17" ht="12.75">
      <c r="A31" s="39" t="str">
        <f t="shared" si="0"/>
        <v>Report</v>
      </c>
      <c r="B31" s="35" t="s">
        <v>383</v>
      </c>
      <c r="C31">
        <v>130405</v>
      </c>
      <c r="D31" s="35" t="s">
        <v>411</v>
      </c>
      <c r="E31" s="35" t="s">
        <v>242</v>
      </c>
      <c r="F31" t="s">
        <v>65</v>
      </c>
      <c r="G31" t="s">
        <v>252</v>
      </c>
      <c r="H31">
        <v>430272</v>
      </c>
      <c r="I31" s="36">
        <v>41953</v>
      </c>
      <c r="J31" s="36">
        <v>41957</v>
      </c>
      <c r="K31" t="s">
        <v>234</v>
      </c>
      <c r="L31" s="36">
        <v>41992</v>
      </c>
      <c r="M31" s="43">
        <v>15</v>
      </c>
      <c r="N31" s="36" t="s">
        <v>45</v>
      </c>
      <c r="O31">
        <v>300</v>
      </c>
      <c r="P31" s="35" t="s">
        <v>101</v>
      </c>
      <c r="Q31">
        <v>3</v>
      </c>
    </row>
    <row r="32" spans="1:17" ht="12.75">
      <c r="A32" s="39" t="str">
        <f t="shared" si="0"/>
        <v>Report</v>
      </c>
      <c r="B32" s="35" t="s">
        <v>418</v>
      </c>
      <c r="C32">
        <v>53152</v>
      </c>
      <c r="D32" s="35" t="s">
        <v>301</v>
      </c>
      <c r="E32" s="35" t="s">
        <v>242</v>
      </c>
      <c r="F32" t="s">
        <v>68</v>
      </c>
      <c r="G32" t="s">
        <v>262</v>
      </c>
      <c r="H32">
        <v>446663</v>
      </c>
      <c r="I32" s="36">
        <v>41981</v>
      </c>
      <c r="J32" s="36">
        <v>41985</v>
      </c>
      <c r="K32" t="s">
        <v>234</v>
      </c>
      <c r="L32" s="36">
        <v>42025</v>
      </c>
      <c r="M32" s="43">
        <v>1</v>
      </c>
      <c r="N32" s="36" t="s">
        <v>47</v>
      </c>
      <c r="O32">
        <v>500</v>
      </c>
      <c r="P32" s="35" t="s">
        <v>55</v>
      </c>
      <c r="Q32">
        <v>3</v>
      </c>
    </row>
    <row r="33" spans="1:17" ht="12.75">
      <c r="A33" s="39" t="str">
        <f t="shared" si="0"/>
        <v>Report</v>
      </c>
      <c r="B33" s="35" t="s">
        <v>418</v>
      </c>
      <c r="C33">
        <v>53152</v>
      </c>
      <c r="D33" s="35" t="s">
        <v>301</v>
      </c>
      <c r="E33" s="35" t="s">
        <v>242</v>
      </c>
      <c r="F33" t="s">
        <v>68</v>
      </c>
      <c r="G33" t="s">
        <v>262</v>
      </c>
      <c r="H33">
        <v>446663</v>
      </c>
      <c r="I33" s="36">
        <v>41981</v>
      </c>
      <c r="J33" s="36">
        <v>41985</v>
      </c>
      <c r="K33" t="s">
        <v>234</v>
      </c>
      <c r="L33" s="36">
        <v>42025</v>
      </c>
      <c r="M33" s="43">
        <v>14</v>
      </c>
      <c r="N33" s="36" t="s">
        <v>50</v>
      </c>
      <c r="O33">
        <v>103</v>
      </c>
      <c r="P33" s="35" t="s">
        <v>92</v>
      </c>
      <c r="Q33">
        <v>3</v>
      </c>
    </row>
    <row r="34" spans="1:17" ht="12.75">
      <c r="A34" s="39" t="str">
        <f t="shared" si="0"/>
        <v>Report</v>
      </c>
      <c r="B34" s="35" t="s">
        <v>418</v>
      </c>
      <c r="C34">
        <v>53152</v>
      </c>
      <c r="D34" s="35" t="s">
        <v>301</v>
      </c>
      <c r="E34" s="35" t="s">
        <v>242</v>
      </c>
      <c r="F34" t="s">
        <v>68</v>
      </c>
      <c r="G34" t="s">
        <v>262</v>
      </c>
      <c r="H34">
        <v>446663</v>
      </c>
      <c r="I34" s="36">
        <v>41981</v>
      </c>
      <c r="J34" s="36">
        <v>41985</v>
      </c>
      <c r="K34" t="s">
        <v>234</v>
      </c>
      <c r="L34" s="36">
        <v>42025</v>
      </c>
      <c r="M34" s="43">
        <v>1</v>
      </c>
      <c r="N34" s="36" t="s">
        <v>47</v>
      </c>
      <c r="O34">
        <v>300</v>
      </c>
      <c r="P34" s="35" t="s">
        <v>51</v>
      </c>
      <c r="Q34">
        <v>3</v>
      </c>
    </row>
    <row r="35" spans="1:17" ht="12.75">
      <c r="A35" s="39" t="str">
        <f t="shared" si="0"/>
        <v>Report</v>
      </c>
      <c r="B35" s="35" t="s">
        <v>418</v>
      </c>
      <c r="C35">
        <v>53152</v>
      </c>
      <c r="D35" s="35" t="s">
        <v>301</v>
      </c>
      <c r="E35" s="35" t="s">
        <v>242</v>
      </c>
      <c r="F35" t="s">
        <v>68</v>
      </c>
      <c r="G35" t="s">
        <v>262</v>
      </c>
      <c r="H35">
        <v>446663</v>
      </c>
      <c r="I35" s="36">
        <v>41981</v>
      </c>
      <c r="J35" s="36">
        <v>41985</v>
      </c>
      <c r="K35" t="s">
        <v>234</v>
      </c>
      <c r="L35" s="36">
        <v>42025</v>
      </c>
      <c r="M35" s="43">
        <v>9</v>
      </c>
      <c r="N35" s="36" t="s">
        <v>143</v>
      </c>
      <c r="O35">
        <v>200</v>
      </c>
      <c r="P35" s="35" t="s">
        <v>58</v>
      </c>
      <c r="Q35">
        <v>2</v>
      </c>
    </row>
    <row r="36" spans="1:17" ht="12.75">
      <c r="A36" s="39" t="str">
        <f t="shared" si="0"/>
        <v>Report</v>
      </c>
      <c r="B36" s="35" t="s">
        <v>300</v>
      </c>
      <c r="C36">
        <v>58182</v>
      </c>
      <c r="D36" s="35" t="s">
        <v>301</v>
      </c>
      <c r="E36" s="35" t="s">
        <v>242</v>
      </c>
      <c r="F36" t="s">
        <v>22</v>
      </c>
      <c r="G36" t="s">
        <v>302</v>
      </c>
      <c r="H36">
        <v>446609</v>
      </c>
      <c r="I36" s="36">
        <v>41918</v>
      </c>
      <c r="J36" s="36">
        <v>41922</v>
      </c>
      <c r="K36" t="s">
        <v>234</v>
      </c>
      <c r="L36" s="36">
        <v>41960</v>
      </c>
      <c r="M36" s="43">
        <v>8</v>
      </c>
      <c r="N36" s="36" t="s">
        <v>341</v>
      </c>
      <c r="O36">
        <v>101</v>
      </c>
      <c r="P36" s="35" t="s">
        <v>124</v>
      </c>
      <c r="Q36">
        <v>1</v>
      </c>
    </row>
    <row r="37" spans="1:17" ht="12.75">
      <c r="A37" s="39" t="str">
        <f t="shared" si="0"/>
        <v>Report</v>
      </c>
      <c r="B37" s="35" t="s">
        <v>382</v>
      </c>
      <c r="C37">
        <v>131869</v>
      </c>
      <c r="D37" s="35" t="s">
        <v>406</v>
      </c>
      <c r="E37" s="35" t="s">
        <v>231</v>
      </c>
      <c r="F37" t="s">
        <v>24</v>
      </c>
      <c r="G37" t="s">
        <v>240</v>
      </c>
      <c r="H37">
        <v>429190</v>
      </c>
      <c r="I37" s="36">
        <v>41954</v>
      </c>
      <c r="J37" s="36">
        <v>41956</v>
      </c>
      <c r="K37" t="s">
        <v>234</v>
      </c>
      <c r="L37" s="36">
        <v>41989</v>
      </c>
      <c r="M37" s="43">
        <v>14</v>
      </c>
      <c r="N37" s="36" t="s">
        <v>50</v>
      </c>
      <c r="O37">
        <v>108</v>
      </c>
      <c r="P37" s="35" t="s">
        <v>52</v>
      </c>
      <c r="Q37">
        <v>2</v>
      </c>
    </row>
    <row r="38" spans="1:17" ht="12.75">
      <c r="A38" s="39" t="str">
        <f t="shared" si="0"/>
        <v>Report</v>
      </c>
      <c r="B38" s="35" t="s">
        <v>271</v>
      </c>
      <c r="C38">
        <v>130532</v>
      </c>
      <c r="D38" s="35" t="s">
        <v>272</v>
      </c>
      <c r="E38" s="35" t="s">
        <v>231</v>
      </c>
      <c r="F38" t="s">
        <v>65</v>
      </c>
      <c r="G38" t="s">
        <v>267</v>
      </c>
      <c r="H38">
        <v>446537</v>
      </c>
      <c r="I38" s="36">
        <v>41904</v>
      </c>
      <c r="J38" s="36">
        <v>41908</v>
      </c>
      <c r="K38" t="s">
        <v>234</v>
      </c>
      <c r="L38" s="36">
        <v>41941</v>
      </c>
      <c r="M38" s="43">
        <v>14</v>
      </c>
      <c r="N38" s="36" t="s">
        <v>50</v>
      </c>
      <c r="O38">
        <v>112</v>
      </c>
      <c r="P38" s="35" t="s">
        <v>145</v>
      </c>
      <c r="Q38">
        <v>2</v>
      </c>
    </row>
    <row r="39" spans="1:17" ht="12.75">
      <c r="A39" s="39" t="str">
        <f t="shared" si="0"/>
        <v>Report</v>
      </c>
      <c r="B39" s="35" t="s">
        <v>271</v>
      </c>
      <c r="C39">
        <v>130532</v>
      </c>
      <c r="D39" s="35" t="s">
        <v>272</v>
      </c>
      <c r="E39" s="35" t="s">
        <v>231</v>
      </c>
      <c r="F39" t="s">
        <v>65</v>
      </c>
      <c r="G39" t="s">
        <v>267</v>
      </c>
      <c r="H39">
        <v>446537</v>
      </c>
      <c r="I39" s="36">
        <v>41904</v>
      </c>
      <c r="J39" s="36">
        <v>41908</v>
      </c>
      <c r="K39" t="s">
        <v>234</v>
      </c>
      <c r="L39" s="36">
        <v>41941</v>
      </c>
      <c r="M39" s="43">
        <v>7</v>
      </c>
      <c r="N39" s="36" t="s">
        <v>53</v>
      </c>
      <c r="O39">
        <v>301</v>
      </c>
      <c r="P39" s="35" t="s">
        <v>49</v>
      </c>
      <c r="Q39">
        <v>3</v>
      </c>
    </row>
    <row r="40" spans="1:17" ht="12.75">
      <c r="A40" s="39" t="str">
        <f t="shared" si="0"/>
        <v>Report</v>
      </c>
      <c r="B40" s="35" t="s">
        <v>271</v>
      </c>
      <c r="C40">
        <v>130532</v>
      </c>
      <c r="D40" s="35" t="s">
        <v>272</v>
      </c>
      <c r="E40" s="35" t="s">
        <v>231</v>
      </c>
      <c r="F40" t="s">
        <v>65</v>
      </c>
      <c r="G40" t="s">
        <v>267</v>
      </c>
      <c r="H40">
        <v>446537</v>
      </c>
      <c r="I40" s="36">
        <v>41904</v>
      </c>
      <c r="J40" s="36">
        <v>41908</v>
      </c>
      <c r="K40" t="s">
        <v>234</v>
      </c>
      <c r="L40" s="36">
        <v>41941</v>
      </c>
      <c r="M40" s="43">
        <v>8</v>
      </c>
      <c r="N40" s="36" t="s">
        <v>341</v>
      </c>
      <c r="O40">
        <v>101</v>
      </c>
      <c r="P40" s="35" t="s">
        <v>124</v>
      </c>
      <c r="Q40">
        <v>2</v>
      </c>
    </row>
    <row r="41" spans="1:17" ht="12.75">
      <c r="A41" s="39" t="str">
        <f t="shared" si="0"/>
        <v>Report</v>
      </c>
      <c r="B41" s="35" t="s">
        <v>271</v>
      </c>
      <c r="C41">
        <v>130532</v>
      </c>
      <c r="D41" s="35" t="s">
        <v>272</v>
      </c>
      <c r="E41" s="35" t="s">
        <v>231</v>
      </c>
      <c r="F41" t="s">
        <v>65</v>
      </c>
      <c r="G41" t="s">
        <v>267</v>
      </c>
      <c r="H41">
        <v>446537</v>
      </c>
      <c r="I41" s="36">
        <v>41904</v>
      </c>
      <c r="J41" s="36">
        <v>41908</v>
      </c>
      <c r="K41" t="s">
        <v>234</v>
      </c>
      <c r="L41" s="36">
        <v>41941</v>
      </c>
      <c r="M41" s="43">
        <v>1</v>
      </c>
      <c r="N41" s="36" t="s">
        <v>47</v>
      </c>
      <c r="O41">
        <v>500</v>
      </c>
      <c r="P41" s="35" t="s">
        <v>55</v>
      </c>
      <c r="Q41">
        <v>1</v>
      </c>
    </row>
    <row r="42" spans="1:17" ht="12.75">
      <c r="A42" s="39" t="str">
        <f t="shared" si="0"/>
        <v>Report</v>
      </c>
      <c r="B42" s="35" t="s">
        <v>271</v>
      </c>
      <c r="C42">
        <v>130532</v>
      </c>
      <c r="D42" s="35" t="s">
        <v>272</v>
      </c>
      <c r="E42" s="35" t="s">
        <v>231</v>
      </c>
      <c r="F42" t="s">
        <v>65</v>
      </c>
      <c r="G42" t="s">
        <v>267</v>
      </c>
      <c r="H42">
        <v>446537</v>
      </c>
      <c r="I42" s="36">
        <v>41904</v>
      </c>
      <c r="J42" s="36">
        <v>41908</v>
      </c>
      <c r="K42" t="s">
        <v>234</v>
      </c>
      <c r="L42" s="36">
        <v>41941</v>
      </c>
      <c r="M42" s="43">
        <v>14</v>
      </c>
      <c r="N42" s="36" t="s">
        <v>50</v>
      </c>
      <c r="O42">
        <v>113</v>
      </c>
      <c r="P42" s="35" t="s">
        <v>159</v>
      </c>
      <c r="Q42">
        <v>2</v>
      </c>
    </row>
    <row r="43" spans="1:17" ht="12.75">
      <c r="A43" s="39" t="str">
        <f t="shared" si="0"/>
        <v>Report</v>
      </c>
      <c r="B43" s="35" t="s">
        <v>271</v>
      </c>
      <c r="C43">
        <v>130532</v>
      </c>
      <c r="D43" s="35" t="s">
        <v>272</v>
      </c>
      <c r="E43" s="35" t="s">
        <v>231</v>
      </c>
      <c r="F43" t="s">
        <v>65</v>
      </c>
      <c r="G43" t="s">
        <v>267</v>
      </c>
      <c r="H43">
        <v>446537</v>
      </c>
      <c r="I43" s="36">
        <v>41904</v>
      </c>
      <c r="J43" s="36">
        <v>41908</v>
      </c>
      <c r="K43" t="s">
        <v>234</v>
      </c>
      <c r="L43" s="36">
        <v>41941</v>
      </c>
      <c r="M43" s="43">
        <v>15</v>
      </c>
      <c r="N43" s="36" t="s">
        <v>45</v>
      </c>
      <c r="O43">
        <v>200</v>
      </c>
      <c r="P43" s="35" t="s">
        <v>59</v>
      </c>
      <c r="Q43">
        <v>2</v>
      </c>
    </row>
    <row r="44" spans="1:17" ht="12.75">
      <c r="A44" s="39" t="str">
        <f t="shared" si="0"/>
        <v>Report</v>
      </c>
      <c r="B44" s="35" t="s">
        <v>271</v>
      </c>
      <c r="C44">
        <v>130532</v>
      </c>
      <c r="D44" s="35" t="s">
        <v>272</v>
      </c>
      <c r="E44" s="35" t="s">
        <v>231</v>
      </c>
      <c r="F44" t="s">
        <v>65</v>
      </c>
      <c r="G44" t="s">
        <v>267</v>
      </c>
      <c r="H44">
        <v>446537</v>
      </c>
      <c r="I44" s="36">
        <v>41904</v>
      </c>
      <c r="J44" s="36">
        <v>41908</v>
      </c>
      <c r="K44" t="s">
        <v>234</v>
      </c>
      <c r="L44" s="36">
        <v>41941</v>
      </c>
      <c r="M44" s="43">
        <v>1</v>
      </c>
      <c r="N44" s="36" t="s">
        <v>47</v>
      </c>
      <c r="O44">
        <v>300</v>
      </c>
      <c r="P44" s="35" t="s">
        <v>51</v>
      </c>
      <c r="Q44">
        <v>1</v>
      </c>
    </row>
    <row r="45" spans="1:17" ht="12.75">
      <c r="A45" s="39" t="str">
        <f t="shared" si="0"/>
        <v>Report</v>
      </c>
      <c r="B45" s="35" t="s">
        <v>340</v>
      </c>
      <c r="C45">
        <v>58370</v>
      </c>
      <c r="D45" s="35" t="s">
        <v>304</v>
      </c>
      <c r="E45" s="35" t="s">
        <v>242</v>
      </c>
      <c r="F45" t="s">
        <v>22</v>
      </c>
      <c r="G45" t="s">
        <v>256</v>
      </c>
      <c r="H45">
        <v>451598</v>
      </c>
      <c r="I45" s="36">
        <v>41939</v>
      </c>
      <c r="J45" s="36">
        <v>41943</v>
      </c>
      <c r="K45" t="s">
        <v>234</v>
      </c>
      <c r="L45" s="36">
        <v>41978</v>
      </c>
      <c r="M45" s="43">
        <v>14</v>
      </c>
      <c r="N45" s="36" t="s">
        <v>50</v>
      </c>
      <c r="O45">
        <v>114</v>
      </c>
      <c r="P45" s="35" t="s">
        <v>93</v>
      </c>
      <c r="Q45">
        <v>2</v>
      </c>
    </row>
    <row r="46" spans="1:17" ht="12.75">
      <c r="A46" s="39" t="str">
        <f t="shared" si="0"/>
        <v>Report</v>
      </c>
      <c r="B46" s="35" t="s">
        <v>340</v>
      </c>
      <c r="C46">
        <v>58370</v>
      </c>
      <c r="D46" s="35" t="s">
        <v>304</v>
      </c>
      <c r="E46" s="35" t="s">
        <v>242</v>
      </c>
      <c r="F46" t="s">
        <v>22</v>
      </c>
      <c r="G46" t="s">
        <v>256</v>
      </c>
      <c r="H46">
        <v>451598</v>
      </c>
      <c r="I46" s="36">
        <v>41939</v>
      </c>
      <c r="J46" s="36">
        <v>41943</v>
      </c>
      <c r="K46" t="s">
        <v>234</v>
      </c>
      <c r="L46" s="36">
        <v>41978</v>
      </c>
      <c r="M46" s="43">
        <v>1</v>
      </c>
      <c r="N46" s="36" t="s">
        <v>47</v>
      </c>
      <c r="O46">
        <v>300</v>
      </c>
      <c r="P46" s="35" t="s">
        <v>51</v>
      </c>
      <c r="Q46">
        <v>2</v>
      </c>
    </row>
    <row r="47" spans="1:17" ht="12.75">
      <c r="A47" s="39" t="str">
        <f t="shared" si="0"/>
        <v>Report</v>
      </c>
      <c r="B47" s="35" t="s">
        <v>365</v>
      </c>
      <c r="C47">
        <v>54175</v>
      </c>
      <c r="D47" s="35" t="s">
        <v>304</v>
      </c>
      <c r="E47" s="35" t="s">
        <v>242</v>
      </c>
      <c r="F47" t="s">
        <v>68</v>
      </c>
      <c r="G47" t="s">
        <v>256</v>
      </c>
      <c r="H47">
        <v>434051</v>
      </c>
      <c r="I47" s="36">
        <v>41967</v>
      </c>
      <c r="J47" s="36">
        <v>41970</v>
      </c>
      <c r="K47" t="s">
        <v>234</v>
      </c>
      <c r="L47" s="36">
        <v>42019</v>
      </c>
      <c r="M47" s="43">
        <v>14</v>
      </c>
      <c r="N47" s="36" t="s">
        <v>50</v>
      </c>
      <c r="O47">
        <v>204</v>
      </c>
      <c r="P47" s="35" t="s">
        <v>112</v>
      </c>
      <c r="Q47">
        <v>2</v>
      </c>
    </row>
    <row r="48" spans="1:17" ht="12.75">
      <c r="A48" s="39" t="str">
        <f t="shared" si="0"/>
        <v>Report</v>
      </c>
      <c r="B48" s="35" t="s">
        <v>421</v>
      </c>
      <c r="C48">
        <v>130413</v>
      </c>
      <c r="D48" s="35" t="s">
        <v>304</v>
      </c>
      <c r="E48" s="35" t="s">
        <v>242</v>
      </c>
      <c r="F48" t="s">
        <v>65</v>
      </c>
      <c r="G48" t="s">
        <v>252</v>
      </c>
      <c r="H48">
        <v>429287</v>
      </c>
      <c r="I48" s="36">
        <v>41981</v>
      </c>
      <c r="J48" s="36">
        <v>41985</v>
      </c>
      <c r="K48" t="s">
        <v>234</v>
      </c>
      <c r="L48" s="36">
        <v>42027</v>
      </c>
      <c r="M48" s="43">
        <v>4</v>
      </c>
      <c r="N48" s="36" t="s">
        <v>46</v>
      </c>
      <c r="O48">
        <v>300</v>
      </c>
      <c r="P48" s="35" t="s">
        <v>63</v>
      </c>
      <c r="Q48">
        <v>3</v>
      </c>
    </row>
    <row r="49" spans="1:17" ht="12.75">
      <c r="A49" s="39" t="str">
        <f t="shared" si="0"/>
        <v>Report</v>
      </c>
      <c r="B49" s="35" t="s">
        <v>421</v>
      </c>
      <c r="C49">
        <v>130413</v>
      </c>
      <c r="D49" s="35" t="s">
        <v>304</v>
      </c>
      <c r="E49" s="35" t="s">
        <v>242</v>
      </c>
      <c r="F49" t="s">
        <v>65</v>
      </c>
      <c r="G49" t="s">
        <v>252</v>
      </c>
      <c r="H49">
        <v>429287</v>
      </c>
      <c r="I49" s="36">
        <v>41981</v>
      </c>
      <c r="J49" s="36">
        <v>41985</v>
      </c>
      <c r="K49" t="s">
        <v>234</v>
      </c>
      <c r="L49" s="36">
        <v>42027</v>
      </c>
      <c r="M49" s="43">
        <v>5</v>
      </c>
      <c r="N49" s="36" t="s">
        <v>343</v>
      </c>
      <c r="O49">
        <v>200</v>
      </c>
      <c r="P49" s="35" t="s">
        <v>99</v>
      </c>
      <c r="Q49">
        <v>3</v>
      </c>
    </row>
    <row r="50" spans="1:17" ht="12.75">
      <c r="A50" s="39" t="str">
        <f t="shared" si="0"/>
        <v>Report</v>
      </c>
      <c r="B50" s="35" t="s">
        <v>421</v>
      </c>
      <c r="C50">
        <v>130413</v>
      </c>
      <c r="D50" s="35" t="s">
        <v>304</v>
      </c>
      <c r="E50" s="35" t="s">
        <v>242</v>
      </c>
      <c r="F50" t="s">
        <v>65</v>
      </c>
      <c r="G50" t="s">
        <v>252</v>
      </c>
      <c r="H50">
        <v>429287</v>
      </c>
      <c r="I50" s="36">
        <v>41981</v>
      </c>
      <c r="J50" s="36">
        <v>41985</v>
      </c>
      <c r="K50" t="s">
        <v>234</v>
      </c>
      <c r="L50" s="36">
        <v>42027</v>
      </c>
      <c r="M50" s="43">
        <v>4</v>
      </c>
      <c r="N50" s="36" t="s">
        <v>46</v>
      </c>
      <c r="O50">
        <v>100</v>
      </c>
      <c r="P50" s="35" t="s">
        <v>48</v>
      </c>
      <c r="Q50">
        <v>3</v>
      </c>
    </row>
    <row r="51" spans="1:17" ht="12.75">
      <c r="A51" s="39" t="str">
        <f t="shared" si="0"/>
        <v>Report</v>
      </c>
      <c r="B51" s="35" t="s">
        <v>421</v>
      </c>
      <c r="C51">
        <v>130413</v>
      </c>
      <c r="D51" s="35" t="s">
        <v>304</v>
      </c>
      <c r="E51" s="35" t="s">
        <v>242</v>
      </c>
      <c r="F51" t="s">
        <v>65</v>
      </c>
      <c r="G51" t="s">
        <v>252</v>
      </c>
      <c r="H51">
        <v>429287</v>
      </c>
      <c r="I51" s="36">
        <v>41981</v>
      </c>
      <c r="J51" s="36">
        <v>41985</v>
      </c>
      <c r="K51" t="s">
        <v>234</v>
      </c>
      <c r="L51" s="36">
        <v>42027</v>
      </c>
      <c r="M51" s="43">
        <v>14</v>
      </c>
      <c r="N51" s="36" t="s">
        <v>50</v>
      </c>
      <c r="O51">
        <v>103</v>
      </c>
      <c r="P51" s="35" t="s">
        <v>92</v>
      </c>
      <c r="Q51">
        <v>3</v>
      </c>
    </row>
    <row r="52" spans="1:17" ht="12.75">
      <c r="A52" s="39" t="str">
        <f t="shared" si="0"/>
        <v>Report</v>
      </c>
      <c r="B52" s="35" t="s">
        <v>421</v>
      </c>
      <c r="C52">
        <v>130413</v>
      </c>
      <c r="D52" s="35" t="s">
        <v>304</v>
      </c>
      <c r="E52" s="35" t="s">
        <v>242</v>
      </c>
      <c r="F52" t="s">
        <v>65</v>
      </c>
      <c r="G52" t="s">
        <v>252</v>
      </c>
      <c r="H52">
        <v>429287</v>
      </c>
      <c r="I52" s="36">
        <v>41981</v>
      </c>
      <c r="J52" s="36">
        <v>41985</v>
      </c>
      <c r="K52" t="s">
        <v>234</v>
      </c>
      <c r="L52" s="36">
        <v>42027</v>
      </c>
      <c r="M52" s="43">
        <v>15</v>
      </c>
      <c r="N52" s="36" t="s">
        <v>45</v>
      </c>
      <c r="O52">
        <v>600</v>
      </c>
      <c r="P52" s="35" t="s">
        <v>120</v>
      </c>
      <c r="Q52">
        <v>3</v>
      </c>
    </row>
    <row r="53" spans="1:17" ht="12.75">
      <c r="A53" s="39" t="str">
        <f t="shared" si="0"/>
        <v>Report</v>
      </c>
      <c r="B53" s="35" t="s">
        <v>421</v>
      </c>
      <c r="C53">
        <v>130413</v>
      </c>
      <c r="D53" s="35" t="s">
        <v>304</v>
      </c>
      <c r="E53" s="35" t="s">
        <v>242</v>
      </c>
      <c r="F53" t="s">
        <v>65</v>
      </c>
      <c r="G53" t="s">
        <v>252</v>
      </c>
      <c r="H53">
        <v>429287</v>
      </c>
      <c r="I53" s="36">
        <v>41981</v>
      </c>
      <c r="J53" s="36">
        <v>41985</v>
      </c>
      <c r="K53" t="s">
        <v>234</v>
      </c>
      <c r="L53" s="36">
        <v>42027</v>
      </c>
      <c r="M53" s="43">
        <v>1</v>
      </c>
      <c r="N53" s="36" t="s">
        <v>47</v>
      </c>
      <c r="O53">
        <v>300</v>
      </c>
      <c r="P53" s="35" t="s">
        <v>51</v>
      </c>
      <c r="Q53">
        <v>2</v>
      </c>
    </row>
    <row r="54" spans="1:17" ht="12.75">
      <c r="A54" s="39" t="str">
        <f t="shared" si="0"/>
        <v>Report</v>
      </c>
      <c r="B54" s="35" t="s">
        <v>421</v>
      </c>
      <c r="C54">
        <v>130413</v>
      </c>
      <c r="D54" s="35" t="s">
        <v>304</v>
      </c>
      <c r="E54" s="35" t="s">
        <v>242</v>
      </c>
      <c r="F54" t="s">
        <v>65</v>
      </c>
      <c r="G54" t="s">
        <v>252</v>
      </c>
      <c r="H54">
        <v>429287</v>
      </c>
      <c r="I54" s="36">
        <v>41981</v>
      </c>
      <c r="J54" s="36">
        <v>41985</v>
      </c>
      <c r="K54" t="s">
        <v>234</v>
      </c>
      <c r="L54" s="36">
        <v>42027</v>
      </c>
      <c r="M54" s="43">
        <v>14</v>
      </c>
      <c r="N54" s="36" t="s">
        <v>50</v>
      </c>
      <c r="O54">
        <v>108</v>
      </c>
      <c r="P54" s="35" t="s">
        <v>52</v>
      </c>
      <c r="Q54">
        <v>2</v>
      </c>
    </row>
    <row r="55" spans="1:17" ht="12.75">
      <c r="A55" s="39" t="str">
        <f t="shared" si="0"/>
        <v>Report</v>
      </c>
      <c r="B55" s="35" t="s">
        <v>421</v>
      </c>
      <c r="C55">
        <v>130413</v>
      </c>
      <c r="D55" s="35" t="s">
        <v>304</v>
      </c>
      <c r="E55" s="35" t="s">
        <v>242</v>
      </c>
      <c r="F55" t="s">
        <v>65</v>
      </c>
      <c r="G55" t="s">
        <v>252</v>
      </c>
      <c r="H55">
        <v>429287</v>
      </c>
      <c r="I55" s="36">
        <v>41981</v>
      </c>
      <c r="J55" s="36">
        <v>41985</v>
      </c>
      <c r="K55" t="s">
        <v>234</v>
      </c>
      <c r="L55" s="36">
        <v>42027</v>
      </c>
      <c r="M55" s="43">
        <v>14</v>
      </c>
      <c r="N55" s="36" t="s">
        <v>50</v>
      </c>
      <c r="O55">
        <v>113</v>
      </c>
      <c r="P55" s="35" t="s">
        <v>159</v>
      </c>
      <c r="Q55">
        <v>2</v>
      </c>
    </row>
    <row r="56" spans="1:17" ht="12.75">
      <c r="A56" s="39" t="str">
        <f t="shared" si="0"/>
        <v>Report</v>
      </c>
      <c r="B56" s="35" t="s">
        <v>303</v>
      </c>
      <c r="C56">
        <v>130414</v>
      </c>
      <c r="D56" s="35" t="s">
        <v>304</v>
      </c>
      <c r="E56" s="35" t="s">
        <v>242</v>
      </c>
      <c r="F56" t="s">
        <v>433</v>
      </c>
      <c r="G56" t="s">
        <v>262</v>
      </c>
      <c r="H56">
        <v>446670</v>
      </c>
      <c r="I56" s="36">
        <v>41920</v>
      </c>
      <c r="J56" s="36">
        <v>41922</v>
      </c>
      <c r="K56" t="s">
        <v>234</v>
      </c>
      <c r="L56" s="36">
        <v>41967</v>
      </c>
      <c r="M56" s="43">
        <v>14</v>
      </c>
      <c r="N56" s="36" t="s">
        <v>50</v>
      </c>
      <c r="O56">
        <v>111</v>
      </c>
      <c r="P56" s="35" t="s">
        <v>107</v>
      </c>
      <c r="Q56">
        <v>4</v>
      </c>
    </row>
    <row r="57" spans="1:17" ht="12.75">
      <c r="A57" s="39" t="str">
        <f t="shared" si="0"/>
        <v>Report</v>
      </c>
      <c r="B57" s="35" t="s">
        <v>314</v>
      </c>
      <c r="C57">
        <v>58340</v>
      </c>
      <c r="D57" s="35" t="s">
        <v>315</v>
      </c>
      <c r="E57" s="35" t="s">
        <v>242</v>
      </c>
      <c r="F57" t="s">
        <v>22</v>
      </c>
      <c r="G57" t="s">
        <v>233</v>
      </c>
      <c r="H57">
        <v>430259</v>
      </c>
      <c r="I57" s="36">
        <v>41925</v>
      </c>
      <c r="J57" s="36">
        <v>41929</v>
      </c>
      <c r="K57" t="s">
        <v>234</v>
      </c>
      <c r="L57" s="36">
        <v>41970</v>
      </c>
      <c r="M57" s="43">
        <v>6</v>
      </c>
      <c r="N57" s="36" t="s">
        <v>44</v>
      </c>
      <c r="O57">
        <v>200</v>
      </c>
      <c r="P57" s="35" t="s">
        <v>144</v>
      </c>
      <c r="Q57">
        <v>3</v>
      </c>
    </row>
    <row r="58" spans="1:17" ht="12.75">
      <c r="A58" s="39" t="str">
        <f t="shared" si="0"/>
        <v>Report</v>
      </c>
      <c r="B58" s="35" t="s">
        <v>314</v>
      </c>
      <c r="C58">
        <v>58340</v>
      </c>
      <c r="D58" s="35" t="s">
        <v>315</v>
      </c>
      <c r="E58" s="35" t="s">
        <v>242</v>
      </c>
      <c r="F58" t="s">
        <v>22</v>
      </c>
      <c r="G58" t="s">
        <v>233</v>
      </c>
      <c r="H58">
        <v>430259</v>
      </c>
      <c r="I58" s="36">
        <v>41925</v>
      </c>
      <c r="J58" s="36">
        <v>41929</v>
      </c>
      <c r="K58" t="s">
        <v>234</v>
      </c>
      <c r="L58" s="36">
        <v>41970</v>
      </c>
      <c r="M58" s="43">
        <v>15</v>
      </c>
      <c r="N58" s="36" t="s">
        <v>45</v>
      </c>
      <c r="O58">
        <v>300</v>
      </c>
      <c r="P58" s="35" t="s">
        <v>101</v>
      </c>
      <c r="Q58">
        <v>2</v>
      </c>
    </row>
    <row r="59" spans="1:17" ht="12.75">
      <c r="A59" s="39" t="str">
        <f t="shared" si="0"/>
        <v>Report</v>
      </c>
      <c r="B59" s="35" t="s">
        <v>374</v>
      </c>
      <c r="C59">
        <v>51893</v>
      </c>
      <c r="D59" s="35" t="s">
        <v>315</v>
      </c>
      <c r="E59" s="35" t="s">
        <v>242</v>
      </c>
      <c r="F59" t="s">
        <v>22</v>
      </c>
      <c r="G59" t="s">
        <v>302</v>
      </c>
      <c r="H59">
        <v>446601</v>
      </c>
      <c r="I59" s="36">
        <v>41974</v>
      </c>
      <c r="J59" s="36">
        <v>41978</v>
      </c>
      <c r="K59" t="s">
        <v>234</v>
      </c>
      <c r="L59" s="36">
        <v>42025</v>
      </c>
      <c r="M59" s="43">
        <v>1</v>
      </c>
      <c r="N59" s="36" t="s">
        <v>47</v>
      </c>
      <c r="O59">
        <v>300</v>
      </c>
      <c r="P59" s="35" t="s">
        <v>51</v>
      </c>
      <c r="Q59">
        <v>3</v>
      </c>
    </row>
    <row r="60" spans="1:17" ht="12.75">
      <c r="A60" s="39" t="str">
        <f t="shared" si="0"/>
        <v>Report</v>
      </c>
      <c r="B60" s="35" t="s">
        <v>374</v>
      </c>
      <c r="C60">
        <v>51893</v>
      </c>
      <c r="D60" s="35" t="s">
        <v>315</v>
      </c>
      <c r="E60" s="35" t="s">
        <v>242</v>
      </c>
      <c r="F60" t="s">
        <v>22</v>
      </c>
      <c r="G60" t="s">
        <v>302</v>
      </c>
      <c r="H60">
        <v>446601</v>
      </c>
      <c r="I60" s="36">
        <v>41974</v>
      </c>
      <c r="J60" s="36">
        <v>41978</v>
      </c>
      <c r="K60" t="s">
        <v>234</v>
      </c>
      <c r="L60" s="36">
        <v>42025</v>
      </c>
      <c r="M60" s="43">
        <v>4</v>
      </c>
      <c r="N60" s="36" t="s">
        <v>46</v>
      </c>
      <c r="O60">
        <v>400</v>
      </c>
      <c r="P60" s="35" t="s">
        <v>150</v>
      </c>
      <c r="Q60">
        <v>4</v>
      </c>
    </row>
    <row r="61" spans="1:17" ht="12.75">
      <c r="A61" s="39" t="str">
        <f t="shared" si="0"/>
        <v>Report</v>
      </c>
      <c r="B61" s="35" t="s">
        <v>374</v>
      </c>
      <c r="C61">
        <v>51893</v>
      </c>
      <c r="D61" s="35" t="s">
        <v>315</v>
      </c>
      <c r="E61" s="35" t="s">
        <v>242</v>
      </c>
      <c r="F61" t="s">
        <v>22</v>
      </c>
      <c r="G61" t="s">
        <v>302</v>
      </c>
      <c r="H61">
        <v>446601</v>
      </c>
      <c r="I61" s="36">
        <v>41974</v>
      </c>
      <c r="J61" s="36">
        <v>41978</v>
      </c>
      <c r="K61" t="s">
        <v>234</v>
      </c>
      <c r="L61" s="36">
        <v>42025</v>
      </c>
      <c r="M61" s="43">
        <v>15</v>
      </c>
      <c r="N61" s="36" t="s">
        <v>45</v>
      </c>
      <c r="O61">
        <v>401</v>
      </c>
      <c r="P61" s="35" t="s">
        <v>102</v>
      </c>
      <c r="Q61">
        <v>4</v>
      </c>
    </row>
    <row r="62" spans="1:17" ht="12.75">
      <c r="A62" s="39" t="str">
        <f t="shared" si="0"/>
        <v>Report</v>
      </c>
      <c r="B62" s="35" t="s">
        <v>374</v>
      </c>
      <c r="C62">
        <v>51893</v>
      </c>
      <c r="D62" s="35" t="s">
        <v>315</v>
      </c>
      <c r="E62" s="35" t="s">
        <v>242</v>
      </c>
      <c r="F62" t="s">
        <v>22</v>
      </c>
      <c r="G62" t="s">
        <v>302</v>
      </c>
      <c r="H62">
        <v>446601</v>
      </c>
      <c r="I62" s="36">
        <v>41974</v>
      </c>
      <c r="J62" s="36">
        <v>41978</v>
      </c>
      <c r="K62" t="s">
        <v>234</v>
      </c>
      <c r="L62" s="36">
        <v>42025</v>
      </c>
      <c r="M62" s="43">
        <v>15</v>
      </c>
      <c r="N62" s="36" t="s">
        <v>45</v>
      </c>
      <c r="O62">
        <v>300</v>
      </c>
      <c r="P62" s="35" t="s">
        <v>101</v>
      </c>
      <c r="Q62">
        <v>3</v>
      </c>
    </row>
    <row r="63" spans="1:17" ht="12.75">
      <c r="A63" s="39" t="str">
        <f t="shared" si="0"/>
        <v>Report</v>
      </c>
      <c r="B63" s="35" t="s">
        <v>360</v>
      </c>
      <c r="C63">
        <v>58507</v>
      </c>
      <c r="D63" s="35" t="s">
        <v>405</v>
      </c>
      <c r="E63" s="35" t="s">
        <v>342</v>
      </c>
      <c r="F63" t="s">
        <v>22</v>
      </c>
      <c r="G63" t="s">
        <v>302</v>
      </c>
      <c r="H63">
        <v>451204</v>
      </c>
      <c r="I63" s="36">
        <v>41953</v>
      </c>
      <c r="J63" s="36">
        <v>41955</v>
      </c>
      <c r="K63" t="s">
        <v>234</v>
      </c>
      <c r="L63" s="36">
        <v>41988</v>
      </c>
      <c r="M63" s="43">
        <v>14</v>
      </c>
      <c r="N63" s="36" t="s">
        <v>50</v>
      </c>
      <c r="O63">
        <v>204</v>
      </c>
      <c r="P63" s="35" t="s">
        <v>112</v>
      </c>
      <c r="Q63">
        <v>2</v>
      </c>
    </row>
    <row r="64" spans="1:17" ht="12.75">
      <c r="A64" s="39" t="str">
        <f t="shared" si="0"/>
        <v>Report</v>
      </c>
      <c r="B64" s="35" t="s">
        <v>366</v>
      </c>
      <c r="C64">
        <v>58933</v>
      </c>
      <c r="D64" s="35" t="s">
        <v>311</v>
      </c>
      <c r="E64" s="35" t="s">
        <v>231</v>
      </c>
      <c r="F64" t="s">
        <v>22</v>
      </c>
      <c r="G64" t="s">
        <v>256</v>
      </c>
      <c r="H64">
        <v>454945</v>
      </c>
      <c r="I64" s="36">
        <v>41968</v>
      </c>
      <c r="J64" s="36">
        <v>41971</v>
      </c>
      <c r="K64" t="s">
        <v>234</v>
      </c>
      <c r="L64" s="36">
        <v>41997</v>
      </c>
      <c r="M64" s="43">
        <v>4</v>
      </c>
      <c r="N64" s="36" t="s">
        <v>46</v>
      </c>
      <c r="O64">
        <v>100</v>
      </c>
      <c r="P64" s="35" t="s">
        <v>48</v>
      </c>
      <c r="Q64">
        <v>3</v>
      </c>
    </row>
    <row r="65" spans="1:17" ht="12.75">
      <c r="A65" s="39" t="str">
        <f t="shared" si="0"/>
        <v>Report</v>
      </c>
      <c r="B65" s="35" t="s">
        <v>366</v>
      </c>
      <c r="C65">
        <v>58933</v>
      </c>
      <c r="D65" s="35" t="s">
        <v>311</v>
      </c>
      <c r="E65" s="35" t="s">
        <v>231</v>
      </c>
      <c r="F65" t="s">
        <v>22</v>
      </c>
      <c r="G65" t="s">
        <v>256</v>
      </c>
      <c r="H65">
        <v>454945</v>
      </c>
      <c r="I65" s="36">
        <v>41968</v>
      </c>
      <c r="J65" s="36">
        <v>41971</v>
      </c>
      <c r="K65" t="s">
        <v>234</v>
      </c>
      <c r="L65" s="36">
        <v>41997</v>
      </c>
      <c r="M65" s="43">
        <v>4</v>
      </c>
      <c r="N65" s="36" t="s">
        <v>46</v>
      </c>
      <c r="O65">
        <v>200</v>
      </c>
      <c r="P65" s="35" t="s">
        <v>89</v>
      </c>
      <c r="Q65">
        <v>3</v>
      </c>
    </row>
    <row r="66" spans="1:17" ht="12.75">
      <c r="A66" s="39" t="str">
        <f t="shared" si="0"/>
        <v>Report</v>
      </c>
      <c r="B66" s="35" t="s">
        <v>310</v>
      </c>
      <c r="C66">
        <v>53422</v>
      </c>
      <c r="D66" s="35" t="s">
        <v>311</v>
      </c>
      <c r="E66" s="35" t="s">
        <v>231</v>
      </c>
      <c r="F66" t="s">
        <v>68</v>
      </c>
      <c r="G66" t="s">
        <v>256</v>
      </c>
      <c r="H66">
        <v>452205</v>
      </c>
      <c r="I66" s="36">
        <v>41925</v>
      </c>
      <c r="J66" s="36">
        <v>41929</v>
      </c>
      <c r="K66" t="s">
        <v>234</v>
      </c>
      <c r="L66" s="36">
        <v>41962</v>
      </c>
      <c r="M66" s="43">
        <v>14</v>
      </c>
      <c r="N66" s="36" t="s">
        <v>50</v>
      </c>
      <c r="O66">
        <v>204</v>
      </c>
      <c r="P66" s="35" t="s">
        <v>112</v>
      </c>
      <c r="Q66">
        <v>2</v>
      </c>
    </row>
    <row r="67" spans="1:17" ht="12.75">
      <c r="A67" s="39" t="str">
        <f t="shared" si="0"/>
        <v>Report</v>
      </c>
      <c r="B67" s="35" t="s">
        <v>259</v>
      </c>
      <c r="C67">
        <v>54087</v>
      </c>
      <c r="D67" s="35" t="s">
        <v>260</v>
      </c>
      <c r="E67" s="35" t="s">
        <v>231</v>
      </c>
      <c r="F67" t="s">
        <v>68</v>
      </c>
      <c r="G67" t="s">
        <v>262</v>
      </c>
      <c r="H67">
        <v>446665</v>
      </c>
      <c r="I67" s="36">
        <v>41905</v>
      </c>
      <c r="J67" s="36">
        <v>41908</v>
      </c>
      <c r="K67" t="s">
        <v>234</v>
      </c>
      <c r="L67" s="36">
        <v>41941</v>
      </c>
      <c r="M67" s="43">
        <v>6</v>
      </c>
      <c r="N67" s="36" t="s">
        <v>44</v>
      </c>
      <c r="O67">
        <v>200</v>
      </c>
      <c r="P67" s="35" t="s">
        <v>144</v>
      </c>
      <c r="Q67">
        <v>2</v>
      </c>
    </row>
    <row r="68" spans="1:17" ht="12.75">
      <c r="A68" s="39" t="str">
        <f aca="true" t="shared" si="1" ref="A68:A131">IF(C68&lt;&gt;"",HYPERLINK(CONCATENATE("http://reports.ofsted.gov.uk/inspection-reports/find-inspection-report/provider/ELS/",C68),"Report"),"")</f>
        <v>Report</v>
      </c>
      <c r="B68" s="35" t="s">
        <v>329</v>
      </c>
      <c r="C68">
        <v>59159</v>
      </c>
      <c r="D68" s="35" t="s">
        <v>251</v>
      </c>
      <c r="E68" s="35" t="s">
        <v>250</v>
      </c>
      <c r="F68" t="s">
        <v>22</v>
      </c>
      <c r="G68" t="s">
        <v>302</v>
      </c>
      <c r="H68">
        <v>452693</v>
      </c>
      <c r="I68" s="36">
        <v>41939</v>
      </c>
      <c r="J68" s="36">
        <v>41943</v>
      </c>
      <c r="K68" t="s">
        <v>234</v>
      </c>
      <c r="L68" s="36">
        <v>41964</v>
      </c>
      <c r="M68" s="43">
        <v>4</v>
      </c>
      <c r="N68" s="36" t="s">
        <v>46</v>
      </c>
      <c r="O68">
        <v>200</v>
      </c>
      <c r="P68" s="35" t="s">
        <v>89</v>
      </c>
      <c r="Q68">
        <v>3</v>
      </c>
    </row>
    <row r="69" spans="1:17" ht="12.75">
      <c r="A69" s="39" t="str">
        <f t="shared" si="1"/>
        <v>Report</v>
      </c>
      <c r="B69" s="35" t="s">
        <v>329</v>
      </c>
      <c r="C69">
        <v>59159</v>
      </c>
      <c r="D69" s="35" t="s">
        <v>251</v>
      </c>
      <c r="E69" s="35" t="s">
        <v>250</v>
      </c>
      <c r="F69" t="s">
        <v>22</v>
      </c>
      <c r="G69" t="s">
        <v>302</v>
      </c>
      <c r="H69">
        <v>452693</v>
      </c>
      <c r="I69" s="36">
        <v>41939</v>
      </c>
      <c r="J69" s="36">
        <v>41943</v>
      </c>
      <c r="K69" t="s">
        <v>234</v>
      </c>
      <c r="L69" s="36">
        <v>41964</v>
      </c>
      <c r="M69" s="43">
        <v>15</v>
      </c>
      <c r="N69" s="36" t="s">
        <v>45</v>
      </c>
      <c r="O69">
        <v>200</v>
      </c>
      <c r="P69" s="35" t="s">
        <v>59</v>
      </c>
      <c r="Q69">
        <v>3</v>
      </c>
    </row>
    <row r="70" spans="1:17" ht="12.75">
      <c r="A70" s="39" t="str">
        <f t="shared" si="1"/>
        <v>Report</v>
      </c>
      <c r="B70" s="35" t="s">
        <v>329</v>
      </c>
      <c r="C70">
        <v>59159</v>
      </c>
      <c r="D70" s="35" t="s">
        <v>251</v>
      </c>
      <c r="E70" s="35" t="s">
        <v>250</v>
      </c>
      <c r="F70" t="s">
        <v>22</v>
      </c>
      <c r="G70" t="s">
        <v>302</v>
      </c>
      <c r="H70">
        <v>452693</v>
      </c>
      <c r="I70" s="36">
        <v>41939</v>
      </c>
      <c r="J70" s="36">
        <v>41943</v>
      </c>
      <c r="K70" t="s">
        <v>234</v>
      </c>
      <c r="L70" s="36">
        <v>41964</v>
      </c>
      <c r="M70" s="43">
        <v>15</v>
      </c>
      <c r="N70" s="36" t="s">
        <v>45</v>
      </c>
      <c r="O70">
        <v>300</v>
      </c>
      <c r="P70" s="35" t="s">
        <v>101</v>
      </c>
      <c r="Q70">
        <v>3</v>
      </c>
    </row>
    <row r="71" spans="1:17" ht="12.75">
      <c r="A71" s="39" t="str">
        <f t="shared" si="1"/>
        <v>Report</v>
      </c>
      <c r="B71" s="35" t="s">
        <v>249</v>
      </c>
      <c r="C71">
        <v>130468</v>
      </c>
      <c r="D71" s="35" t="s">
        <v>251</v>
      </c>
      <c r="E71" s="35" t="s">
        <v>250</v>
      </c>
      <c r="F71" t="s">
        <v>25</v>
      </c>
      <c r="G71" t="s">
        <v>252</v>
      </c>
      <c r="H71">
        <v>430285</v>
      </c>
      <c r="I71" s="36">
        <v>41898</v>
      </c>
      <c r="J71" s="36">
        <v>41901</v>
      </c>
      <c r="K71" t="s">
        <v>234</v>
      </c>
      <c r="L71" s="36">
        <v>41935</v>
      </c>
      <c r="M71" s="43">
        <v>10</v>
      </c>
      <c r="N71" s="36" t="s">
        <v>87</v>
      </c>
      <c r="O71">
        <v>100</v>
      </c>
      <c r="P71" s="35" t="s">
        <v>210</v>
      </c>
      <c r="Q71">
        <v>1</v>
      </c>
    </row>
    <row r="72" spans="1:17" ht="12.75">
      <c r="A72" s="39" t="str">
        <f t="shared" si="1"/>
        <v>Report</v>
      </c>
      <c r="B72" s="35" t="s">
        <v>249</v>
      </c>
      <c r="C72">
        <v>130468</v>
      </c>
      <c r="D72" s="35" t="s">
        <v>251</v>
      </c>
      <c r="E72" s="35" t="s">
        <v>250</v>
      </c>
      <c r="F72" t="s">
        <v>25</v>
      </c>
      <c r="G72" t="s">
        <v>252</v>
      </c>
      <c r="H72">
        <v>430285</v>
      </c>
      <c r="I72" s="36">
        <v>41898</v>
      </c>
      <c r="J72" s="36">
        <v>41901</v>
      </c>
      <c r="K72" t="s">
        <v>234</v>
      </c>
      <c r="L72" s="36">
        <v>41935</v>
      </c>
      <c r="M72" s="43">
        <v>10</v>
      </c>
      <c r="N72" s="36" t="s">
        <v>87</v>
      </c>
      <c r="O72">
        <v>400</v>
      </c>
      <c r="P72" s="35" t="s">
        <v>347</v>
      </c>
      <c r="Q72">
        <v>1</v>
      </c>
    </row>
    <row r="73" spans="1:17" ht="12.75">
      <c r="A73" s="39" t="str">
        <f t="shared" si="1"/>
        <v>Report</v>
      </c>
      <c r="B73" s="35" t="s">
        <v>249</v>
      </c>
      <c r="C73">
        <v>130468</v>
      </c>
      <c r="D73" s="35" t="s">
        <v>251</v>
      </c>
      <c r="E73" s="35" t="s">
        <v>250</v>
      </c>
      <c r="F73" t="s">
        <v>25</v>
      </c>
      <c r="G73" t="s">
        <v>252</v>
      </c>
      <c r="H73">
        <v>430285</v>
      </c>
      <c r="I73" s="36">
        <v>41898</v>
      </c>
      <c r="J73" s="36">
        <v>41901</v>
      </c>
      <c r="K73" t="s">
        <v>234</v>
      </c>
      <c r="L73" s="36">
        <v>41935</v>
      </c>
      <c r="M73" s="43">
        <v>6</v>
      </c>
      <c r="N73" s="36" t="s">
        <v>44</v>
      </c>
      <c r="O73">
        <v>100</v>
      </c>
      <c r="P73" s="35" t="s">
        <v>62</v>
      </c>
      <c r="Q73">
        <v>2</v>
      </c>
    </row>
    <row r="74" spans="1:17" ht="12.75">
      <c r="A74" s="39" t="str">
        <f t="shared" si="1"/>
        <v>Report</v>
      </c>
      <c r="B74" s="35" t="s">
        <v>249</v>
      </c>
      <c r="C74">
        <v>130468</v>
      </c>
      <c r="D74" s="35" t="s">
        <v>251</v>
      </c>
      <c r="E74" s="35" t="s">
        <v>250</v>
      </c>
      <c r="F74" t="s">
        <v>25</v>
      </c>
      <c r="G74" t="s">
        <v>252</v>
      </c>
      <c r="H74">
        <v>430285</v>
      </c>
      <c r="I74" s="36">
        <v>41898</v>
      </c>
      <c r="J74" s="36">
        <v>41901</v>
      </c>
      <c r="K74" t="s">
        <v>234</v>
      </c>
      <c r="L74" s="36">
        <v>41935</v>
      </c>
      <c r="M74" s="43">
        <v>2</v>
      </c>
      <c r="N74" s="36" t="s">
        <v>104</v>
      </c>
      <c r="O74">
        <v>200</v>
      </c>
      <c r="P74" s="35" t="s">
        <v>105</v>
      </c>
      <c r="Q74">
        <v>1</v>
      </c>
    </row>
    <row r="75" spans="1:17" ht="12.75">
      <c r="A75" s="39" t="str">
        <f t="shared" si="1"/>
        <v>Report</v>
      </c>
      <c r="B75" s="35" t="s">
        <v>249</v>
      </c>
      <c r="C75">
        <v>130468</v>
      </c>
      <c r="D75" s="35" t="s">
        <v>251</v>
      </c>
      <c r="E75" s="35" t="s">
        <v>250</v>
      </c>
      <c r="F75" t="s">
        <v>25</v>
      </c>
      <c r="G75" t="s">
        <v>252</v>
      </c>
      <c r="H75">
        <v>430285</v>
      </c>
      <c r="I75" s="36">
        <v>41898</v>
      </c>
      <c r="J75" s="36">
        <v>41901</v>
      </c>
      <c r="K75" t="s">
        <v>234</v>
      </c>
      <c r="L75" s="36">
        <v>41935</v>
      </c>
      <c r="M75" s="43">
        <v>2</v>
      </c>
      <c r="N75" s="36" t="s">
        <v>104</v>
      </c>
      <c r="O75">
        <v>100</v>
      </c>
      <c r="P75" s="35" t="s">
        <v>54</v>
      </c>
      <c r="Q75">
        <v>2</v>
      </c>
    </row>
    <row r="76" spans="1:17" ht="12.75">
      <c r="A76" s="39" t="str">
        <f t="shared" si="1"/>
        <v>Report</v>
      </c>
      <c r="B76" s="35" t="s">
        <v>370</v>
      </c>
      <c r="C76">
        <v>54666</v>
      </c>
      <c r="D76" s="35" t="s">
        <v>432</v>
      </c>
      <c r="E76" s="35" t="s">
        <v>231</v>
      </c>
      <c r="F76" t="s">
        <v>68</v>
      </c>
      <c r="G76" t="s">
        <v>262</v>
      </c>
      <c r="H76">
        <v>446667</v>
      </c>
      <c r="I76" s="36">
        <v>41967</v>
      </c>
      <c r="J76" s="36">
        <v>41971</v>
      </c>
      <c r="K76" t="s">
        <v>234</v>
      </c>
      <c r="L76" s="36">
        <v>41997</v>
      </c>
      <c r="M76" s="43">
        <v>1</v>
      </c>
      <c r="N76" s="36" t="s">
        <v>47</v>
      </c>
      <c r="O76">
        <v>300</v>
      </c>
      <c r="P76" s="35" t="s">
        <v>51</v>
      </c>
      <c r="Q76">
        <v>2</v>
      </c>
    </row>
    <row r="77" spans="1:17" ht="12.75">
      <c r="A77" s="39" t="str">
        <f t="shared" si="1"/>
        <v>Report</v>
      </c>
      <c r="B77" s="35" t="s">
        <v>370</v>
      </c>
      <c r="C77">
        <v>54666</v>
      </c>
      <c r="D77" s="35" t="s">
        <v>432</v>
      </c>
      <c r="E77" s="35" t="s">
        <v>231</v>
      </c>
      <c r="F77" t="s">
        <v>68</v>
      </c>
      <c r="G77" t="s">
        <v>262</v>
      </c>
      <c r="H77">
        <v>446667</v>
      </c>
      <c r="I77" s="36">
        <v>41967</v>
      </c>
      <c r="J77" s="36">
        <v>41971</v>
      </c>
      <c r="K77" t="s">
        <v>234</v>
      </c>
      <c r="L77" s="36">
        <v>41997</v>
      </c>
      <c r="M77" s="43">
        <v>6</v>
      </c>
      <c r="N77" s="36" t="s">
        <v>44</v>
      </c>
      <c r="O77">
        <v>200</v>
      </c>
      <c r="P77" s="35" t="s">
        <v>144</v>
      </c>
      <c r="Q77">
        <v>2</v>
      </c>
    </row>
    <row r="78" spans="1:17" ht="12.75">
      <c r="A78" s="39" t="str">
        <f t="shared" si="1"/>
        <v>Report</v>
      </c>
      <c r="B78" s="35" t="s">
        <v>370</v>
      </c>
      <c r="C78">
        <v>54666</v>
      </c>
      <c r="D78" s="35" t="s">
        <v>432</v>
      </c>
      <c r="E78" s="35" t="s">
        <v>231</v>
      </c>
      <c r="F78" t="s">
        <v>68</v>
      </c>
      <c r="G78" t="s">
        <v>262</v>
      </c>
      <c r="H78">
        <v>446667</v>
      </c>
      <c r="I78" s="36">
        <v>41967</v>
      </c>
      <c r="J78" s="36">
        <v>41971</v>
      </c>
      <c r="K78" t="s">
        <v>234</v>
      </c>
      <c r="L78" s="36">
        <v>41997</v>
      </c>
      <c r="M78" s="43">
        <v>17</v>
      </c>
      <c r="N78" s="36" t="s">
        <v>110</v>
      </c>
      <c r="O78">
        <v>0</v>
      </c>
      <c r="P78" s="35" t="s">
        <v>110</v>
      </c>
      <c r="Q78">
        <v>2</v>
      </c>
    </row>
    <row r="79" spans="1:17" ht="12.75">
      <c r="A79" s="39" t="str">
        <f t="shared" si="1"/>
        <v>Report</v>
      </c>
      <c r="B79" s="35" t="s">
        <v>386</v>
      </c>
      <c r="C79">
        <v>130599</v>
      </c>
      <c r="D79" s="35" t="s">
        <v>284</v>
      </c>
      <c r="E79" s="35" t="s">
        <v>275</v>
      </c>
      <c r="F79" t="s">
        <v>65</v>
      </c>
      <c r="G79" t="s">
        <v>267</v>
      </c>
      <c r="H79">
        <v>447145</v>
      </c>
      <c r="I79" s="36">
        <v>41960</v>
      </c>
      <c r="J79" s="36">
        <v>41964</v>
      </c>
      <c r="K79" t="s">
        <v>234</v>
      </c>
      <c r="L79" s="36">
        <v>42012</v>
      </c>
      <c r="M79" s="43">
        <v>1</v>
      </c>
      <c r="N79" s="36" t="s">
        <v>47</v>
      </c>
      <c r="O79">
        <v>300</v>
      </c>
      <c r="P79" s="35" t="s">
        <v>51</v>
      </c>
      <c r="Q79">
        <v>3</v>
      </c>
    </row>
    <row r="80" spans="1:17" ht="12.75">
      <c r="A80" s="39" t="str">
        <f t="shared" si="1"/>
        <v>Report</v>
      </c>
      <c r="B80" s="35" t="s">
        <v>386</v>
      </c>
      <c r="C80">
        <v>130599</v>
      </c>
      <c r="D80" s="35" t="s">
        <v>284</v>
      </c>
      <c r="E80" s="35" t="s">
        <v>275</v>
      </c>
      <c r="F80" t="s">
        <v>65</v>
      </c>
      <c r="G80" t="s">
        <v>267</v>
      </c>
      <c r="H80">
        <v>447145</v>
      </c>
      <c r="I80" s="36">
        <v>41960</v>
      </c>
      <c r="J80" s="36">
        <v>41964</v>
      </c>
      <c r="K80" t="s">
        <v>234</v>
      </c>
      <c r="L80" s="36">
        <v>42012</v>
      </c>
      <c r="M80" s="43">
        <v>9</v>
      </c>
      <c r="N80" s="36" t="s">
        <v>143</v>
      </c>
      <c r="O80">
        <v>300</v>
      </c>
      <c r="P80" s="35" t="s">
        <v>86</v>
      </c>
      <c r="Q80">
        <v>3</v>
      </c>
    </row>
    <row r="81" spans="1:17" ht="12.75">
      <c r="A81" s="39" t="str">
        <f t="shared" si="1"/>
        <v>Report</v>
      </c>
      <c r="B81" s="35" t="s">
        <v>386</v>
      </c>
      <c r="C81">
        <v>130599</v>
      </c>
      <c r="D81" s="35" t="s">
        <v>284</v>
      </c>
      <c r="E81" s="35" t="s">
        <v>275</v>
      </c>
      <c r="F81" t="s">
        <v>65</v>
      </c>
      <c r="G81" t="s">
        <v>267</v>
      </c>
      <c r="H81">
        <v>447145</v>
      </c>
      <c r="I81" s="36">
        <v>41960</v>
      </c>
      <c r="J81" s="36">
        <v>41964</v>
      </c>
      <c r="K81" t="s">
        <v>234</v>
      </c>
      <c r="L81" s="36">
        <v>42012</v>
      </c>
      <c r="M81" s="43">
        <v>14</v>
      </c>
      <c r="N81" s="36" t="s">
        <v>50</v>
      </c>
      <c r="O81">
        <v>103</v>
      </c>
      <c r="P81" s="35" t="s">
        <v>92</v>
      </c>
      <c r="Q81">
        <v>4</v>
      </c>
    </row>
    <row r="82" spans="1:17" ht="12.75">
      <c r="A82" s="39" t="str">
        <f t="shared" si="1"/>
        <v>Report</v>
      </c>
      <c r="B82" s="35" t="s">
        <v>386</v>
      </c>
      <c r="C82">
        <v>130599</v>
      </c>
      <c r="D82" s="35" t="s">
        <v>284</v>
      </c>
      <c r="E82" s="35" t="s">
        <v>275</v>
      </c>
      <c r="F82" t="s">
        <v>65</v>
      </c>
      <c r="G82" t="s">
        <v>267</v>
      </c>
      <c r="H82">
        <v>447145</v>
      </c>
      <c r="I82" s="36">
        <v>41960</v>
      </c>
      <c r="J82" s="36">
        <v>41964</v>
      </c>
      <c r="K82" t="s">
        <v>234</v>
      </c>
      <c r="L82" s="36">
        <v>42012</v>
      </c>
      <c r="M82" s="43">
        <v>14</v>
      </c>
      <c r="N82" s="36" t="s">
        <v>50</v>
      </c>
      <c r="O82">
        <v>113</v>
      </c>
      <c r="P82" s="35" t="s">
        <v>159</v>
      </c>
      <c r="Q82">
        <v>4</v>
      </c>
    </row>
    <row r="83" spans="1:17" ht="12.75">
      <c r="A83" s="39" t="str">
        <f t="shared" si="1"/>
        <v>Report</v>
      </c>
      <c r="B83" s="35" t="s">
        <v>386</v>
      </c>
      <c r="C83">
        <v>130599</v>
      </c>
      <c r="D83" s="35" t="s">
        <v>284</v>
      </c>
      <c r="E83" s="35" t="s">
        <v>275</v>
      </c>
      <c r="F83" t="s">
        <v>65</v>
      </c>
      <c r="G83" t="s">
        <v>267</v>
      </c>
      <c r="H83">
        <v>447145</v>
      </c>
      <c r="I83" s="36">
        <v>41960</v>
      </c>
      <c r="J83" s="36">
        <v>41964</v>
      </c>
      <c r="K83" t="s">
        <v>234</v>
      </c>
      <c r="L83" s="36">
        <v>42012</v>
      </c>
      <c r="M83" s="43">
        <v>5</v>
      </c>
      <c r="N83" s="36" t="s">
        <v>343</v>
      </c>
      <c r="O83">
        <v>200</v>
      </c>
      <c r="P83" s="35" t="s">
        <v>99</v>
      </c>
      <c r="Q83">
        <v>4</v>
      </c>
    </row>
    <row r="84" spans="1:17" ht="12.75">
      <c r="A84" s="39" t="str">
        <f t="shared" si="1"/>
        <v>Report</v>
      </c>
      <c r="B84" s="35" t="s">
        <v>386</v>
      </c>
      <c r="C84">
        <v>130599</v>
      </c>
      <c r="D84" s="35" t="s">
        <v>284</v>
      </c>
      <c r="E84" s="35" t="s">
        <v>275</v>
      </c>
      <c r="F84" t="s">
        <v>65</v>
      </c>
      <c r="G84" t="s">
        <v>267</v>
      </c>
      <c r="H84">
        <v>447145</v>
      </c>
      <c r="I84" s="36">
        <v>41960</v>
      </c>
      <c r="J84" s="36">
        <v>41964</v>
      </c>
      <c r="K84" t="s">
        <v>234</v>
      </c>
      <c r="L84" s="36">
        <v>42012</v>
      </c>
      <c r="M84" s="43">
        <v>7</v>
      </c>
      <c r="N84" s="36" t="s">
        <v>53</v>
      </c>
      <c r="O84">
        <v>301</v>
      </c>
      <c r="P84" s="35" t="s">
        <v>49</v>
      </c>
      <c r="Q84">
        <v>4</v>
      </c>
    </row>
    <row r="85" spans="1:17" ht="12.75">
      <c r="A85" s="39" t="str">
        <f t="shared" si="1"/>
        <v>Report</v>
      </c>
      <c r="B85" s="35" t="s">
        <v>386</v>
      </c>
      <c r="C85">
        <v>130599</v>
      </c>
      <c r="D85" s="35" t="s">
        <v>284</v>
      </c>
      <c r="E85" s="35" t="s">
        <v>275</v>
      </c>
      <c r="F85" t="s">
        <v>65</v>
      </c>
      <c r="G85" t="s">
        <v>267</v>
      </c>
      <c r="H85">
        <v>447145</v>
      </c>
      <c r="I85" s="36">
        <v>41960</v>
      </c>
      <c r="J85" s="36">
        <v>41964</v>
      </c>
      <c r="K85" t="s">
        <v>234</v>
      </c>
      <c r="L85" s="36">
        <v>42012</v>
      </c>
      <c r="M85" s="43">
        <v>9</v>
      </c>
      <c r="N85" s="36" t="s">
        <v>143</v>
      </c>
      <c r="O85">
        <v>200</v>
      </c>
      <c r="P85" s="35" t="s">
        <v>58</v>
      </c>
      <c r="Q85">
        <v>3</v>
      </c>
    </row>
    <row r="86" spans="1:17" ht="12.75">
      <c r="A86" s="39" t="str">
        <f t="shared" si="1"/>
        <v>Report</v>
      </c>
      <c r="B86" s="35" t="s">
        <v>283</v>
      </c>
      <c r="C86">
        <v>53201</v>
      </c>
      <c r="D86" s="35" t="s">
        <v>284</v>
      </c>
      <c r="E86" s="35" t="s">
        <v>275</v>
      </c>
      <c r="F86" t="s">
        <v>68</v>
      </c>
      <c r="G86" t="s">
        <v>285</v>
      </c>
      <c r="H86">
        <v>434069</v>
      </c>
      <c r="I86" s="36">
        <v>41911</v>
      </c>
      <c r="J86" s="36">
        <v>41915</v>
      </c>
      <c r="K86" t="s">
        <v>234</v>
      </c>
      <c r="L86" s="36">
        <v>41950</v>
      </c>
      <c r="M86" s="43">
        <v>14</v>
      </c>
      <c r="N86" s="36" t="s">
        <v>50</v>
      </c>
      <c r="O86">
        <v>114</v>
      </c>
      <c r="P86" s="35" t="s">
        <v>93</v>
      </c>
      <c r="Q86">
        <v>2</v>
      </c>
    </row>
    <row r="87" spans="1:17" ht="12.75">
      <c r="A87" s="39" t="str">
        <f t="shared" si="1"/>
        <v>Report</v>
      </c>
      <c r="B87" s="35" t="s">
        <v>283</v>
      </c>
      <c r="C87">
        <v>53201</v>
      </c>
      <c r="D87" s="35" t="s">
        <v>284</v>
      </c>
      <c r="E87" s="35" t="s">
        <v>275</v>
      </c>
      <c r="F87" t="s">
        <v>68</v>
      </c>
      <c r="G87" t="s">
        <v>285</v>
      </c>
      <c r="H87">
        <v>434069</v>
      </c>
      <c r="I87" s="36">
        <v>41911</v>
      </c>
      <c r="J87" s="36">
        <v>41915</v>
      </c>
      <c r="K87" t="s">
        <v>234</v>
      </c>
      <c r="L87" s="36">
        <v>41950</v>
      </c>
      <c r="M87" s="43">
        <v>14</v>
      </c>
      <c r="N87" s="36" t="s">
        <v>50</v>
      </c>
      <c r="O87">
        <v>103</v>
      </c>
      <c r="P87" s="35" t="s">
        <v>92</v>
      </c>
      <c r="Q87">
        <v>2</v>
      </c>
    </row>
    <row r="88" spans="1:17" ht="12.75">
      <c r="A88" s="39" t="str">
        <f t="shared" si="1"/>
        <v>Report</v>
      </c>
      <c r="B88" s="35" t="s">
        <v>283</v>
      </c>
      <c r="C88">
        <v>53201</v>
      </c>
      <c r="D88" s="35" t="s">
        <v>284</v>
      </c>
      <c r="E88" s="35" t="s">
        <v>275</v>
      </c>
      <c r="F88" t="s">
        <v>68</v>
      </c>
      <c r="G88" t="s">
        <v>285</v>
      </c>
      <c r="H88">
        <v>434069</v>
      </c>
      <c r="I88" s="36">
        <v>41911</v>
      </c>
      <c r="J88" s="36">
        <v>41915</v>
      </c>
      <c r="K88" t="s">
        <v>234</v>
      </c>
      <c r="L88" s="36">
        <v>41950</v>
      </c>
      <c r="M88" s="43">
        <v>15</v>
      </c>
      <c r="N88" s="36" t="s">
        <v>45</v>
      </c>
      <c r="O88">
        <v>600</v>
      </c>
      <c r="P88" s="35" t="s">
        <v>120</v>
      </c>
      <c r="Q88">
        <v>2</v>
      </c>
    </row>
    <row r="89" spans="1:17" ht="12.75">
      <c r="A89" s="39" t="str">
        <f t="shared" si="1"/>
        <v>Report</v>
      </c>
      <c r="B89" s="35" t="s">
        <v>368</v>
      </c>
      <c r="C89">
        <v>58611</v>
      </c>
      <c r="D89" s="35" t="s">
        <v>437</v>
      </c>
      <c r="E89" s="35" t="s">
        <v>242</v>
      </c>
      <c r="F89" t="s">
        <v>68</v>
      </c>
      <c r="G89" t="s">
        <v>233</v>
      </c>
      <c r="H89">
        <v>430254</v>
      </c>
      <c r="I89" s="36">
        <v>41967</v>
      </c>
      <c r="J89" s="36">
        <v>41971</v>
      </c>
      <c r="K89" t="s">
        <v>234</v>
      </c>
      <c r="L89" s="36">
        <v>42017</v>
      </c>
      <c r="M89" s="43">
        <v>1</v>
      </c>
      <c r="N89" s="36" t="s">
        <v>47</v>
      </c>
      <c r="O89">
        <v>300</v>
      </c>
      <c r="P89" s="35" t="s">
        <v>51</v>
      </c>
      <c r="Q89">
        <v>2</v>
      </c>
    </row>
    <row r="90" spans="1:17" ht="12.75">
      <c r="A90" s="39" t="str">
        <f t="shared" si="1"/>
        <v>Report</v>
      </c>
      <c r="B90" s="35" t="s">
        <v>368</v>
      </c>
      <c r="C90">
        <v>58611</v>
      </c>
      <c r="D90" s="35" t="s">
        <v>437</v>
      </c>
      <c r="E90" s="35" t="s">
        <v>242</v>
      </c>
      <c r="F90" t="s">
        <v>68</v>
      </c>
      <c r="G90" t="s">
        <v>233</v>
      </c>
      <c r="H90">
        <v>430254</v>
      </c>
      <c r="I90" s="36">
        <v>41967</v>
      </c>
      <c r="J90" s="36">
        <v>41971</v>
      </c>
      <c r="K90" t="s">
        <v>234</v>
      </c>
      <c r="L90" s="36">
        <v>42017</v>
      </c>
      <c r="M90" s="43">
        <v>5</v>
      </c>
      <c r="N90" s="36" t="s">
        <v>343</v>
      </c>
      <c r="O90">
        <v>200</v>
      </c>
      <c r="P90" s="35" t="s">
        <v>99</v>
      </c>
      <c r="Q90">
        <v>2</v>
      </c>
    </row>
    <row r="91" spans="1:17" ht="12.75">
      <c r="A91" s="39" t="str">
        <f t="shared" si="1"/>
        <v>Report</v>
      </c>
      <c r="B91" s="35" t="s">
        <v>368</v>
      </c>
      <c r="C91">
        <v>58611</v>
      </c>
      <c r="D91" s="35" t="s">
        <v>437</v>
      </c>
      <c r="E91" s="35" t="s">
        <v>242</v>
      </c>
      <c r="F91" t="s">
        <v>68</v>
      </c>
      <c r="G91" t="s">
        <v>233</v>
      </c>
      <c r="H91">
        <v>430254</v>
      </c>
      <c r="I91" s="36">
        <v>41967</v>
      </c>
      <c r="J91" s="36">
        <v>41971</v>
      </c>
      <c r="K91" t="s">
        <v>234</v>
      </c>
      <c r="L91" s="36">
        <v>42017</v>
      </c>
      <c r="M91" s="43">
        <v>15</v>
      </c>
      <c r="N91" s="36" t="s">
        <v>45</v>
      </c>
      <c r="O91">
        <v>200</v>
      </c>
      <c r="P91" s="35" t="s">
        <v>59</v>
      </c>
      <c r="Q91">
        <v>2</v>
      </c>
    </row>
    <row r="92" spans="1:17" ht="12.75">
      <c r="A92" s="39" t="str">
        <f t="shared" si="1"/>
        <v>Report</v>
      </c>
      <c r="B92" s="35" t="s">
        <v>368</v>
      </c>
      <c r="C92">
        <v>58611</v>
      </c>
      <c r="D92" s="35" t="s">
        <v>437</v>
      </c>
      <c r="E92" s="35" t="s">
        <v>242</v>
      </c>
      <c r="F92" t="s">
        <v>68</v>
      </c>
      <c r="G92" t="s">
        <v>233</v>
      </c>
      <c r="H92">
        <v>430254</v>
      </c>
      <c r="I92" s="36">
        <v>41967</v>
      </c>
      <c r="J92" s="36">
        <v>41971</v>
      </c>
      <c r="K92" t="s">
        <v>234</v>
      </c>
      <c r="L92" s="36">
        <v>42017</v>
      </c>
      <c r="M92" s="43">
        <v>14</v>
      </c>
      <c r="N92" s="36" t="s">
        <v>50</v>
      </c>
      <c r="O92">
        <v>114</v>
      </c>
      <c r="P92" s="35" t="s">
        <v>93</v>
      </c>
      <c r="Q92">
        <v>2</v>
      </c>
    </row>
    <row r="93" spans="1:17" ht="12.75">
      <c r="A93" s="39" t="str">
        <f t="shared" si="1"/>
        <v>Report</v>
      </c>
      <c r="B93" s="35" t="s">
        <v>380</v>
      </c>
      <c r="C93">
        <v>139243</v>
      </c>
      <c r="D93" s="35" t="s">
        <v>409</v>
      </c>
      <c r="E93" s="35" t="s">
        <v>242</v>
      </c>
      <c r="F93" t="s">
        <v>348</v>
      </c>
      <c r="G93" t="s">
        <v>240</v>
      </c>
      <c r="H93">
        <v>446688</v>
      </c>
      <c r="I93" s="36">
        <v>41955</v>
      </c>
      <c r="J93" s="36">
        <v>41957</v>
      </c>
      <c r="K93" t="s">
        <v>234</v>
      </c>
      <c r="L93" s="36">
        <v>41992</v>
      </c>
      <c r="M93" s="43">
        <v>14</v>
      </c>
      <c r="N93" s="36" t="s">
        <v>50</v>
      </c>
      <c r="O93">
        <v>108</v>
      </c>
      <c r="P93" s="35" t="s">
        <v>52</v>
      </c>
      <c r="Q93">
        <v>3</v>
      </c>
    </row>
    <row r="94" spans="1:17" ht="12.75">
      <c r="A94" s="39" t="str">
        <f t="shared" si="1"/>
        <v>Report</v>
      </c>
      <c r="B94" s="35" t="s">
        <v>358</v>
      </c>
      <c r="C94">
        <v>53124</v>
      </c>
      <c r="D94" s="35" t="s">
        <v>409</v>
      </c>
      <c r="E94" s="35" t="s">
        <v>242</v>
      </c>
      <c r="F94" t="s">
        <v>68</v>
      </c>
      <c r="G94" t="s">
        <v>355</v>
      </c>
      <c r="H94">
        <v>430294</v>
      </c>
      <c r="I94" s="36">
        <v>41953</v>
      </c>
      <c r="J94" s="36">
        <v>41957</v>
      </c>
      <c r="K94" t="s">
        <v>234</v>
      </c>
      <c r="L94" s="36">
        <v>41992</v>
      </c>
      <c r="M94" s="43">
        <v>6</v>
      </c>
      <c r="N94" s="36" t="s">
        <v>44</v>
      </c>
      <c r="O94">
        <v>200</v>
      </c>
      <c r="P94" s="35" t="s">
        <v>144</v>
      </c>
      <c r="Q94">
        <v>3</v>
      </c>
    </row>
    <row r="95" spans="1:17" ht="12.75">
      <c r="A95" s="39" t="str">
        <f t="shared" si="1"/>
        <v>Report</v>
      </c>
      <c r="B95" s="35" t="s">
        <v>358</v>
      </c>
      <c r="C95">
        <v>53124</v>
      </c>
      <c r="D95" s="35" t="s">
        <v>409</v>
      </c>
      <c r="E95" s="35" t="s">
        <v>242</v>
      </c>
      <c r="F95" t="s">
        <v>68</v>
      </c>
      <c r="G95" t="s">
        <v>355</v>
      </c>
      <c r="H95">
        <v>430294</v>
      </c>
      <c r="I95" s="36">
        <v>41953</v>
      </c>
      <c r="J95" s="36">
        <v>41957</v>
      </c>
      <c r="K95" t="s">
        <v>234</v>
      </c>
      <c r="L95" s="36">
        <v>41992</v>
      </c>
      <c r="M95" s="43">
        <v>14</v>
      </c>
      <c r="N95" s="36" t="s">
        <v>50</v>
      </c>
      <c r="O95">
        <v>114</v>
      </c>
      <c r="P95" s="35" t="s">
        <v>93</v>
      </c>
      <c r="Q95">
        <v>3</v>
      </c>
    </row>
    <row r="96" spans="1:17" ht="12.75">
      <c r="A96" s="39" t="str">
        <f t="shared" si="1"/>
        <v>Report</v>
      </c>
      <c r="B96" s="35" t="s">
        <v>358</v>
      </c>
      <c r="C96">
        <v>53124</v>
      </c>
      <c r="D96" s="35" t="s">
        <v>409</v>
      </c>
      <c r="E96" s="35" t="s">
        <v>242</v>
      </c>
      <c r="F96" t="s">
        <v>68</v>
      </c>
      <c r="G96" t="s">
        <v>355</v>
      </c>
      <c r="H96">
        <v>430294</v>
      </c>
      <c r="I96" s="36">
        <v>41953</v>
      </c>
      <c r="J96" s="36">
        <v>41957</v>
      </c>
      <c r="K96" t="s">
        <v>234</v>
      </c>
      <c r="L96" s="36">
        <v>41992</v>
      </c>
      <c r="M96" s="43">
        <v>14</v>
      </c>
      <c r="N96" s="36" t="s">
        <v>50</v>
      </c>
      <c r="O96">
        <v>103</v>
      </c>
      <c r="P96" s="35" t="s">
        <v>92</v>
      </c>
      <c r="Q96">
        <v>2</v>
      </c>
    </row>
    <row r="97" spans="1:17" ht="12.75">
      <c r="A97" s="39" t="str">
        <f t="shared" si="1"/>
        <v>Report</v>
      </c>
      <c r="B97" s="35" t="s">
        <v>369</v>
      </c>
      <c r="C97">
        <v>54158</v>
      </c>
      <c r="D97" s="35" t="s">
        <v>430</v>
      </c>
      <c r="E97" s="35" t="s">
        <v>342</v>
      </c>
      <c r="F97" t="s">
        <v>22</v>
      </c>
      <c r="G97" t="s">
        <v>233</v>
      </c>
      <c r="H97">
        <v>446603</v>
      </c>
      <c r="I97" s="36">
        <v>41967</v>
      </c>
      <c r="J97" s="36">
        <v>41971</v>
      </c>
      <c r="K97" t="s">
        <v>234</v>
      </c>
      <c r="L97" s="36">
        <v>41997</v>
      </c>
      <c r="M97" s="50">
        <v>14</v>
      </c>
      <c r="N97" s="50" t="s">
        <v>50</v>
      </c>
      <c r="O97">
        <v>204</v>
      </c>
      <c r="P97" s="35" t="s">
        <v>112</v>
      </c>
      <c r="Q97">
        <v>2</v>
      </c>
    </row>
    <row r="98" spans="1:17" ht="12.75">
      <c r="A98" s="39" t="str">
        <f t="shared" si="1"/>
        <v>Report</v>
      </c>
      <c r="B98" s="35" t="s">
        <v>369</v>
      </c>
      <c r="C98">
        <v>54158</v>
      </c>
      <c r="D98" s="35" t="s">
        <v>430</v>
      </c>
      <c r="E98" s="35" t="s">
        <v>342</v>
      </c>
      <c r="F98" t="s">
        <v>22</v>
      </c>
      <c r="G98" t="s">
        <v>233</v>
      </c>
      <c r="H98">
        <v>446603</v>
      </c>
      <c r="I98" s="36">
        <v>41967</v>
      </c>
      <c r="J98" s="36">
        <v>41971</v>
      </c>
      <c r="K98" t="s">
        <v>234</v>
      </c>
      <c r="L98" s="36">
        <v>41997</v>
      </c>
      <c r="M98" s="43">
        <v>15</v>
      </c>
      <c r="N98" s="36" t="s">
        <v>45</v>
      </c>
      <c r="O98">
        <v>200</v>
      </c>
      <c r="P98" s="35" t="s">
        <v>59</v>
      </c>
      <c r="Q98">
        <v>3</v>
      </c>
    </row>
    <row r="99" spans="1:17" ht="12.75">
      <c r="A99" s="39" t="str">
        <f t="shared" si="1"/>
        <v>Report</v>
      </c>
      <c r="B99" s="35" t="s">
        <v>422</v>
      </c>
      <c r="C99">
        <v>130512</v>
      </c>
      <c r="D99" s="35" t="s">
        <v>445</v>
      </c>
      <c r="E99" s="35" t="s">
        <v>342</v>
      </c>
      <c r="F99" t="s">
        <v>65</v>
      </c>
      <c r="G99" t="s">
        <v>423</v>
      </c>
      <c r="H99">
        <v>433764</v>
      </c>
      <c r="I99" s="36">
        <v>41981</v>
      </c>
      <c r="J99" s="36">
        <v>41985</v>
      </c>
      <c r="K99" t="s">
        <v>234</v>
      </c>
      <c r="L99" s="36">
        <v>42019</v>
      </c>
      <c r="M99" s="43">
        <v>1</v>
      </c>
      <c r="N99" s="36" t="s">
        <v>47</v>
      </c>
      <c r="O99">
        <v>500</v>
      </c>
      <c r="P99" s="35" t="s">
        <v>55</v>
      </c>
      <c r="Q99">
        <v>3</v>
      </c>
    </row>
    <row r="100" spans="1:17" ht="12.75">
      <c r="A100" s="39" t="str">
        <f t="shared" si="1"/>
        <v>Report</v>
      </c>
      <c r="B100" s="35" t="s">
        <v>422</v>
      </c>
      <c r="C100">
        <v>130512</v>
      </c>
      <c r="D100" s="35" t="s">
        <v>445</v>
      </c>
      <c r="E100" s="35" t="s">
        <v>342</v>
      </c>
      <c r="F100" t="s">
        <v>65</v>
      </c>
      <c r="G100" t="s">
        <v>423</v>
      </c>
      <c r="H100">
        <v>433764</v>
      </c>
      <c r="I100" s="36">
        <v>41981</v>
      </c>
      <c r="J100" s="36">
        <v>41985</v>
      </c>
      <c r="K100" t="s">
        <v>234</v>
      </c>
      <c r="L100" s="36">
        <v>42019</v>
      </c>
      <c r="M100" s="43">
        <v>14</v>
      </c>
      <c r="N100" s="36" t="s">
        <v>50</v>
      </c>
      <c r="O100">
        <v>204</v>
      </c>
      <c r="P100" s="35" t="s">
        <v>112</v>
      </c>
      <c r="Q100">
        <v>3</v>
      </c>
    </row>
    <row r="101" spans="1:17" ht="12.75">
      <c r="A101" s="39" t="str">
        <f t="shared" si="1"/>
        <v>Report</v>
      </c>
      <c r="B101" s="35" t="s">
        <v>422</v>
      </c>
      <c r="C101">
        <v>130512</v>
      </c>
      <c r="D101" s="35" t="s">
        <v>445</v>
      </c>
      <c r="E101" s="35" t="s">
        <v>342</v>
      </c>
      <c r="F101" t="s">
        <v>65</v>
      </c>
      <c r="G101" t="s">
        <v>423</v>
      </c>
      <c r="H101">
        <v>433764</v>
      </c>
      <c r="I101" s="36">
        <v>41981</v>
      </c>
      <c r="J101" s="36">
        <v>41985</v>
      </c>
      <c r="K101" t="s">
        <v>234</v>
      </c>
      <c r="L101" s="36">
        <v>42019</v>
      </c>
      <c r="M101" s="43">
        <v>4</v>
      </c>
      <c r="N101" s="36" t="s">
        <v>46</v>
      </c>
      <c r="O101">
        <v>200</v>
      </c>
      <c r="P101" s="35" t="s">
        <v>89</v>
      </c>
      <c r="Q101">
        <v>3</v>
      </c>
    </row>
    <row r="102" spans="1:17" ht="12.75">
      <c r="A102" s="39" t="str">
        <f t="shared" si="1"/>
        <v>Report</v>
      </c>
      <c r="B102" s="35" t="s">
        <v>422</v>
      </c>
      <c r="C102">
        <v>130512</v>
      </c>
      <c r="D102" s="35" t="s">
        <v>445</v>
      </c>
      <c r="E102" s="35" t="s">
        <v>342</v>
      </c>
      <c r="F102" t="s">
        <v>65</v>
      </c>
      <c r="G102" t="s">
        <v>423</v>
      </c>
      <c r="H102">
        <v>433764</v>
      </c>
      <c r="I102" s="36">
        <v>41981</v>
      </c>
      <c r="J102" s="36">
        <v>41985</v>
      </c>
      <c r="K102" t="s">
        <v>234</v>
      </c>
      <c r="L102" s="36">
        <v>42019</v>
      </c>
      <c r="M102" s="43">
        <v>9</v>
      </c>
      <c r="N102" s="36" t="s">
        <v>143</v>
      </c>
      <c r="O102">
        <v>100</v>
      </c>
      <c r="P102" s="35" t="s">
        <v>108</v>
      </c>
      <c r="Q102">
        <v>2</v>
      </c>
    </row>
    <row r="103" spans="1:17" ht="12.75">
      <c r="A103" s="39" t="str">
        <f t="shared" si="1"/>
        <v>Report</v>
      </c>
      <c r="B103" s="35" t="s">
        <v>422</v>
      </c>
      <c r="C103">
        <v>130512</v>
      </c>
      <c r="D103" s="35" t="s">
        <v>445</v>
      </c>
      <c r="E103" s="35" t="s">
        <v>342</v>
      </c>
      <c r="F103" t="s">
        <v>65</v>
      </c>
      <c r="G103" t="s">
        <v>423</v>
      </c>
      <c r="H103">
        <v>433764</v>
      </c>
      <c r="I103" s="36">
        <v>41981</v>
      </c>
      <c r="J103" s="36">
        <v>41985</v>
      </c>
      <c r="K103" t="s">
        <v>234</v>
      </c>
      <c r="L103" s="36">
        <v>42019</v>
      </c>
      <c r="M103" s="43">
        <v>15</v>
      </c>
      <c r="N103" s="36" t="s">
        <v>45</v>
      </c>
      <c r="O103">
        <v>500</v>
      </c>
      <c r="P103" s="35" t="s">
        <v>106</v>
      </c>
      <c r="Q103">
        <v>3</v>
      </c>
    </row>
    <row r="104" spans="1:17" ht="12.75">
      <c r="A104" s="39" t="str">
        <f t="shared" si="1"/>
        <v>Report</v>
      </c>
      <c r="B104" s="35" t="s">
        <v>422</v>
      </c>
      <c r="C104">
        <v>130512</v>
      </c>
      <c r="D104" s="35" t="s">
        <v>445</v>
      </c>
      <c r="E104" s="35" t="s">
        <v>342</v>
      </c>
      <c r="F104" t="s">
        <v>65</v>
      </c>
      <c r="G104" t="s">
        <v>423</v>
      </c>
      <c r="H104">
        <v>433764</v>
      </c>
      <c r="I104" s="36">
        <v>41981</v>
      </c>
      <c r="J104" s="36">
        <v>41985</v>
      </c>
      <c r="K104" t="s">
        <v>234</v>
      </c>
      <c r="L104" s="36">
        <v>42019</v>
      </c>
      <c r="M104" s="43">
        <v>1</v>
      </c>
      <c r="N104" s="36" t="s">
        <v>47</v>
      </c>
      <c r="O104">
        <v>300</v>
      </c>
      <c r="P104" s="35" t="s">
        <v>51</v>
      </c>
      <c r="Q104">
        <v>3</v>
      </c>
    </row>
    <row r="105" spans="1:17" ht="12.75">
      <c r="A105" s="39" t="str">
        <f t="shared" si="1"/>
        <v>Report</v>
      </c>
      <c r="B105" s="35" t="s">
        <v>422</v>
      </c>
      <c r="C105">
        <v>130512</v>
      </c>
      <c r="D105" s="35" t="s">
        <v>445</v>
      </c>
      <c r="E105" s="35" t="s">
        <v>342</v>
      </c>
      <c r="F105" t="s">
        <v>65</v>
      </c>
      <c r="G105" t="s">
        <v>423</v>
      </c>
      <c r="H105">
        <v>433764</v>
      </c>
      <c r="I105" s="36">
        <v>41981</v>
      </c>
      <c r="J105" s="36">
        <v>41985</v>
      </c>
      <c r="K105" t="s">
        <v>234</v>
      </c>
      <c r="L105" s="36">
        <v>42019</v>
      </c>
      <c r="M105" s="43">
        <v>4</v>
      </c>
      <c r="N105" s="36" t="s">
        <v>46</v>
      </c>
      <c r="O105">
        <v>100</v>
      </c>
      <c r="P105" s="35" t="s">
        <v>48</v>
      </c>
      <c r="Q105">
        <v>3</v>
      </c>
    </row>
    <row r="106" spans="1:17" ht="12.75">
      <c r="A106" s="39" t="str">
        <f t="shared" si="1"/>
        <v>Report</v>
      </c>
      <c r="B106" s="35" t="s">
        <v>422</v>
      </c>
      <c r="C106">
        <v>130512</v>
      </c>
      <c r="D106" s="35" t="s">
        <v>445</v>
      </c>
      <c r="E106" s="35" t="s">
        <v>342</v>
      </c>
      <c r="F106" t="s">
        <v>65</v>
      </c>
      <c r="G106" t="s">
        <v>423</v>
      </c>
      <c r="H106">
        <v>433764</v>
      </c>
      <c r="I106" s="36">
        <v>41981</v>
      </c>
      <c r="J106" s="36">
        <v>41985</v>
      </c>
      <c r="K106" t="s">
        <v>234</v>
      </c>
      <c r="L106" s="36">
        <v>42019</v>
      </c>
      <c r="M106" s="43">
        <v>14</v>
      </c>
      <c r="N106" s="36" t="s">
        <v>50</v>
      </c>
      <c r="O106">
        <v>112</v>
      </c>
      <c r="P106" s="35" t="s">
        <v>145</v>
      </c>
      <c r="Q106">
        <v>3</v>
      </c>
    </row>
    <row r="107" spans="1:17" ht="12.75">
      <c r="A107" s="39" t="str">
        <f t="shared" si="1"/>
        <v>Report</v>
      </c>
      <c r="B107" s="35" t="s">
        <v>422</v>
      </c>
      <c r="C107">
        <v>130512</v>
      </c>
      <c r="D107" s="35" t="s">
        <v>445</v>
      </c>
      <c r="E107" s="35" t="s">
        <v>342</v>
      </c>
      <c r="F107" t="s">
        <v>65</v>
      </c>
      <c r="G107" t="s">
        <v>423</v>
      </c>
      <c r="H107">
        <v>433764</v>
      </c>
      <c r="I107" s="36">
        <v>41981</v>
      </c>
      <c r="J107" s="36">
        <v>41985</v>
      </c>
      <c r="K107" t="s">
        <v>234</v>
      </c>
      <c r="L107" s="36">
        <v>42019</v>
      </c>
      <c r="M107" s="43">
        <v>9</v>
      </c>
      <c r="N107" s="36" t="s">
        <v>143</v>
      </c>
      <c r="O107">
        <v>200</v>
      </c>
      <c r="P107" s="35" t="s">
        <v>58</v>
      </c>
      <c r="Q107">
        <v>2</v>
      </c>
    </row>
    <row r="108" spans="1:17" ht="12.75">
      <c r="A108" s="39" t="str">
        <f t="shared" si="1"/>
        <v>Report</v>
      </c>
      <c r="B108" s="35" t="s">
        <v>422</v>
      </c>
      <c r="C108">
        <v>130512</v>
      </c>
      <c r="D108" s="35" t="s">
        <v>445</v>
      </c>
      <c r="E108" s="35" t="s">
        <v>342</v>
      </c>
      <c r="F108" t="s">
        <v>65</v>
      </c>
      <c r="G108" t="s">
        <v>423</v>
      </c>
      <c r="H108">
        <v>433764</v>
      </c>
      <c r="I108" s="36">
        <v>41981</v>
      </c>
      <c r="J108" s="36">
        <v>41985</v>
      </c>
      <c r="K108" t="s">
        <v>234</v>
      </c>
      <c r="L108" s="36">
        <v>42019</v>
      </c>
      <c r="M108" s="43">
        <v>15</v>
      </c>
      <c r="N108" s="36" t="s">
        <v>45</v>
      </c>
      <c r="O108">
        <v>300</v>
      </c>
      <c r="P108" s="35" t="s">
        <v>101</v>
      </c>
      <c r="Q108">
        <v>3</v>
      </c>
    </row>
    <row r="109" spans="1:17" ht="12.75">
      <c r="A109" s="39" t="str">
        <f t="shared" si="1"/>
        <v>Report</v>
      </c>
      <c r="B109" s="35" t="s">
        <v>372</v>
      </c>
      <c r="C109">
        <v>55208</v>
      </c>
      <c r="D109" s="35" t="s">
        <v>438</v>
      </c>
      <c r="E109" s="35" t="s">
        <v>342</v>
      </c>
      <c r="F109" t="s">
        <v>22</v>
      </c>
      <c r="G109" t="s">
        <v>256</v>
      </c>
      <c r="H109">
        <v>429009</v>
      </c>
      <c r="I109" s="36">
        <v>41974</v>
      </c>
      <c r="J109" s="36">
        <v>41977</v>
      </c>
      <c r="K109" t="s">
        <v>234</v>
      </c>
      <c r="L109" s="36">
        <v>42025</v>
      </c>
      <c r="M109" s="43">
        <v>7</v>
      </c>
      <c r="N109" s="36" t="s">
        <v>53</v>
      </c>
      <c r="O109">
        <v>302</v>
      </c>
      <c r="P109" s="35" t="s">
        <v>119</v>
      </c>
      <c r="Q109">
        <v>4</v>
      </c>
    </row>
    <row r="110" spans="1:17" ht="12.75">
      <c r="A110" s="39" t="str">
        <f t="shared" si="1"/>
        <v>Report</v>
      </c>
      <c r="B110" s="35" t="s">
        <v>350</v>
      </c>
      <c r="C110">
        <v>51090</v>
      </c>
      <c r="D110" s="35" t="s">
        <v>400</v>
      </c>
      <c r="E110" s="35" t="s">
        <v>242</v>
      </c>
      <c r="F110" t="s">
        <v>22</v>
      </c>
      <c r="G110" t="s">
        <v>233</v>
      </c>
      <c r="H110">
        <v>430251</v>
      </c>
      <c r="I110" s="36">
        <v>41932</v>
      </c>
      <c r="J110" s="36">
        <v>41935</v>
      </c>
      <c r="K110" t="s">
        <v>234</v>
      </c>
      <c r="L110" s="36">
        <v>41988</v>
      </c>
      <c r="M110" s="43">
        <v>14</v>
      </c>
      <c r="N110" s="36" t="s">
        <v>50</v>
      </c>
      <c r="O110">
        <v>114</v>
      </c>
      <c r="P110" s="35" t="s">
        <v>93</v>
      </c>
      <c r="Q110">
        <v>2</v>
      </c>
    </row>
    <row r="111" spans="1:17" ht="12.75">
      <c r="A111" s="39" t="str">
        <f t="shared" si="1"/>
        <v>Report</v>
      </c>
      <c r="B111" s="35" t="s">
        <v>337</v>
      </c>
      <c r="C111">
        <v>53127</v>
      </c>
      <c r="D111" s="35" t="s">
        <v>338</v>
      </c>
      <c r="E111" s="35" t="s">
        <v>242</v>
      </c>
      <c r="F111" t="s">
        <v>68</v>
      </c>
      <c r="G111" t="s">
        <v>285</v>
      </c>
      <c r="H111">
        <v>434068</v>
      </c>
      <c r="I111" s="36">
        <v>41925</v>
      </c>
      <c r="J111" s="36">
        <v>41929</v>
      </c>
      <c r="K111" t="s">
        <v>234</v>
      </c>
      <c r="L111" s="36">
        <v>41977</v>
      </c>
      <c r="M111" s="43">
        <v>14</v>
      </c>
      <c r="N111" s="36" t="s">
        <v>50</v>
      </c>
      <c r="O111">
        <v>111</v>
      </c>
      <c r="P111" s="35" t="s">
        <v>107</v>
      </c>
      <c r="Q111">
        <v>2</v>
      </c>
    </row>
    <row r="112" spans="1:17" ht="12.75">
      <c r="A112" s="39" t="str">
        <f t="shared" si="1"/>
        <v>Report</v>
      </c>
      <c r="B112" s="35" t="s">
        <v>325</v>
      </c>
      <c r="C112">
        <v>130484</v>
      </c>
      <c r="D112" s="35" t="s">
        <v>326</v>
      </c>
      <c r="E112" s="35" t="s">
        <v>250</v>
      </c>
      <c r="F112" t="s">
        <v>65</v>
      </c>
      <c r="G112" t="s">
        <v>252</v>
      </c>
      <c r="H112">
        <v>430270</v>
      </c>
      <c r="I112" s="36">
        <v>41932</v>
      </c>
      <c r="J112" s="36">
        <v>41936</v>
      </c>
      <c r="K112" t="s">
        <v>234</v>
      </c>
      <c r="L112" s="36">
        <v>41971</v>
      </c>
      <c r="M112" s="43">
        <v>1</v>
      </c>
      <c r="N112" s="36" t="s">
        <v>47</v>
      </c>
      <c r="O112">
        <v>500</v>
      </c>
      <c r="P112" s="35" t="s">
        <v>55</v>
      </c>
      <c r="Q112">
        <v>2</v>
      </c>
    </row>
    <row r="113" spans="1:17" ht="12.75">
      <c r="A113" s="39" t="str">
        <f t="shared" si="1"/>
        <v>Report</v>
      </c>
      <c r="B113" s="35" t="s">
        <v>325</v>
      </c>
      <c r="C113">
        <v>130484</v>
      </c>
      <c r="D113" s="35" t="s">
        <v>326</v>
      </c>
      <c r="E113" s="35" t="s">
        <v>250</v>
      </c>
      <c r="F113" t="s">
        <v>65</v>
      </c>
      <c r="G113" t="s">
        <v>252</v>
      </c>
      <c r="H113">
        <v>430270</v>
      </c>
      <c r="I113" s="36">
        <v>41932</v>
      </c>
      <c r="J113" s="36">
        <v>41936</v>
      </c>
      <c r="K113" t="s">
        <v>234</v>
      </c>
      <c r="L113" s="36">
        <v>41971</v>
      </c>
      <c r="M113" s="43">
        <v>2</v>
      </c>
      <c r="N113" s="36" t="s">
        <v>104</v>
      </c>
      <c r="O113">
        <v>200</v>
      </c>
      <c r="P113" s="35" t="s">
        <v>105</v>
      </c>
      <c r="Q113">
        <v>2</v>
      </c>
    </row>
    <row r="114" spans="1:17" ht="12.75">
      <c r="A114" s="39" t="str">
        <f t="shared" si="1"/>
        <v>Report</v>
      </c>
      <c r="B114" s="35" t="s">
        <v>325</v>
      </c>
      <c r="C114">
        <v>130484</v>
      </c>
      <c r="D114" s="35" t="s">
        <v>326</v>
      </c>
      <c r="E114" s="35" t="s">
        <v>250</v>
      </c>
      <c r="F114" t="s">
        <v>65</v>
      </c>
      <c r="G114" t="s">
        <v>252</v>
      </c>
      <c r="H114">
        <v>430270</v>
      </c>
      <c r="I114" s="36">
        <v>41932</v>
      </c>
      <c r="J114" s="36">
        <v>41936</v>
      </c>
      <c r="K114" t="s">
        <v>234</v>
      </c>
      <c r="L114" s="36">
        <v>41971</v>
      </c>
      <c r="M114" s="43">
        <v>7</v>
      </c>
      <c r="N114" s="36" t="s">
        <v>53</v>
      </c>
      <c r="O114">
        <v>301</v>
      </c>
      <c r="P114" s="35" t="s">
        <v>49</v>
      </c>
      <c r="Q114">
        <v>3</v>
      </c>
    </row>
    <row r="115" spans="1:17" ht="12.75">
      <c r="A115" s="39" t="str">
        <f t="shared" si="1"/>
        <v>Report</v>
      </c>
      <c r="B115" s="35" t="s">
        <v>325</v>
      </c>
      <c r="C115">
        <v>130484</v>
      </c>
      <c r="D115" s="35" t="s">
        <v>326</v>
      </c>
      <c r="E115" s="35" t="s">
        <v>250</v>
      </c>
      <c r="F115" t="s">
        <v>65</v>
      </c>
      <c r="G115" t="s">
        <v>252</v>
      </c>
      <c r="H115">
        <v>430270</v>
      </c>
      <c r="I115" s="36">
        <v>41932</v>
      </c>
      <c r="J115" s="36">
        <v>41936</v>
      </c>
      <c r="K115" t="s">
        <v>234</v>
      </c>
      <c r="L115" s="36">
        <v>41971</v>
      </c>
      <c r="M115" s="43">
        <v>14</v>
      </c>
      <c r="N115" s="36" t="s">
        <v>50</v>
      </c>
      <c r="O115">
        <v>112</v>
      </c>
      <c r="P115" s="35" t="s">
        <v>145</v>
      </c>
      <c r="Q115">
        <v>3</v>
      </c>
    </row>
    <row r="116" spans="1:17" ht="12.75">
      <c r="A116" s="39" t="str">
        <f t="shared" si="1"/>
        <v>Report</v>
      </c>
      <c r="B116" s="35" t="s">
        <v>325</v>
      </c>
      <c r="C116">
        <v>130484</v>
      </c>
      <c r="D116" s="35" t="s">
        <v>326</v>
      </c>
      <c r="E116" s="35" t="s">
        <v>250</v>
      </c>
      <c r="F116" t="s">
        <v>65</v>
      </c>
      <c r="G116" t="s">
        <v>252</v>
      </c>
      <c r="H116">
        <v>430270</v>
      </c>
      <c r="I116" s="36">
        <v>41932</v>
      </c>
      <c r="J116" s="36">
        <v>41936</v>
      </c>
      <c r="K116" t="s">
        <v>234</v>
      </c>
      <c r="L116" s="36">
        <v>41971</v>
      </c>
      <c r="M116" s="43">
        <v>14</v>
      </c>
      <c r="N116" s="36" t="s">
        <v>50</v>
      </c>
      <c r="O116">
        <v>113</v>
      </c>
      <c r="P116" s="35" t="s">
        <v>159</v>
      </c>
      <c r="Q116">
        <v>3</v>
      </c>
    </row>
    <row r="117" spans="1:17" ht="12.75">
      <c r="A117" s="39" t="str">
        <f t="shared" si="1"/>
        <v>Report</v>
      </c>
      <c r="B117" s="35" t="s">
        <v>325</v>
      </c>
      <c r="C117">
        <v>130484</v>
      </c>
      <c r="D117" s="35" t="s">
        <v>326</v>
      </c>
      <c r="E117" s="35" t="s">
        <v>250</v>
      </c>
      <c r="F117" t="s">
        <v>65</v>
      </c>
      <c r="G117" t="s">
        <v>252</v>
      </c>
      <c r="H117">
        <v>430270</v>
      </c>
      <c r="I117" s="36">
        <v>41932</v>
      </c>
      <c r="J117" s="36">
        <v>41936</v>
      </c>
      <c r="K117" t="s">
        <v>234</v>
      </c>
      <c r="L117" s="36">
        <v>41971</v>
      </c>
      <c r="M117" s="43">
        <v>1</v>
      </c>
      <c r="N117" s="36" t="s">
        <v>47</v>
      </c>
      <c r="O117">
        <v>300</v>
      </c>
      <c r="P117" s="35" t="s">
        <v>51</v>
      </c>
      <c r="Q117">
        <v>2</v>
      </c>
    </row>
    <row r="118" spans="1:17" ht="12.75">
      <c r="A118" s="39" t="str">
        <f t="shared" si="1"/>
        <v>Report</v>
      </c>
      <c r="B118" s="35" t="s">
        <v>325</v>
      </c>
      <c r="C118">
        <v>130484</v>
      </c>
      <c r="D118" s="35" t="s">
        <v>326</v>
      </c>
      <c r="E118" s="35" t="s">
        <v>250</v>
      </c>
      <c r="F118" t="s">
        <v>65</v>
      </c>
      <c r="G118" t="s">
        <v>252</v>
      </c>
      <c r="H118">
        <v>430270</v>
      </c>
      <c r="I118" s="36">
        <v>41932</v>
      </c>
      <c r="J118" s="36">
        <v>41936</v>
      </c>
      <c r="K118" t="s">
        <v>234</v>
      </c>
      <c r="L118" s="36">
        <v>41971</v>
      </c>
      <c r="M118" s="43">
        <v>4</v>
      </c>
      <c r="N118" s="36" t="s">
        <v>46</v>
      </c>
      <c r="O118">
        <v>100</v>
      </c>
      <c r="P118" s="35" t="s">
        <v>48</v>
      </c>
      <c r="Q118">
        <v>2</v>
      </c>
    </row>
    <row r="119" spans="1:17" ht="12.75">
      <c r="A119" s="39" t="str">
        <f t="shared" si="1"/>
        <v>Report</v>
      </c>
      <c r="B119" s="35" t="s">
        <v>325</v>
      </c>
      <c r="C119">
        <v>130484</v>
      </c>
      <c r="D119" s="35" t="s">
        <v>326</v>
      </c>
      <c r="E119" s="35" t="s">
        <v>250</v>
      </c>
      <c r="F119" t="s">
        <v>65</v>
      </c>
      <c r="G119" t="s">
        <v>252</v>
      </c>
      <c r="H119">
        <v>430270</v>
      </c>
      <c r="I119" s="36">
        <v>41932</v>
      </c>
      <c r="J119" s="36">
        <v>41936</v>
      </c>
      <c r="K119" t="s">
        <v>234</v>
      </c>
      <c r="L119" s="36">
        <v>41971</v>
      </c>
      <c r="M119" s="43">
        <v>4</v>
      </c>
      <c r="N119" s="36" t="s">
        <v>46</v>
      </c>
      <c r="O119">
        <v>200</v>
      </c>
      <c r="P119" s="35" t="s">
        <v>89</v>
      </c>
      <c r="Q119">
        <v>2</v>
      </c>
    </row>
    <row r="120" spans="1:17" ht="12.75">
      <c r="A120" s="39" t="str">
        <f t="shared" si="1"/>
        <v>Report</v>
      </c>
      <c r="B120" s="35" t="s">
        <v>325</v>
      </c>
      <c r="C120">
        <v>130484</v>
      </c>
      <c r="D120" s="35" t="s">
        <v>326</v>
      </c>
      <c r="E120" s="35" t="s">
        <v>250</v>
      </c>
      <c r="F120" t="s">
        <v>65</v>
      </c>
      <c r="G120" t="s">
        <v>252</v>
      </c>
      <c r="H120">
        <v>430270</v>
      </c>
      <c r="I120" s="36">
        <v>41932</v>
      </c>
      <c r="J120" s="36">
        <v>41936</v>
      </c>
      <c r="K120" t="s">
        <v>234</v>
      </c>
      <c r="L120" s="36">
        <v>41971</v>
      </c>
      <c r="M120" s="43">
        <v>2</v>
      </c>
      <c r="N120" s="36" t="s">
        <v>104</v>
      </c>
      <c r="O120">
        <v>100</v>
      </c>
      <c r="P120" s="35" t="s">
        <v>54</v>
      </c>
      <c r="Q120">
        <v>2</v>
      </c>
    </row>
    <row r="121" spans="1:17" ht="12.75">
      <c r="A121" s="39" t="str">
        <f t="shared" si="1"/>
        <v>Report</v>
      </c>
      <c r="B121" s="35" t="s">
        <v>325</v>
      </c>
      <c r="C121">
        <v>130484</v>
      </c>
      <c r="D121" s="35" t="s">
        <v>326</v>
      </c>
      <c r="E121" s="35" t="s">
        <v>250</v>
      </c>
      <c r="F121" t="s">
        <v>65</v>
      </c>
      <c r="G121" t="s">
        <v>252</v>
      </c>
      <c r="H121">
        <v>430270</v>
      </c>
      <c r="I121" s="36">
        <v>41932</v>
      </c>
      <c r="J121" s="36">
        <v>41936</v>
      </c>
      <c r="K121" t="s">
        <v>234</v>
      </c>
      <c r="L121" s="36">
        <v>41971</v>
      </c>
      <c r="M121" s="43">
        <v>5</v>
      </c>
      <c r="N121" s="36" t="s">
        <v>343</v>
      </c>
      <c r="O121">
        <v>200</v>
      </c>
      <c r="P121" s="35" t="s">
        <v>99</v>
      </c>
      <c r="Q121">
        <v>2</v>
      </c>
    </row>
    <row r="122" spans="1:17" ht="12.75">
      <c r="A122" s="39" t="str">
        <f t="shared" si="1"/>
        <v>Report</v>
      </c>
      <c r="B122" s="35" t="s">
        <v>325</v>
      </c>
      <c r="C122">
        <v>130484</v>
      </c>
      <c r="D122" s="35" t="s">
        <v>326</v>
      </c>
      <c r="E122" s="35" t="s">
        <v>250</v>
      </c>
      <c r="F122" t="s">
        <v>65</v>
      </c>
      <c r="G122" t="s">
        <v>252</v>
      </c>
      <c r="H122">
        <v>430270</v>
      </c>
      <c r="I122" s="36">
        <v>41932</v>
      </c>
      <c r="J122" s="36">
        <v>41936</v>
      </c>
      <c r="K122" t="s">
        <v>234</v>
      </c>
      <c r="L122" s="36">
        <v>41971</v>
      </c>
      <c r="M122" s="43">
        <v>15</v>
      </c>
      <c r="N122" s="36" t="s">
        <v>45</v>
      </c>
      <c r="O122">
        <v>200</v>
      </c>
      <c r="P122" s="35" t="s">
        <v>59</v>
      </c>
      <c r="Q122">
        <v>2</v>
      </c>
    </row>
    <row r="123" spans="1:17" ht="12.75">
      <c r="A123" s="39" t="str">
        <f t="shared" si="1"/>
        <v>Report</v>
      </c>
      <c r="B123" s="35" t="s">
        <v>419</v>
      </c>
      <c r="C123">
        <v>55413</v>
      </c>
      <c r="D123" s="35" t="s">
        <v>326</v>
      </c>
      <c r="E123" s="35" t="s">
        <v>250</v>
      </c>
      <c r="F123" t="s">
        <v>68</v>
      </c>
      <c r="G123" t="s">
        <v>262</v>
      </c>
      <c r="H123">
        <v>446669</v>
      </c>
      <c r="I123" s="36">
        <v>41981</v>
      </c>
      <c r="J123" s="36">
        <v>41985</v>
      </c>
      <c r="K123" t="s">
        <v>234</v>
      </c>
      <c r="L123" s="36">
        <v>42019</v>
      </c>
      <c r="M123" s="43">
        <v>6</v>
      </c>
      <c r="N123" s="36" t="s">
        <v>44</v>
      </c>
      <c r="O123">
        <v>200</v>
      </c>
      <c r="P123" s="35" t="s">
        <v>144</v>
      </c>
      <c r="Q123">
        <v>2</v>
      </c>
    </row>
    <row r="124" spans="1:17" ht="12.75">
      <c r="A124" s="39" t="str">
        <f t="shared" si="1"/>
        <v>Report</v>
      </c>
      <c r="B124" s="35" t="s">
        <v>419</v>
      </c>
      <c r="C124">
        <v>55413</v>
      </c>
      <c r="D124" s="35" t="s">
        <v>326</v>
      </c>
      <c r="E124" s="35" t="s">
        <v>250</v>
      </c>
      <c r="F124" t="s">
        <v>68</v>
      </c>
      <c r="G124" t="s">
        <v>262</v>
      </c>
      <c r="H124">
        <v>446669</v>
      </c>
      <c r="I124" s="36">
        <v>41981</v>
      </c>
      <c r="J124" s="36">
        <v>41985</v>
      </c>
      <c r="K124" t="s">
        <v>234</v>
      </c>
      <c r="L124" s="36">
        <v>42019</v>
      </c>
      <c r="M124" s="43">
        <v>9</v>
      </c>
      <c r="N124" s="36" t="s">
        <v>143</v>
      </c>
      <c r="O124">
        <v>200</v>
      </c>
      <c r="P124" s="35" t="s">
        <v>58</v>
      </c>
      <c r="Q124">
        <v>1</v>
      </c>
    </row>
    <row r="125" spans="1:17" ht="12.75">
      <c r="A125" s="39" t="str">
        <f t="shared" si="1"/>
        <v>Report</v>
      </c>
      <c r="B125" s="35" t="s">
        <v>419</v>
      </c>
      <c r="C125">
        <v>55413</v>
      </c>
      <c r="D125" s="35" t="s">
        <v>326</v>
      </c>
      <c r="E125" s="35" t="s">
        <v>250</v>
      </c>
      <c r="F125" t="s">
        <v>68</v>
      </c>
      <c r="G125" t="s">
        <v>262</v>
      </c>
      <c r="H125">
        <v>446669</v>
      </c>
      <c r="I125" s="36">
        <v>41981</v>
      </c>
      <c r="J125" s="36">
        <v>41985</v>
      </c>
      <c r="K125" t="s">
        <v>234</v>
      </c>
      <c r="L125" s="36">
        <v>42019</v>
      </c>
      <c r="M125" s="43">
        <v>14</v>
      </c>
      <c r="N125" s="36" t="s">
        <v>50</v>
      </c>
      <c r="O125">
        <v>114</v>
      </c>
      <c r="P125" s="35" t="s">
        <v>93</v>
      </c>
      <c r="Q125">
        <v>2</v>
      </c>
    </row>
    <row r="126" spans="1:17" ht="12.75">
      <c r="A126" s="39" t="str">
        <f t="shared" si="1"/>
        <v>Report</v>
      </c>
      <c r="B126" s="35" t="s">
        <v>246</v>
      </c>
      <c r="C126">
        <v>130492</v>
      </c>
      <c r="D126" s="35" t="s">
        <v>247</v>
      </c>
      <c r="E126" s="35" t="s">
        <v>342</v>
      </c>
      <c r="F126" t="s">
        <v>25</v>
      </c>
      <c r="G126" t="s">
        <v>245</v>
      </c>
      <c r="H126">
        <v>446535</v>
      </c>
      <c r="I126" s="36">
        <v>41898</v>
      </c>
      <c r="J126" s="36">
        <v>41901</v>
      </c>
      <c r="K126" t="s">
        <v>234</v>
      </c>
      <c r="L126" s="36">
        <v>41935</v>
      </c>
      <c r="M126" s="43">
        <v>12</v>
      </c>
      <c r="N126" s="36" t="s">
        <v>165</v>
      </c>
      <c r="O126">
        <v>202</v>
      </c>
      <c r="P126" s="35" t="s">
        <v>127</v>
      </c>
      <c r="Q126">
        <v>4</v>
      </c>
    </row>
    <row r="127" spans="1:17" ht="12.75">
      <c r="A127" s="39" t="str">
        <f t="shared" si="1"/>
        <v>Report</v>
      </c>
      <c r="B127" s="35" t="s">
        <v>246</v>
      </c>
      <c r="C127">
        <v>130492</v>
      </c>
      <c r="D127" s="35" t="s">
        <v>247</v>
      </c>
      <c r="E127" s="35" t="s">
        <v>342</v>
      </c>
      <c r="F127" t="s">
        <v>25</v>
      </c>
      <c r="G127" t="s">
        <v>245</v>
      </c>
      <c r="H127">
        <v>446535</v>
      </c>
      <c r="I127" s="36">
        <v>41898</v>
      </c>
      <c r="J127" s="36">
        <v>41901</v>
      </c>
      <c r="K127" t="s">
        <v>234</v>
      </c>
      <c r="L127" s="36">
        <v>41935</v>
      </c>
      <c r="M127" s="43">
        <v>15</v>
      </c>
      <c r="N127" s="36" t="s">
        <v>45</v>
      </c>
      <c r="O127">
        <v>600</v>
      </c>
      <c r="P127" s="35" t="s">
        <v>120</v>
      </c>
      <c r="Q127">
        <v>3</v>
      </c>
    </row>
    <row r="128" spans="1:17" ht="12.75">
      <c r="A128" s="39" t="str">
        <f t="shared" si="1"/>
        <v>Report</v>
      </c>
      <c r="B128" s="35" t="s">
        <v>246</v>
      </c>
      <c r="C128">
        <v>130492</v>
      </c>
      <c r="D128" s="35" t="s">
        <v>247</v>
      </c>
      <c r="E128" s="35" t="s">
        <v>342</v>
      </c>
      <c r="F128" t="s">
        <v>25</v>
      </c>
      <c r="G128" t="s">
        <v>245</v>
      </c>
      <c r="H128">
        <v>446535</v>
      </c>
      <c r="I128" s="36">
        <v>41898</v>
      </c>
      <c r="J128" s="36">
        <v>41901</v>
      </c>
      <c r="K128" t="s">
        <v>234</v>
      </c>
      <c r="L128" s="36">
        <v>41935</v>
      </c>
      <c r="M128" s="43">
        <v>15</v>
      </c>
      <c r="N128" s="36" t="s">
        <v>45</v>
      </c>
      <c r="O128">
        <v>500</v>
      </c>
      <c r="P128" s="35" t="s">
        <v>106</v>
      </c>
      <c r="Q128">
        <v>4</v>
      </c>
    </row>
    <row r="129" spans="1:17" ht="12.75">
      <c r="A129" s="39" t="str">
        <f t="shared" si="1"/>
        <v>Report</v>
      </c>
      <c r="B129" s="35" t="s">
        <v>246</v>
      </c>
      <c r="C129">
        <v>130492</v>
      </c>
      <c r="D129" s="35" t="s">
        <v>247</v>
      </c>
      <c r="E129" s="35" t="s">
        <v>342</v>
      </c>
      <c r="F129" t="s">
        <v>25</v>
      </c>
      <c r="G129" t="s">
        <v>245</v>
      </c>
      <c r="H129">
        <v>446535</v>
      </c>
      <c r="I129" s="36">
        <v>41898</v>
      </c>
      <c r="J129" s="36">
        <v>41901</v>
      </c>
      <c r="K129" t="s">
        <v>234</v>
      </c>
      <c r="L129" s="36">
        <v>41935</v>
      </c>
      <c r="M129" s="43">
        <v>2</v>
      </c>
      <c r="N129" s="36" t="s">
        <v>104</v>
      </c>
      <c r="O129">
        <v>100</v>
      </c>
      <c r="P129" s="35" t="s">
        <v>54</v>
      </c>
      <c r="Q129">
        <v>4</v>
      </c>
    </row>
    <row r="130" spans="1:17" ht="12.75">
      <c r="A130" s="39" t="str">
        <f t="shared" si="1"/>
        <v>Report</v>
      </c>
      <c r="B130" s="35" t="s">
        <v>417</v>
      </c>
      <c r="C130">
        <v>54744</v>
      </c>
      <c r="D130" s="35" t="s">
        <v>446</v>
      </c>
      <c r="E130" s="35" t="s">
        <v>250</v>
      </c>
      <c r="F130" t="s">
        <v>22</v>
      </c>
      <c r="G130" t="s">
        <v>256</v>
      </c>
      <c r="H130">
        <v>446606</v>
      </c>
      <c r="I130" s="36">
        <v>41981</v>
      </c>
      <c r="J130" s="36">
        <v>41985</v>
      </c>
      <c r="K130" t="s">
        <v>234</v>
      </c>
      <c r="L130" s="36">
        <v>42031</v>
      </c>
      <c r="M130" s="43">
        <v>5</v>
      </c>
      <c r="N130" s="36" t="s">
        <v>343</v>
      </c>
      <c r="O130">
        <v>200</v>
      </c>
      <c r="P130" s="35" t="s">
        <v>99</v>
      </c>
      <c r="Q130">
        <v>4</v>
      </c>
    </row>
    <row r="131" spans="1:17" ht="12.75">
      <c r="A131" s="39" t="str">
        <f t="shared" si="1"/>
        <v>Report</v>
      </c>
      <c r="B131" s="35" t="s">
        <v>384</v>
      </c>
      <c r="C131">
        <v>133840</v>
      </c>
      <c r="D131" s="35" t="s">
        <v>407</v>
      </c>
      <c r="E131" s="35" t="s">
        <v>231</v>
      </c>
      <c r="F131" t="s">
        <v>201</v>
      </c>
      <c r="G131" t="s">
        <v>385</v>
      </c>
      <c r="H131">
        <v>444690</v>
      </c>
      <c r="I131" s="36">
        <v>41954</v>
      </c>
      <c r="J131" s="36">
        <v>41957</v>
      </c>
      <c r="K131" t="s">
        <v>234</v>
      </c>
      <c r="L131" s="36">
        <v>41990</v>
      </c>
      <c r="M131" s="43">
        <v>9</v>
      </c>
      <c r="N131" s="36" t="s">
        <v>143</v>
      </c>
      <c r="O131">
        <v>100</v>
      </c>
      <c r="P131" s="35" t="s">
        <v>108</v>
      </c>
      <c r="Q131">
        <v>1</v>
      </c>
    </row>
    <row r="132" spans="1:17" ht="12.75">
      <c r="A132" s="39" t="str">
        <f aca="true" t="shared" si="2" ref="A132:A195">IF(C132&lt;&gt;"",HYPERLINK(CONCATENATE("http://reports.ofsted.gov.uk/inspection-reports/find-inspection-report/provider/ELS/",C132),"Report"),"")</f>
        <v>Report</v>
      </c>
      <c r="B132" s="35" t="s">
        <v>414</v>
      </c>
      <c r="C132">
        <v>54803</v>
      </c>
      <c r="D132" s="35" t="s">
        <v>403</v>
      </c>
      <c r="E132" s="35" t="s">
        <v>231</v>
      </c>
      <c r="F132" t="s">
        <v>22</v>
      </c>
      <c r="G132" t="s">
        <v>256</v>
      </c>
      <c r="H132">
        <v>452617</v>
      </c>
      <c r="I132" s="36">
        <v>41982</v>
      </c>
      <c r="J132" s="36">
        <v>41984</v>
      </c>
      <c r="K132" t="s">
        <v>234</v>
      </c>
      <c r="L132" s="36">
        <v>42020</v>
      </c>
      <c r="M132" s="43">
        <v>7</v>
      </c>
      <c r="N132" s="36" t="s">
        <v>53</v>
      </c>
      <c r="O132">
        <v>301</v>
      </c>
      <c r="P132" s="35" t="s">
        <v>49</v>
      </c>
      <c r="Q132">
        <v>1</v>
      </c>
    </row>
    <row r="133" spans="1:17" ht="12.75">
      <c r="A133" s="39" t="str">
        <f t="shared" si="2"/>
        <v>Report</v>
      </c>
      <c r="B133" s="35" t="s">
        <v>354</v>
      </c>
      <c r="C133">
        <v>50229</v>
      </c>
      <c r="D133" s="35" t="s">
        <v>403</v>
      </c>
      <c r="E133" s="35" t="s">
        <v>231</v>
      </c>
      <c r="F133" t="s">
        <v>68</v>
      </c>
      <c r="G133" t="s">
        <v>355</v>
      </c>
      <c r="H133">
        <v>446660</v>
      </c>
      <c r="I133" s="36">
        <v>41946</v>
      </c>
      <c r="J133" s="36">
        <v>41950</v>
      </c>
      <c r="K133" t="s">
        <v>234</v>
      </c>
      <c r="L133" s="36">
        <v>41983</v>
      </c>
      <c r="M133" s="43">
        <v>1</v>
      </c>
      <c r="N133" s="36" t="s">
        <v>47</v>
      </c>
      <c r="O133">
        <v>500</v>
      </c>
      <c r="P133" s="35" t="s">
        <v>55</v>
      </c>
      <c r="Q133">
        <v>3</v>
      </c>
    </row>
    <row r="134" spans="1:17" ht="12.75">
      <c r="A134" s="39" t="str">
        <f t="shared" si="2"/>
        <v>Report</v>
      </c>
      <c r="B134" s="35" t="s">
        <v>354</v>
      </c>
      <c r="C134">
        <v>50229</v>
      </c>
      <c r="D134" s="35" t="s">
        <v>403</v>
      </c>
      <c r="E134" s="35" t="s">
        <v>231</v>
      </c>
      <c r="F134" t="s">
        <v>68</v>
      </c>
      <c r="G134" t="s">
        <v>355</v>
      </c>
      <c r="H134">
        <v>446660</v>
      </c>
      <c r="I134" s="36">
        <v>41946</v>
      </c>
      <c r="J134" s="36">
        <v>41950</v>
      </c>
      <c r="K134" t="s">
        <v>234</v>
      </c>
      <c r="L134" s="36">
        <v>41983</v>
      </c>
      <c r="M134" s="43">
        <v>6</v>
      </c>
      <c r="N134" s="36" t="s">
        <v>44</v>
      </c>
      <c r="O134">
        <v>200</v>
      </c>
      <c r="P134" s="35" t="s">
        <v>144</v>
      </c>
      <c r="Q134">
        <v>2</v>
      </c>
    </row>
    <row r="135" spans="1:17" s="3" customFormat="1" ht="12.75">
      <c r="A135" s="39" t="str">
        <f t="shared" si="2"/>
        <v>Report</v>
      </c>
      <c r="B135" s="35" t="s">
        <v>354</v>
      </c>
      <c r="C135">
        <v>50229</v>
      </c>
      <c r="D135" s="35" t="s">
        <v>403</v>
      </c>
      <c r="E135" s="35" t="s">
        <v>231</v>
      </c>
      <c r="F135" t="s">
        <v>68</v>
      </c>
      <c r="G135" t="s">
        <v>355</v>
      </c>
      <c r="H135">
        <v>446660</v>
      </c>
      <c r="I135" s="36">
        <v>41946</v>
      </c>
      <c r="J135" s="36">
        <v>41950</v>
      </c>
      <c r="K135" t="s">
        <v>234</v>
      </c>
      <c r="L135" s="36">
        <v>41983</v>
      </c>
      <c r="M135" s="43">
        <v>14</v>
      </c>
      <c r="N135" s="36" t="s">
        <v>50</v>
      </c>
      <c r="O135">
        <v>114</v>
      </c>
      <c r="P135" s="35" t="s">
        <v>93</v>
      </c>
      <c r="Q135">
        <v>2</v>
      </c>
    </row>
    <row r="136" spans="1:17" ht="12.75">
      <c r="A136" s="39" t="str">
        <f t="shared" si="2"/>
        <v>Report</v>
      </c>
      <c r="B136" s="35" t="s">
        <v>354</v>
      </c>
      <c r="C136">
        <v>50229</v>
      </c>
      <c r="D136" s="35" t="s">
        <v>403</v>
      </c>
      <c r="E136" s="35" t="s">
        <v>231</v>
      </c>
      <c r="F136" t="s">
        <v>68</v>
      </c>
      <c r="G136" t="s">
        <v>355</v>
      </c>
      <c r="H136">
        <v>446660</v>
      </c>
      <c r="I136" s="36">
        <v>41946</v>
      </c>
      <c r="J136" s="36">
        <v>41950</v>
      </c>
      <c r="K136" t="s">
        <v>234</v>
      </c>
      <c r="L136" s="36">
        <v>41983</v>
      </c>
      <c r="M136" s="43">
        <v>1</v>
      </c>
      <c r="N136" s="36" t="s">
        <v>47</v>
      </c>
      <c r="O136">
        <v>300</v>
      </c>
      <c r="P136" s="35" t="s">
        <v>51</v>
      </c>
      <c r="Q136">
        <v>3</v>
      </c>
    </row>
    <row r="137" spans="1:17" ht="12.75">
      <c r="A137" s="39" t="str">
        <f t="shared" si="2"/>
        <v>Report</v>
      </c>
      <c r="B137" s="35" t="s">
        <v>392</v>
      </c>
      <c r="C137">
        <v>130851</v>
      </c>
      <c r="D137" s="35" t="s">
        <v>443</v>
      </c>
      <c r="E137" s="35" t="s">
        <v>254</v>
      </c>
      <c r="F137" t="s">
        <v>65</v>
      </c>
      <c r="G137" t="s">
        <v>267</v>
      </c>
      <c r="H137">
        <v>446541</v>
      </c>
      <c r="I137" s="36">
        <v>41974</v>
      </c>
      <c r="J137" s="36">
        <v>41978</v>
      </c>
      <c r="K137" t="s">
        <v>234</v>
      </c>
      <c r="L137" s="36">
        <v>42018</v>
      </c>
      <c r="M137" s="43">
        <v>1</v>
      </c>
      <c r="N137" s="36" t="s">
        <v>47</v>
      </c>
      <c r="O137">
        <v>500</v>
      </c>
      <c r="P137" s="35" t="s">
        <v>55</v>
      </c>
      <c r="Q137">
        <v>1</v>
      </c>
    </row>
    <row r="138" spans="1:17" ht="12.75">
      <c r="A138" s="39" t="str">
        <f t="shared" si="2"/>
        <v>Report</v>
      </c>
      <c r="B138" s="35" t="s">
        <v>392</v>
      </c>
      <c r="C138">
        <v>130851</v>
      </c>
      <c r="D138" s="35" t="s">
        <v>443</v>
      </c>
      <c r="E138" s="35" t="s">
        <v>254</v>
      </c>
      <c r="F138" t="s">
        <v>65</v>
      </c>
      <c r="G138" t="s">
        <v>267</v>
      </c>
      <c r="H138">
        <v>446541</v>
      </c>
      <c r="I138" s="36">
        <v>41974</v>
      </c>
      <c r="J138" s="36">
        <v>41978</v>
      </c>
      <c r="K138" t="s">
        <v>234</v>
      </c>
      <c r="L138" s="36">
        <v>42018</v>
      </c>
      <c r="M138" s="43">
        <v>2</v>
      </c>
      <c r="N138" s="36" t="s">
        <v>104</v>
      </c>
      <c r="O138">
        <v>200</v>
      </c>
      <c r="P138" s="35" t="s">
        <v>105</v>
      </c>
      <c r="Q138">
        <v>2</v>
      </c>
    </row>
    <row r="139" spans="1:17" ht="12.75">
      <c r="A139" s="39" t="str">
        <f t="shared" si="2"/>
        <v>Report</v>
      </c>
      <c r="B139" s="35" t="s">
        <v>392</v>
      </c>
      <c r="C139">
        <v>130851</v>
      </c>
      <c r="D139" s="35" t="s">
        <v>443</v>
      </c>
      <c r="E139" s="35" t="s">
        <v>254</v>
      </c>
      <c r="F139" t="s">
        <v>65</v>
      </c>
      <c r="G139" t="s">
        <v>267</v>
      </c>
      <c r="H139">
        <v>446541</v>
      </c>
      <c r="I139" s="36">
        <v>41974</v>
      </c>
      <c r="J139" s="36">
        <v>41978</v>
      </c>
      <c r="K139" t="s">
        <v>234</v>
      </c>
      <c r="L139" s="36">
        <v>42018</v>
      </c>
      <c r="M139" s="43">
        <v>6</v>
      </c>
      <c r="N139" s="36" t="s">
        <v>44</v>
      </c>
      <c r="O139">
        <v>100</v>
      </c>
      <c r="P139" s="35" t="s">
        <v>62</v>
      </c>
      <c r="Q139">
        <v>2</v>
      </c>
    </row>
    <row r="140" spans="1:17" ht="12.75">
      <c r="A140" s="39" t="str">
        <f t="shared" si="2"/>
        <v>Report</v>
      </c>
      <c r="B140" s="35" t="s">
        <v>392</v>
      </c>
      <c r="C140">
        <v>130851</v>
      </c>
      <c r="D140" s="35" t="s">
        <v>443</v>
      </c>
      <c r="E140" s="35" t="s">
        <v>254</v>
      </c>
      <c r="F140" t="s">
        <v>65</v>
      </c>
      <c r="G140" t="s">
        <v>267</v>
      </c>
      <c r="H140">
        <v>446541</v>
      </c>
      <c r="I140" s="36">
        <v>41974</v>
      </c>
      <c r="J140" s="36">
        <v>41978</v>
      </c>
      <c r="K140" t="s">
        <v>234</v>
      </c>
      <c r="L140" s="36">
        <v>42018</v>
      </c>
      <c r="M140" s="43">
        <v>9</v>
      </c>
      <c r="N140" s="36" t="s">
        <v>143</v>
      </c>
      <c r="O140">
        <v>100</v>
      </c>
      <c r="P140" s="35" t="s">
        <v>108</v>
      </c>
      <c r="Q140">
        <v>2</v>
      </c>
    </row>
    <row r="141" spans="1:17" ht="12.75">
      <c r="A141" s="39" t="str">
        <f t="shared" si="2"/>
        <v>Report</v>
      </c>
      <c r="B141" s="35" t="s">
        <v>392</v>
      </c>
      <c r="C141">
        <v>130851</v>
      </c>
      <c r="D141" s="35" t="s">
        <v>443</v>
      </c>
      <c r="E141" s="35" t="s">
        <v>254</v>
      </c>
      <c r="F141" t="s">
        <v>65</v>
      </c>
      <c r="G141" t="s">
        <v>267</v>
      </c>
      <c r="H141">
        <v>446541</v>
      </c>
      <c r="I141" s="36">
        <v>41974</v>
      </c>
      <c r="J141" s="36">
        <v>41978</v>
      </c>
      <c r="K141" t="s">
        <v>234</v>
      </c>
      <c r="L141" s="36">
        <v>42018</v>
      </c>
      <c r="M141" s="43">
        <v>12</v>
      </c>
      <c r="N141" s="36" t="s">
        <v>165</v>
      </c>
      <c r="O141">
        <v>100</v>
      </c>
      <c r="P141" s="35" t="s">
        <v>57</v>
      </c>
      <c r="Q141">
        <v>3</v>
      </c>
    </row>
    <row r="142" spans="1:17" ht="12.75">
      <c r="A142" s="39" t="str">
        <f t="shared" si="2"/>
        <v>Report</v>
      </c>
      <c r="B142" s="35" t="s">
        <v>392</v>
      </c>
      <c r="C142">
        <v>130851</v>
      </c>
      <c r="D142" s="35" t="s">
        <v>443</v>
      </c>
      <c r="E142" s="35" t="s">
        <v>254</v>
      </c>
      <c r="F142" t="s">
        <v>65</v>
      </c>
      <c r="G142" t="s">
        <v>267</v>
      </c>
      <c r="H142">
        <v>446541</v>
      </c>
      <c r="I142" s="36">
        <v>41974</v>
      </c>
      <c r="J142" s="36">
        <v>41978</v>
      </c>
      <c r="K142" t="s">
        <v>234</v>
      </c>
      <c r="L142" s="36">
        <v>42018</v>
      </c>
      <c r="M142" s="43">
        <v>1</v>
      </c>
      <c r="N142" s="36" t="s">
        <v>47</v>
      </c>
      <c r="O142">
        <v>300</v>
      </c>
      <c r="P142" s="35" t="s">
        <v>51</v>
      </c>
      <c r="Q142">
        <v>1</v>
      </c>
    </row>
    <row r="143" spans="1:17" ht="12.75">
      <c r="A143" s="39" t="str">
        <f t="shared" si="2"/>
        <v>Report</v>
      </c>
      <c r="B143" s="35" t="s">
        <v>392</v>
      </c>
      <c r="C143">
        <v>130851</v>
      </c>
      <c r="D143" s="35" t="s">
        <v>443</v>
      </c>
      <c r="E143" s="35" t="s">
        <v>254</v>
      </c>
      <c r="F143" t="s">
        <v>65</v>
      </c>
      <c r="G143" t="s">
        <v>267</v>
      </c>
      <c r="H143">
        <v>446541</v>
      </c>
      <c r="I143" s="36">
        <v>41974</v>
      </c>
      <c r="J143" s="36">
        <v>41978</v>
      </c>
      <c r="K143" t="s">
        <v>234</v>
      </c>
      <c r="L143" s="36">
        <v>42018</v>
      </c>
      <c r="M143" s="43">
        <v>9</v>
      </c>
      <c r="N143" s="36" t="s">
        <v>143</v>
      </c>
      <c r="O143">
        <v>300</v>
      </c>
      <c r="P143" s="35" t="s">
        <v>86</v>
      </c>
      <c r="Q143">
        <v>2</v>
      </c>
    </row>
    <row r="144" spans="1:17" ht="12.75">
      <c r="A144" s="39" t="str">
        <f t="shared" si="2"/>
        <v>Report</v>
      </c>
      <c r="B144" s="35" t="s">
        <v>392</v>
      </c>
      <c r="C144">
        <v>130851</v>
      </c>
      <c r="D144" s="35" t="s">
        <v>443</v>
      </c>
      <c r="E144" s="35" t="s">
        <v>254</v>
      </c>
      <c r="F144" t="s">
        <v>65</v>
      </c>
      <c r="G144" t="s">
        <v>267</v>
      </c>
      <c r="H144">
        <v>446541</v>
      </c>
      <c r="I144" s="36">
        <v>41974</v>
      </c>
      <c r="J144" s="36">
        <v>41978</v>
      </c>
      <c r="K144" t="s">
        <v>234</v>
      </c>
      <c r="L144" s="36">
        <v>42018</v>
      </c>
      <c r="M144" s="43">
        <v>12</v>
      </c>
      <c r="N144" s="36" t="s">
        <v>165</v>
      </c>
      <c r="O144">
        <v>202</v>
      </c>
      <c r="P144" s="35" t="s">
        <v>127</v>
      </c>
      <c r="Q144">
        <v>3</v>
      </c>
    </row>
    <row r="145" spans="1:17" ht="12.75">
      <c r="A145" s="39" t="str">
        <f t="shared" si="2"/>
        <v>Report</v>
      </c>
      <c r="B145" s="35" t="s">
        <v>392</v>
      </c>
      <c r="C145">
        <v>130851</v>
      </c>
      <c r="D145" s="35" t="s">
        <v>443</v>
      </c>
      <c r="E145" s="35" t="s">
        <v>254</v>
      </c>
      <c r="F145" t="s">
        <v>65</v>
      </c>
      <c r="G145" t="s">
        <v>267</v>
      </c>
      <c r="H145">
        <v>446541</v>
      </c>
      <c r="I145" s="36">
        <v>41974</v>
      </c>
      <c r="J145" s="36">
        <v>41978</v>
      </c>
      <c r="K145" t="s">
        <v>234</v>
      </c>
      <c r="L145" s="36">
        <v>42018</v>
      </c>
      <c r="M145" s="43">
        <v>15</v>
      </c>
      <c r="N145" s="36" t="s">
        <v>45</v>
      </c>
      <c r="O145">
        <v>100</v>
      </c>
      <c r="P145" s="35" t="s">
        <v>142</v>
      </c>
      <c r="Q145">
        <v>2</v>
      </c>
    </row>
    <row r="146" spans="1:17" ht="12.75">
      <c r="A146" s="39" t="str">
        <f t="shared" si="2"/>
        <v>Report</v>
      </c>
      <c r="B146" s="35" t="s">
        <v>392</v>
      </c>
      <c r="C146">
        <v>130851</v>
      </c>
      <c r="D146" s="35" t="s">
        <v>443</v>
      </c>
      <c r="E146" s="35" t="s">
        <v>254</v>
      </c>
      <c r="F146" t="s">
        <v>65</v>
      </c>
      <c r="G146" t="s">
        <v>267</v>
      </c>
      <c r="H146">
        <v>446541</v>
      </c>
      <c r="I146" s="36">
        <v>41974</v>
      </c>
      <c r="J146" s="36">
        <v>41978</v>
      </c>
      <c r="K146" t="s">
        <v>234</v>
      </c>
      <c r="L146" s="36">
        <v>42018</v>
      </c>
      <c r="M146" s="43">
        <v>14</v>
      </c>
      <c r="N146" s="36" t="s">
        <v>50</v>
      </c>
      <c r="O146">
        <v>112</v>
      </c>
      <c r="P146" s="35" t="s">
        <v>145</v>
      </c>
      <c r="Q146">
        <v>2</v>
      </c>
    </row>
    <row r="147" spans="1:17" ht="12.75">
      <c r="A147" s="39" t="str">
        <f t="shared" si="2"/>
        <v>Report</v>
      </c>
      <c r="B147" s="35" t="s">
        <v>392</v>
      </c>
      <c r="C147">
        <v>130851</v>
      </c>
      <c r="D147" s="35" t="s">
        <v>443</v>
      </c>
      <c r="E147" s="35" t="s">
        <v>254</v>
      </c>
      <c r="F147" t="s">
        <v>65</v>
      </c>
      <c r="G147" t="s">
        <v>267</v>
      </c>
      <c r="H147">
        <v>446541</v>
      </c>
      <c r="I147" s="36">
        <v>41974</v>
      </c>
      <c r="J147" s="36">
        <v>41978</v>
      </c>
      <c r="K147" t="s">
        <v>234</v>
      </c>
      <c r="L147" s="36">
        <v>42018</v>
      </c>
      <c r="M147" s="43">
        <v>15</v>
      </c>
      <c r="N147" s="36" t="s">
        <v>45</v>
      </c>
      <c r="O147">
        <v>300</v>
      </c>
      <c r="P147" s="35" t="s">
        <v>101</v>
      </c>
      <c r="Q147">
        <v>3</v>
      </c>
    </row>
    <row r="148" spans="1:17" ht="12.75">
      <c r="A148" s="39" t="str">
        <f t="shared" si="2"/>
        <v>Report</v>
      </c>
      <c r="B148" s="35" t="s">
        <v>392</v>
      </c>
      <c r="C148">
        <v>130851</v>
      </c>
      <c r="D148" s="35" t="s">
        <v>443</v>
      </c>
      <c r="E148" s="35" t="s">
        <v>254</v>
      </c>
      <c r="F148" t="s">
        <v>65</v>
      </c>
      <c r="G148" t="s">
        <v>267</v>
      </c>
      <c r="H148">
        <v>446541</v>
      </c>
      <c r="I148" s="36">
        <v>41974</v>
      </c>
      <c r="J148" s="36">
        <v>41978</v>
      </c>
      <c r="K148" t="s">
        <v>234</v>
      </c>
      <c r="L148" s="36">
        <v>42018</v>
      </c>
      <c r="M148" s="43">
        <v>6</v>
      </c>
      <c r="N148" s="36" t="s">
        <v>44</v>
      </c>
      <c r="O148">
        <v>200</v>
      </c>
      <c r="P148" s="35" t="s">
        <v>144</v>
      </c>
      <c r="Q148">
        <v>2</v>
      </c>
    </row>
    <row r="149" spans="1:17" ht="12.75">
      <c r="A149" s="39" t="str">
        <f t="shared" si="2"/>
        <v>Report</v>
      </c>
      <c r="B149" s="35" t="s">
        <v>378</v>
      </c>
      <c r="C149">
        <v>55422</v>
      </c>
      <c r="D149" s="35" t="s">
        <v>269</v>
      </c>
      <c r="E149" s="35" t="s">
        <v>250</v>
      </c>
      <c r="F149" t="s">
        <v>68</v>
      </c>
      <c r="G149" t="s">
        <v>262</v>
      </c>
      <c r="H149">
        <v>451949</v>
      </c>
      <c r="I149" s="36">
        <v>41975</v>
      </c>
      <c r="J149" s="36">
        <v>41978</v>
      </c>
      <c r="K149" t="s">
        <v>234</v>
      </c>
      <c r="L149" s="36">
        <v>42011</v>
      </c>
      <c r="M149" s="43">
        <v>14</v>
      </c>
      <c r="N149" s="36" t="s">
        <v>50</v>
      </c>
      <c r="O149">
        <v>113</v>
      </c>
      <c r="P149" s="35" t="s">
        <v>159</v>
      </c>
      <c r="Q149">
        <v>2</v>
      </c>
    </row>
    <row r="150" spans="1:17" ht="12.75">
      <c r="A150" s="39" t="str">
        <f t="shared" si="2"/>
        <v>Report</v>
      </c>
      <c r="B150" s="35" t="s">
        <v>378</v>
      </c>
      <c r="C150">
        <v>55422</v>
      </c>
      <c r="D150" s="35" t="s">
        <v>269</v>
      </c>
      <c r="E150" s="35" t="s">
        <v>250</v>
      </c>
      <c r="F150" t="s">
        <v>68</v>
      </c>
      <c r="G150" t="s">
        <v>262</v>
      </c>
      <c r="H150">
        <v>451949</v>
      </c>
      <c r="I150" s="36">
        <v>41975</v>
      </c>
      <c r="J150" s="36">
        <v>41978</v>
      </c>
      <c r="K150" t="s">
        <v>234</v>
      </c>
      <c r="L150" s="36">
        <v>42011</v>
      </c>
      <c r="M150" s="43">
        <v>14</v>
      </c>
      <c r="N150" s="36" t="s">
        <v>50</v>
      </c>
      <c r="O150">
        <v>112</v>
      </c>
      <c r="P150" s="35" t="s">
        <v>145</v>
      </c>
      <c r="Q150">
        <v>3</v>
      </c>
    </row>
    <row r="151" spans="1:17" ht="12.75">
      <c r="A151" s="39" t="str">
        <f t="shared" si="2"/>
        <v>Report</v>
      </c>
      <c r="B151" s="35" t="s">
        <v>259</v>
      </c>
      <c r="C151">
        <v>54087</v>
      </c>
      <c r="D151" s="35" t="s">
        <v>260</v>
      </c>
      <c r="E151" s="35" t="s">
        <v>231</v>
      </c>
      <c r="F151" t="s">
        <v>68</v>
      </c>
      <c r="G151" t="s">
        <v>262</v>
      </c>
      <c r="H151">
        <v>446665</v>
      </c>
      <c r="I151" s="36">
        <v>41905</v>
      </c>
      <c r="J151" s="36">
        <v>41908</v>
      </c>
      <c r="K151" t="s">
        <v>234</v>
      </c>
      <c r="L151" s="36">
        <v>41941</v>
      </c>
      <c r="M151" s="43">
        <v>14</v>
      </c>
      <c r="N151" s="36" t="s">
        <v>50</v>
      </c>
      <c r="O151">
        <v>114</v>
      </c>
      <c r="P151" s="35" t="s">
        <v>93</v>
      </c>
      <c r="Q151">
        <v>2</v>
      </c>
    </row>
    <row r="152" spans="1:17" ht="12.75">
      <c r="A152" s="39" t="str">
        <f t="shared" si="2"/>
        <v>Report</v>
      </c>
      <c r="B152" s="35" t="s">
        <v>312</v>
      </c>
      <c r="C152">
        <v>54245</v>
      </c>
      <c r="D152" s="35" t="s">
        <v>313</v>
      </c>
      <c r="E152" s="35" t="s">
        <v>231</v>
      </c>
      <c r="F152" t="s">
        <v>68</v>
      </c>
      <c r="G152" t="s">
        <v>256</v>
      </c>
      <c r="H152">
        <v>451617</v>
      </c>
      <c r="I152" s="36">
        <v>41927</v>
      </c>
      <c r="J152" s="36">
        <v>41929</v>
      </c>
      <c r="K152" t="s">
        <v>234</v>
      </c>
      <c r="L152" s="36">
        <v>41962</v>
      </c>
      <c r="M152" s="43">
        <v>14</v>
      </c>
      <c r="N152" s="36" t="s">
        <v>50</v>
      </c>
      <c r="O152">
        <v>204</v>
      </c>
      <c r="P152" s="35" t="s">
        <v>112</v>
      </c>
      <c r="Q152">
        <v>4</v>
      </c>
    </row>
    <row r="153" spans="1:17" ht="12.75">
      <c r="A153" s="39" t="str">
        <f t="shared" si="2"/>
        <v>Report</v>
      </c>
      <c r="B153" s="35" t="s">
        <v>379</v>
      </c>
      <c r="C153">
        <v>130608</v>
      </c>
      <c r="D153" s="35" t="s">
        <v>402</v>
      </c>
      <c r="E153" s="35" t="s">
        <v>292</v>
      </c>
      <c r="F153" t="s">
        <v>65</v>
      </c>
      <c r="G153" t="s">
        <v>252</v>
      </c>
      <c r="H153">
        <v>430268</v>
      </c>
      <c r="I153" s="36">
        <v>41946</v>
      </c>
      <c r="J153" s="36">
        <v>41950</v>
      </c>
      <c r="K153" t="s">
        <v>234</v>
      </c>
      <c r="L153" s="36">
        <v>41985</v>
      </c>
      <c r="M153" s="43">
        <v>5</v>
      </c>
      <c r="N153" s="36" t="s">
        <v>343</v>
      </c>
      <c r="O153">
        <v>202</v>
      </c>
      <c r="P153" s="35" t="s">
        <v>90</v>
      </c>
      <c r="Q153">
        <v>3</v>
      </c>
    </row>
    <row r="154" spans="1:17" ht="12.75">
      <c r="A154" s="39" t="str">
        <f t="shared" si="2"/>
        <v>Report</v>
      </c>
      <c r="B154" s="35" t="s">
        <v>379</v>
      </c>
      <c r="C154">
        <v>130608</v>
      </c>
      <c r="D154" s="35" t="s">
        <v>402</v>
      </c>
      <c r="E154" s="35" t="s">
        <v>292</v>
      </c>
      <c r="F154" t="s">
        <v>65</v>
      </c>
      <c r="G154" t="s">
        <v>252</v>
      </c>
      <c r="H154">
        <v>430268</v>
      </c>
      <c r="I154" s="36">
        <v>41946</v>
      </c>
      <c r="J154" s="36">
        <v>41950</v>
      </c>
      <c r="K154" t="s">
        <v>234</v>
      </c>
      <c r="L154" s="36">
        <v>41985</v>
      </c>
      <c r="M154" s="43">
        <v>9</v>
      </c>
      <c r="N154" s="36" t="s">
        <v>143</v>
      </c>
      <c r="O154">
        <v>100</v>
      </c>
      <c r="P154" s="35" t="s">
        <v>108</v>
      </c>
      <c r="Q154">
        <v>2</v>
      </c>
    </row>
    <row r="155" spans="1:17" ht="12.75">
      <c r="A155" s="39" t="str">
        <f t="shared" si="2"/>
        <v>Report</v>
      </c>
      <c r="B155" s="35" t="s">
        <v>379</v>
      </c>
      <c r="C155">
        <v>130608</v>
      </c>
      <c r="D155" s="35" t="s">
        <v>402</v>
      </c>
      <c r="E155" s="35" t="s">
        <v>292</v>
      </c>
      <c r="F155" t="s">
        <v>65</v>
      </c>
      <c r="G155" t="s">
        <v>252</v>
      </c>
      <c r="H155">
        <v>430268</v>
      </c>
      <c r="I155" s="36">
        <v>41946</v>
      </c>
      <c r="J155" s="36">
        <v>41950</v>
      </c>
      <c r="K155" t="s">
        <v>234</v>
      </c>
      <c r="L155" s="36">
        <v>41985</v>
      </c>
      <c r="M155" s="43">
        <v>14</v>
      </c>
      <c r="N155" s="36" t="s">
        <v>50</v>
      </c>
      <c r="O155">
        <v>113</v>
      </c>
      <c r="P155" s="35" t="s">
        <v>159</v>
      </c>
      <c r="Q155">
        <v>3</v>
      </c>
    </row>
    <row r="156" spans="1:17" ht="12.75">
      <c r="A156" s="39" t="str">
        <f t="shared" si="2"/>
        <v>Report</v>
      </c>
      <c r="B156" s="35" t="s">
        <v>379</v>
      </c>
      <c r="C156">
        <v>130608</v>
      </c>
      <c r="D156" s="35" t="s">
        <v>402</v>
      </c>
      <c r="E156" s="35" t="s">
        <v>292</v>
      </c>
      <c r="F156" t="s">
        <v>65</v>
      </c>
      <c r="G156" t="s">
        <v>252</v>
      </c>
      <c r="H156">
        <v>430268</v>
      </c>
      <c r="I156" s="36">
        <v>41946</v>
      </c>
      <c r="J156" s="36">
        <v>41950</v>
      </c>
      <c r="K156" t="s">
        <v>234</v>
      </c>
      <c r="L156" s="36">
        <v>41985</v>
      </c>
      <c r="M156" s="43">
        <v>15</v>
      </c>
      <c r="N156" s="36" t="s">
        <v>45</v>
      </c>
      <c r="O156">
        <v>100</v>
      </c>
      <c r="P156" s="35" t="s">
        <v>142</v>
      </c>
      <c r="Q156">
        <v>2</v>
      </c>
    </row>
    <row r="157" spans="1:17" ht="12.75">
      <c r="A157" s="39" t="str">
        <f t="shared" si="2"/>
        <v>Report</v>
      </c>
      <c r="B157" s="35" t="s">
        <v>379</v>
      </c>
      <c r="C157">
        <v>130608</v>
      </c>
      <c r="D157" s="35" t="s">
        <v>402</v>
      </c>
      <c r="E157" s="35" t="s">
        <v>292</v>
      </c>
      <c r="F157" t="s">
        <v>65</v>
      </c>
      <c r="G157" t="s">
        <v>252</v>
      </c>
      <c r="H157">
        <v>430268</v>
      </c>
      <c r="I157" s="36">
        <v>41946</v>
      </c>
      <c r="J157" s="36">
        <v>41950</v>
      </c>
      <c r="K157" t="s">
        <v>234</v>
      </c>
      <c r="L157" s="36">
        <v>41985</v>
      </c>
      <c r="M157" s="43">
        <v>15</v>
      </c>
      <c r="N157" s="36" t="s">
        <v>45</v>
      </c>
      <c r="O157">
        <v>200</v>
      </c>
      <c r="P157" s="35" t="s">
        <v>59</v>
      </c>
      <c r="Q157">
        <v>2</v>
      </c>
    </row>
    <row r="158" spans="1:17" ht="12.75">
      <c r="A158" s="39" t="str">
        <f t="shared" si="2"/>
        <v>Report</v>
      </c>
      <c r="B158" s="35" t="s">
        <v>379</v>
      </c>
      <c r="C158">
        <v>130608</v>
      </c>
      <c r="D158" s="35" t="s">
        <v>402</v>
      </c>
      <c r="E158" s="35" t="s">
        <v>292</v>
      </c>
      <c r="F158" t="s">
        <v>65</v>
      </c>
      <c r="G158" t="s">
        <v>252</v>
      </c>
      <c r="H158">
        <v>430268</v>
      </c>
      <c r="I158" s="36">
        <v>41946</v>
      </c>
      <c r="J158" s="36">
        <v>41950</v>
      </c>
      <c r="K158" t="s">
        <v>234</v>
      </c>
      <c r="L158" s="36">
        <v>41985</v>
      </c>
      <c r="M158" s="43">
        <v>9</v>
      </c>
      <c r="N158" s="36" t="s">
        <v>143</v>
      </c>
      <c r="O158">
        <v>200</v>
      </c>
      <c r="P158" s="35" t="s">
        <v>58</v>
      </c>
      <c r="Q158">
        <v>2</v>
      </c>
    </row>
    <row r="159" spans="1:17" ht="12.75">
      <c r="A159" s="39" t="str">
        <f t="shared" si="2"/>
        <v>Report</v>
      </c>
      <c r="B159" s="35" t="s">
        <v>379</v>
      </c>
      <c r="C159">
        <v>130608</v>
      </c>
      <c r="D159" s="35" t="s">
        <v>402</v>
      </c>
      <c r="E159" s="35" t="s">
        <v>292</v>
      </c>
      <c r="F159" t="s">
        <v>65</v>
      </c>
      <c r="G159" t="s">
        <v>252</v>
      </c>
      <c r="H159">
        <v>430268</v>
      </c>
      <c r="I159" s="36">
        <v>41946</v>
      </c>
      <c r="J159" s="36">
        <v>41950</v>
      </c>
      <c r="K159" t="s">
        <v>234</v>
      </c>
      <c r="L159" s="36">
        <v>41985</v>
      </c>
      <c r="M159" s="43">
        <v>15</v>
      </c>
      <c r="N159" s="36" t="s">
        <v>45</v>
      </c>
      <c r="O159">
        <v>300</v>
      </c>
      <c r="P159" s="35" t="s">
        <v>101</v>
      </c>
      <c r="Q159">
        <v>3</v>
      </c>
    </row>
    <row r="160" spans="1:17" ht="12.75">
      <c r="A160" s="39" t="str">
        <f t="shared" si="2"/>
        <v>Report</v>
      </c>
      <c r="B160" s="35" t="s">
        <v>230</v>
      </c>
      <c r="C160">
        <v>56817</v>
      </c>
      <c r="D160" s="35" t="s">
        <v>232</v>
      </c>
      <c r="E160" s="35" t="s">
        <v>231</v>
      </c>
      <c r="F160" t="s">
        <v>22</v>
      </c>
      <c r="G160" t="s">
        <v>233</v>
      </c>
      <c r="H160">
        <v>429793</v>
      </c>
      <c r="I160" s="36">
        <v>41891</v>
      </c>
      <c r="J160" s="36">
        <v>41894</v>
      </c>
      <c r="K160" t="s">
        <v>234</v>
      </c>
      <c r="L160" s="36">
        <v>41935</v>
      </c>
      <c r="M160" s="43">
        <v>7</v>
      </c>
      <c r="N160" s="36" t="s">
        <v>53</v>
      </c>
      <c r="O160">
        <v>400</v>
      </c>
      <c r="P160" s="35" t="s">
        <v>91</v>
      </c>
      <c r="Q160">
        <v>2</v>
      </c>
    </row>
    <row r="161" spans="1:17" ht="12.75">
      <c r="A161" s="39" t="str">
        <f t="shared" si="2"/>
        <v>Report</v>
      </c>
      <c r="B161" s="35" t="s">
        <v>230</v>
      </c>
      <c r="C161">
        <v>56817</v>
      </c>
      <c r="D161" s="35" t="s">
        <v>232</v>
      </c>
      <c r="E161" s="35" t="s">
        <v>231</v>
      </c>
      <c r="F161" t="s">
        <v>22</v>
      </c>
      <c r="G161" t="s">
        <v>233</v>
      </c>
      <c r="H161">
        <v>429793</v>
      </c>
      <c r="I161" s="36">
        <v>41891</v>
      </c>
      <c r="J161" s="36">
        <v>41894</v>
      </c>
      <c r="K161" t="s">
        <v>234</v>
      </c>
      <c r="L161" s="36">
        <v>41935</v>
      </c>
      <c r="M161" s="43">
        <v>15</v>
      </c>
      <c r="N161" s="36" t="s">
        <v>45</v>
      </c>
      <c r="O161">
        <v>200</v>
      </c>
      <c r="P161" s="35" t="s">
        <v>59</v>
      </c>
      <c r="Q161">
        <v>3</v>
      </c>
    </row>
    <row r="162" spans="1:17" ht="12.75">
      <c r="A162" s="39" t="str">
        <f t="shared" si="2"/>
        <v>Report</v>
      </c>
      <c r="B162" s="35" t="s">
        <v>230</v>
      </c>
      <c r="C162">
        <v>56817</v>
      </c>
      <c r="D162" s="35" t="s">
        <v>232</v>
      </c>
      <c r="E162" s="35" t="s">
        <v>231</v>
      </c>
      <c r="F162" t="s">
        <v>22</v>
      </c>
      <c r="G162" t="s">
        <v>233</v>
      </c>
      <c r="H162">
        <v>429793</v>
      </c>
      <c r="I162" s="36">
        <v>41891</v>
      </c>
      <c r="J162" s="36">
        <v>41894</v>
      </c>
      <c r="K162" t="s">
        <v>234</v>
      </c>
      <c r="L162" s="36">
        <v>41935</v>
      </c>
      <c r="M162" s="43">
        <v>15</v>
      </c>
      <c r="N162" s="36" t="s">
        <v>45</v>
      </c>
      <c r="O162">
        <v>300</v>
      </c>
      <c r="P162" s="35" t="s">
        <v>101</v>
      </c>
      <c r="Q162">
        <v>3</v>
      </c>
    </row>
    <row r="163" spans="1:17" ht="12.75">
      <c r="A163" s="39" t="str">
        <f t="shared" si="2"/>
        <v>Report</v>
      </c>
      <c r="B163" s="35" t="s">
        <v>416</v>
      </c>
      <c r="C163">
        <v>54277</v>
      </c>
      <c r="D163" s="35" t="s">
        <v>309</v>
      </c>
      <c r="E163" s="35" t="s">
        <v>250</v>
      </c>
      <c r="F163" t="s">
        <v>22</v>
      </c>
      <c r="G163" t="s">
        <v>302</v>
      </c>
      <c r="H163">
        <v>446604</v>
      </c>
      <c r="I163" s="36">
        <v>41981</v>
      </c>
      <c r="J163" s="36">
        <v>41985</v>
      </c>
      <c r="K163" t="s">
        <v>234</v>
      </c>
      <c r="L163" s="36">
        <v>42020</v>
      </c>
      <c r="M163" s="43">
        <v>5</v>
      </c>
      <c r="N163" s="36" t="s">
        <v>343</v>
      </c>
      <c r="O163">
        <v>201</v>
      </c>
      <c r="P163" s="35" t="s">
        <v>100</v>
      </c>
      <c r="Q163">
        <v>2</v>
      </c>
    </row>
    <row r="164" spans="1:17" ht="12.75">
      <c r="A164" s="39" t="str">
        <f t="shared" si="2"/>
        <v>Report</v>
      </c>
      <c r="B164" s="35" t="s">
        <v>416</v>
      </c>
      <c r="C164">
        <v>54277</v>
      </c>
      <c r="D164" s="35" t="s">
        <v>309</v>
      </c>
      <c r="E164" s="35" t="s">
        <v>250</v>
      </c>
      <c r="F164" t="s">
        <v>22</v>
      </c>
      <c r="G164" t="s">
        <v>302</v>
      </c>
      <c r="H164">
        <v>446604</v>
      </c>
      <c r="I164" s="36">
        <v>41981</v>
      </c>
      <c r="J164" s="36">
        <v>41985</v>
      </c>
      <c r="K164" t="s">
        <v>234</v>
      </c>
      <c r="L164" s="36">
        <v>42020</v>
      </c>
      <c r="M164" s="43">
        <v>7</v>
      </c>
      <c r="N164" s="36" t="s">
        <v>53</v>
      </c>
      <c r="O164">
        <v>100</v>
      </c>
      <c r="P164" s="35" t="s">
        <v>103</v>
      </c>
      <c r="Q164">
        <v>2</v>
      </c>
    </row>
    <row r="165" spans="1:17" ht="12.75">
      <c r="A165" s="39" t="str">
        <f t="shared" si="2"/>
        <v>Report</v>
      </c>
      <c r="B165" s="35" t="s">
        <v>416</v>
      </c>
      <c r="C165">
        <v>54277</v>
      </c>
      <c r="D165" s="35" t="s">
        <v>309</v>
      </c>
      <c r="E165" s="35" t="s">
        <v>250</v>
      </c>
      <c r="F165" t="s">
        <v>22</v>
      </c>
      <c r="G165" t="s">
        <v>302</v>
      </c>
      <c r="H165">
        <v>446604</v>
      </c>
      <c r="I165" s="36">
        <v>41981</v>
      </c>
      <c r="J165" s="36">
        <v>41985</v>
      </c>
      <c r="K165" t="s">
        <v>234</v>
      </c>
      <c r="L165" s="36">
        <v>42020</v>
      </c>
      <c r="M165" s="43">
        <v>1</v>
      </c>
      <c r="N165" s="36" t="s">
        <v>47</v>
      </c>
      <c r="O165">
        <v>300</v>
      </c>
      <c r="P165" s="35" t="s">
        <v>51</v>
      </c>
      <c r="Q165">
        <v>3</v>
      </c>
    </row>
    <row r="166" spans="1:17" ht="12.75">
      <c r="A166" s="39" t="str">
        <f t="shared" si="2"/>
        <v>Report</v>
      </c>
      <c r="B166" s="35" t="s">
        <v>416</v>
      </c>
      <c r="C166">
        <v>54277</v>
      </c>
      <c r="D166" s="35" t="s">
        <v>309</v>
      </c>
      <c r="E166" s="35" t="s">
        <v>250</v>
      </c>
      <c r="F166" t="s">
        <v>22</v>
      </c>
      <c r="G166" t="s">
        <v>302</v>
      </c>
      <c r="H166">
        <v>446604</v>
      </c>
      <c r="I166" s="36">
        <v>41981</v>
      </c>
      <c r="J166" s="36">
        <v>41985</v>
      </c>
      <c r="K166" t="s">
        <v>234</v>
      </c>
      <c r="L166" s="36">
        <v>42020</v>
      </c>
      <c r="M166" s="43">
        <v>7</v>
      </c>
      <c r="N166" s="36" t="s">
        <v>53</v>
      </c>
      <c r="O166">
        <v>200</v>
      </c>
      <c r="P166" s="35" t="s">
        <v>109</v>
      </c>
      <c r="Q166">
        <v>2</v>
      </c>
    </row>
    <row r="167" spans="1:17" ht="12.75">
      <c r="A167" s="39" t="str">
        <f t="shared" si="2"/>
        <v>Report</v>
      </c>
      <c r="B167" s="35" t="s">
        <v>416</v>
      </c>
      <c r="C167">
        <v>54277</v>
      </c>
      <c r="D167" s="35" t="s">
        <v>309</v>
      </c>
      <c r="E167" s="35" t="s">
        <v>250</v>
      </c>
      <c r="F167" t="s">
        <v>22</v>
      </c>
      <c r="G167" t="s">
        <v>302</v>
      </c>
      <c r="H167">
        <v>446604</v>
      </c>
      <c r="I167" s="36">
        <v>41981</v>
      </c>
      <c r="J167" s="36">
        <v>41985</v>
      </c>
      <c r="K167" t="s">
        <v>234</v>
      </c>
      <c r="L167" s="36">
        <v>42020</v>
      </c>
      <c r="M167" s="43">
        <v>15</v>
      </c>
      <c r="N167" s="36" t="s">
        <v>45</v>
      </c>
      <c r="O167">
        <v>200</v>
      </c>
      <c r="P167" s="35" t="s">
        <v>59</v>
      </c>
      <c r="Q167">
        <v>2</v>
      </c>
    </row>
    <row r="168" spans="1:17" ht="12.75">
      <c r="A168" s="39" t="str">
        <f t="shared" si="2"/>
        <v>Report</v>
      </c>
      <c r="B168" s="35" t="s">
        <v>308</v>
      </c>
      <c r="C168">
        <v>130797</v>
      </c>
      <c r="D168" s="35" t="s">
        <v>309</v>
      </c>
      <c r="E168" s="35" t="s">
        <v>250</v>
      </c>
      <c r="F168" t="s">
        <v>65</v>
      </c>
      <c r="G168" t="s">
        <v>252</v>
      </c>
      <c r="H168">
        <v>430280</v>
      </c>
      <c r="I168" s="36">
        <v>41926</v>
      </c>
      <c r="J168" s="36">
        <v>41929</v>
      </c>
      <c r="K168" t="s">
        <v>234</v>
      </c>
      <c r="L168" s="36">
        <v>41964</v>
      </c>
      <c r="M168" s="43">
        <v>2</v>
      </c>
      <c r="N168" s="36" t="s">
        <v>104</v>
      </c>
      <c r="O168">
        <v>100</v>
      </c>
      <c r="P168" s="35" t="s">
        <v>54</v>
      </c>
      <c r="Q168">
        <v>3</v>
      </c>
    </row>
    <row r="169" spans="1:17" ht="12.75">
      <c r="A169" s="39" t="str">
        <f t="shared" si="2"/>
        <v>Report</v>
      </c>
      <c r="B169" s="35" t="s">
        <v>308</v>
      </c>
      <c r="C169">
        <v>130797</v>
      </c>
      <c r="D169" s="35" t="s">
        <v>309</v>
      </c>
      <c r="E169" s="35" t="s">
        <v>250</v>
      </c>
      <c r="F169" t="s">
        <v>65</v>
      </c>
      <c r="G169" t="s">
        <v>252</v>
      </c>
      <c r="H169">
        <v>430280</v>
      </c>
      <c r="I169" s="36">
        <v>41926</v>
      </c>
      <c r="J169" s="36">
        <v>41929</v>
      </c>
      <c r="K169" t="s">
        <v>234</v>
      </c>
      <c r="L169" s="36">
        <v>41964</v>
      </c>
      <c r="M169" s="43">
        <v>3</v>
      </c>
      <c r="N169" s="36" t="s">
        <v>344</v>
      </c>
      <c r="O169">
        <v>100</v>
      </c>
      <c r="P169" s="35" t="s">
        <v>96</v>
      </c>
      <c r="Q169">
        <v>3</v>
      </c>
    </row>
    <row r="170" spans="1:17" ht="12.75">
      <c r="A170" s="39" t="str">
        <f t="shared" si="2"/>
        <v>Report</v>
      </c>
      <c r="B170" s="35" t="s">
        <v>308</v>
      </c>
      <c r="C170">
        <v>130797</v>
      </c>
      <c r="D170" s="35" t="s">
        <v>309</v>
      </c>
      <c r="E170" s="35" t="s">
        <v>250</v>
      </c>
      <c r="F170" t="s">
        <v>65</v>
      </c>
      <c r="G170" t="s">
        <v>252</v>
      </c>
      <c r="H170">
        <v>430280</v>
      </c>
      <c r="I170" s="36">
        <v>41926</v>
      </c>
      <c r="J170" s="36">
        <v>41929</v>
      </c>
      <c r="K170" t="s">
        <v>234</v>
      </c>
      <c r="L170" s="36">
        <v>41964</v>
      </c>
      <c r="M170" s="43">
        <v>2</v>
      </c>
      <c r="N170" s="36" t="s">
        <v>104</v>
      </c>
      <c r="O170">
        <v>200</v>
      </c>
      <c r="P170" s="35" t="s">
        <v>105</v>
      </c>
      <c r="Q170">
        <v>3</v>
      </c>
    </row>
    <row r="171" spans="1:17" ht="12.75">
      <c r="A171" s="39" t="str">
        <f t="shared" si="2"/>
        <v>Report</v>
      </c>
      <c r="B171" s="35" t="s">
        <v>308</v>
      </c>
      <c r="C171">
        <v>130797</v>
      </c>
      <c r="D171" s="35" t="s">
        <v>309</v>
      </c>
      <c r="E171" s="35" t="s">
        <v>250</v>
      </c>
      <c r="F171" t="s">
        <v>65</v>
      </c>
      <c r="G171" t="s">
        <v>252</v>
      </c>
      <c r="H171">
        <v>430280</v>
      </c>
      <c r="I171" s="36">
        <v>41926</v>
      </c>
      <c r="J171" s="36">
        <v>41929</v>
      </c>
      <c r="K171" t="s">
        <v>234</v>
      </c>
      <c r="L171" s="36">
        <v>41964</v>
      </c>
      <c r="M171" s="43">
        <v>14</v>
      </c>
      <c r="N171" s="36" t="s">
        <v>50</v>
      </c>
      <c r="O171">
        <v>108</v>
      </c>
      <c r="P171" s="35" t="s">
        <v>52</v>
      </c>
      <c r="Q171">
        <v>3</v>
      </c>
    </row>
    <row r="172" spans="1:17" ht="12.75">
      <c r="A172" s="39" t="str">
        <f t="shared" si="2"/>
        <v>Report</v>
      </c>
      <c r="B172" s="35" t="s">
        <v>271</v>
      </c>
      <c r="C172">
        <v>130532</v>
      </c>
      <c r="D172" s="35" t="s">
        <v>272</v>
      </c>
      <c r="E172" s="35" t="s">
        <v>231</v>
      </c>
      <c r="F172" t="s">
        <v>65</v>
      </c>
      <c r="G172" t="s">
        <v>267</v>
      </c>
      <c r="H172">
        <v>446537</v>
      </c>
      <c r="I172" s="36">
        <v>41904</v>
      </c>
      <c r="J172" s="36">
        <v>41908</v>
      </c>
      <c r="K172" t="s">
        <v>234</v>
      </c>
      <c r="L172" s="36">
        <v>41941</v>
      </c>
      <c r="M172" s="43">
        <v>4</v>
      </c>
      <c r="N172" s="36" t="s">
        <v>46</v>
      </c>
      <c r="O172">
        <v>100</v>
      </c>
      <c r="P172" s="35" t="s">
        <v>48</v>
      </c>
      <c r="Q172">
        <v>2</v>
      </c>
    </row>
    <row r="173" spans="1:17" ht="12.75">
      <c r="A173" s="39" t="str">
        <f t="shared" si="2"/>
        <v>Report</v>
      </c>
      <c r="B173" s="35" t="s">
        <v>271</v>
      </c>
      <c r="C173">
        <v>130532</v>
      </c>
      <c r="D173" s="35" t="s">
        <v>272</v>
      </c>
      <c r="E173" s="35" t="s">
        <v>231</v>
      </c>
      <c r="F173" t="s">
        <v>65</v>
      </c>
      <c r="G173" t="s">
        <v>267</v>
      </c>
      <c r="H173">
        <v>446537</v>
      </c>
      <c r="I173" s="36">
        <v>41904</v>
      </c>
      <c r="J173" s="36">
        <v>41908</v>
      </c>
      <c r="K173" t="s">
        <v>234</v>
      </c>
      <c r="L173" s="36">
        <v>41941</v>
      </c>
      <c r="M173" s="43">
        <v>14</v>
      </c>
      <c r="N173" s="36" t="s">
        <v>50</v>
      </c>
      <c r="O173">
        <v>103</v>
      </c>
      <c r="P173" s="35" t="s">
        <v>92</v>
      </c>
      <c r="Q173">
        <v>1</v>
      </c>
    </row>
    <row r="174" spans="1:17" ht="12.75">
      <c r="A174" s="39" t="str">
        <f t="shared" si="2"/>
        <v>Report</v>
      </c>
      <c r="B174" s="35" t="s">
        <v>271</v>
      </c>
      <c r="C174">
        <v>130532</v>
      </c>
      <c r="D174" s="35" t="s">
        <v>272</v>
      </c>
      <c r="E174" s="35" t="s">
        <v>231</v>
      </c>
      <c r="F174" t="s">
        <v>65</v>
      </c>
      <c r="G174" t="s">
        <v>267</v>
      </c>
      <c r="H174">
        <v>446537</v>
      </c>
      <c r="I174" s="36">
        <v>41904</v>
      </c>
      <c r="J174" s="36">
        <v>41908</v>
      </c>
      <c r="K174" t="s">
        <v>234</v>
      </c>
      <c r="L174" s="36">
        <v>41941</v>
      </c>
      <c r="M174" s="43">
        <v>15</v>
      </c>
      <c r="N174" s="36" t="s">
        <v>45</v>
      </c>
      <c r="O174">
        <v>300</v>
      </c>
      <c r="P174" s="35" t="s">
        <v>101</v>
      </c>
      <c r="Q174">
        <v>3</v>
      </c>
    </row>
    <row r="175" spans="1:17" ht="12.75">
      <c r="A175" s="39" t="str">
        <f t="shared" si="2"/>
        <v>Report</v>
      </c>
      <c r="B175" s="35" t="s">
        <v>388</v>
      </c>
      <c r="C175" s="49">
        <v>139238</v>
      </c>
      <c r="D175" s="35" t="s">
        <v>427</v>
      </c>
      <c r="E175" s="35" t="s">
        <v>254</v>
      </c>
      <c r="F175" s="49" t="s">
        <v>65</v>
      </c>
      <c r="G175" s="49" t="s">
        <v>267</v>
      </c>
      <c r="H175" s="49">
        <v>452493</v>
      </c>
      <c r="I175" s="36">
        <v>41960</v>
      </c>
      <c r="J175" s="36">
        <v>41964</v>
      </c>
      <c r="K175" s="49" t="s">
        <v>234</v>
      </c>
      <c r="L175" s="57">
        <v>41996</v>
      </c>
      <c r="M175" s="43">
        <v>2</v>
      </c>
      <c r="N175" s="36" t="s">
        <v>104</v>
      </c>
      <c r="O175" s="49">
        <v>200</v>
      </c>
      <c r="P175" s="35" t="s">
        <v>105</v>
      </c>
      <c r="Q175" s="49">
        <v>3</v>
      </c>
    </row>
    <row r="176" spans="1:17" ht="12.75">
      <c r="A176" s="39" t="str">
        <f t="shared" si="2"/>
        <v>Report</v>
      </c>
      <c r="B176" s="35" t="s">
        <v>388</v>
      </c>
      <c r="C176" s="49">
        <v>139238</v>
      </c>
      <c r="D176" s="35" t="s">
        <v>427</v>
      </c>
      <c r="E176" s="35" t="s">
        <v>254</v>
      </c>
      <c r="F176" s="49" t="s">
        <v>65</v>
      </c>
      <c r="G176" s="49" t="s">
        <v>267</v>
      </c>
      <c r="H176" s="49">
        <v>452493</v>
      </c>
      <c r="I176" s="36">
        <v>41960</v>
      </c>
      <c r="J176" s="36">
        <v>41964</v>
      </c>
      <c r="K176" s="49" t="s">
        <v>234</v>
      </c>
      <c r="L176" s="57">
        <v>41996</v>
      </c>
      <c r="M176" s="43">
        <v>8</v>
      </c>
      <c r="N176" s="36" t="s">
        <v>341</v>
      </c>
      <c r="O176" s="49">
        <v>100</v>
      </c>
      <c r="P176" s="35" t="s">
        <v>61</v>
      </c>
      <c r="Q176" s="49">
        <v>1</v>
      </c>
    </row>
    <row r="177" spans="1:17" ht="12.75">
      <c r="A177" s="39" t="str">
        <f t="shared" si="2"/>
        <v>Report</v>
      </c>
      <c r="B177" s="35" t="s">
        <v>388</v>
      </c>
      <c r="C177" s="49">
        <v>139238</v>
      </c>
      <c r="D177" s="35" t="s">
        <v>427</v>
      </c>
      <c r="E177" s="35" t="s">
        <v>254</v>
      </c>
      <c r="F177" s="49" t="s">
        <v>65</v>
      </c>
      <c r="G177" s="49" t="s">
        <v>267</v>
      </c>
      <c r="H177" s="49">
        <v>452493</v>
      </c>
      <c r="I177" s="36">
        <v>41960</v>
      </c>
      <c r="J177" s="36">
        <v>41964</v>
      </c>
      <c r="K177" s="49" t="s">
        <v>234</v>
      </c>
      <c r="L177" s="57">
        <v>41996</v>
      </c>
      <c r="M177" s="43">
        <v>8</v>
      </c>
      <c r="N177" s="36" t="s">
        <v>341</v>
      </c>
      <c r="O177" s="49">
        <v>102</v>
      </c>
      <c r="P177" s="35" t="s">
        <v>95</v>
      </c>
      <c r="Q177" s="49">
        <v>2</v>
      </c>
    </row>
    <row r="178" spans="1:17" ht="12.75">
      <c r="A178" s="39" t="str">
        <f t="shared" si="2"/>
        <v>Report</v>
      </c>
      <c r="B178" s="35" t="s">
        <v>388</v>
      </c>
      <c r="C178" s="49">
        <v>139238</v>
      </c>
      <c r="D178" s="35" t="s">
        <v>427</v>
      </c>
      <c r="E178" s="35" t="s">
        <v>254</v>
      </c>
      <c r="F178" s="49" t="s">
        <v>65</v>
      </c>
      <c r="G178" s="49" t="s">
        <v>267</v>
      </c>
      <c r="H178" s="49">
        <v>452493</v>
      </c>
      <c r="I178" s="36">
        <v>41960</v>
      </c>
      <c r="J178" s="36">
        <v>41964</v>
      </c>
      <c r="K178" s="49" t="s">
        <v>234</v>
      </c>
      <c r="L178" s="57">
        <v>41996</v>
      </c>
      <c r="M178" s="43">
        <v>9</v>
      </c>
      <c r="N178" s="36" t="s">
        <v>143</v>
      </c>
      <c r="O178" s="49">
        <v>200</v>
      </c>
      <c r="P178" s="35" t="s">
        <v>58</v>
      </c>
      <c r="Q178" s="49">
        <v>1</v>
      </c>
    </row>
    <row r="179" spans="1:17" ht="12.75">
      <c r="A179" s="39" t="str">
        <f t="shared" si="2"/>
        <v>Report</v>
      </c>
      <c r="B179" s="35" t="s">
        <v>388</v>
      </c>
      <c r="C179" s="49">
        <v>139238</v>
      </c>
      <c r="D179" s="35" t="s">
        <v>427</v>
      </c>
      <c r="E179" s="35" t="s">
        <v>254</v>
      </c>
      <c r="F179" s="49" t="s">
        <v>65</v>
      </c>
      <c r="G179" s="49" t="s">
        <v>267</v>
      </c>
      <c r="H179" s="49">
        <v>452493</v>
      </c>
      <c r="I179" s="36">
        <v>41960</v>
      </c>
      <c r="J179" s="36">
        <v>41964</v>
      </c>
      <c r="K179" s="49" t="s">
        <v>234</v>
      </c>
      <c r="L179" s="57">
        <v>41996</v>
      </c>
      <c r="M179" s="43">
        <v>9</v>
      </c>
      <c r="N179" s="36" t="s">
        <v>143</v>
      </c>
      <c r="O179" s="49">
        <v>100</v>
      </c>
      <c r="P179" s="35" t="s">
        <v>108</v>
      </c>
      <c r="Q179" s="49">
        <v>1</v>
      </c>
    </row>
    <row r="180" spans="1:17" ht="12.75">
      <c r="A180" s="39" t="str">
        <f t="shared" si="2"/>
        <v>Report</v>
      </c>
      <c r="B180" s="35" t="s">
        <v>388</v>
      </c>
      <c r="C180" s="49">
        <v>139238</v>
      </c>
      <c r="D180" s="35" t="s">
        <v>427</v>
      </c>
      <c r="E180" s="35" t="s">
        <v>254</v>
      </c>
      <c r="F180" s="49" t="s">
        <v>65</v>
      </c>
      <c r="G180" s="49" t="s">
        <v>267</v>
      </c>
      <c r="H180" s="49">
        <v>452493</v>
      </c>
      <c r="I180" s="36">
        <v>41960</v>
      </c>
      <c r="J180" s="36">
        <v>41964</v>
      </c>
      <c r="K180" s="49" t="s">
        <v>234</v>
      </c>
      <c r="L180" s="57">
        <v>41996</v>
      </c>
      <c r="M180" s="43">
        <v>14</v>
      </c>
      <c r="N180" s="36" t="s">
        <v>50</v>
      </c>
      <c r="O180" s="49">
        <v>112</v>
      </c>
      <c r="P180" s="35" t="s">
        <v>145</v>
      </c>
      <c r="Q180" s="49">
        <v>3</v>
      </c>
    </row>
    <row r="181" spans="1:17" ht="12.75">
      <c r="A181" s="39" t="str">
        <f t="shared" si="2"/>
        <v>Report</v>
      </c>
      <c r="B181" s="35" t="s">
        <v>388</v>
      </c>
      <c r="C181" s="49">
        <v>139238</v>
      </c>
      <c r="D181" s="35" t="s">
        <v>427</v>
      </c>
      <c r="E181" s="35" t="s">
        <v>254</v>
      </c>
      <c r="F181" s="49" t="s">
        <v>65</v>
      </c>
      <c r="G181" s="49" t="s">
        <v>267</v>
      </c>
      <c r="H181" s="49">
        <v>452493</v>
      </c>
      <c r="I181" s="36">
        <v>41960</v>
      </c>
      <c r="J181" s="36">
        <v>41964</v>
      </c>
      <c r="K181" s="49" t="s">
        <v>234</v>
      </c>
      <c r="L181" s="57">
        <v>41996</v>
      </c>
      <c r="M181" s="43">
        <v>14</v>
      </c>
      <c r="N181" s="36" t="s">
        <v>50</v>
      </c>
      <c r="O181" s="49">
        <v>113</v>
      </c>
      <c r="P181" s="35" t="s">
        <v>159</v>
      </c>
      <c r="Q181" s="49">
        <v>3</v>
      </c>
    </row>
    <row r="182" spans="1:17" ht="12.75" customHeight="1">
      <c r="A182" s="39" t="str">
        <f t="shared" si="2"/>
        <v>Report</v>
      </c>
      <c r="B182" s="35" t="s">
        <v>388</v>
      </c>
      <c r="C182" s="49">
        <v>139238</v>
      </c>
      <c r="D182" s="35" t="s">
        <v>427</v>
      </c>
      <c r="E182" s="35" t="s">
        <v>254</v>
      </c>
      <c r="F182" s="49" t="s">
        <v>65</v>
      </c>
      <c r="G182" s="49" t="s">
        <v>267</v>
      </c>
      <c r="H182" s="49">
        <v>452493</v>
      </c>
      <c r="I182" s="36">
        <v>41960</v>
      </c>
      <c r="J182" s="36">
        <v>41964</v>
      </c>
      <c r="K182" s="49" t="s">
        <v>234</v>
      </c>
      <c r="L182" s="57">
        <v>41996</v>
      </c>
      <c r="M182" s="43">
        <v>2</v>
      </c>
      <c r="N182" s="36" t="s">
        <v>104</v>
      </c>
      <c r="O182" s="49">
        <v>100</v>
      </c>
      <c r="P182" s="35" t="s">
        <v>54</v>
      </c>
      <c r="Q182" s="49">
        <v>3</v>
      </c>
    </row>
    <row r="183" spans="1:17" ht="12.75">
      <c r="A183" s="39" t="str">
        <f t="shared" si="2"/>
        <v>Report</v>
      </c>
      <c r="B183" s="35" t="s">
        <v>388</v>
      </c>
      <c r="C183" s="49">
        <v>139238</v>
      </c>
      <c r="D183" s="35" t="s">
        <v>427</v>
      </c>
      <c r="E183" s="35" t="s">
        <v>254</v>
      </c>
      <c r="F183" s="49" t="s">
        <v>65</v>
      </c>
      <c r="G183" s="49" t="s">
        <v>267</v>
      </c>
      <c r="H183" s="49">
        <v>452493</v>
      </c>
      <c r="I183" s="36">
        <v>41960</v>
      </c>
      <c r="J183" s="36">
        <v>41964</v>
      </c>
      <c r="K183" s="49" t="s">
        <v>234</v>
      </c>
      <c r="L183" s="57">
        <v>41996</v>
      </c>
      <c r="M183" s="43">
        <v>5</v>
      </c>
      <c r="N183" s="36" t="s">
        <v>343</v>
      </c>
      <c r="O183" s="49">
        <v>200</v>
      </c>
      <c r="P183" s="35" t="s">
        <v>99</v>
      </c>
      <c r="Q183" s="49">
        <v>2</v>
      </c>
    </row>
    <row r="184" spans="1:17" ht="12.75">
      <c r="A184" s="39" t="str">
        <f t="shared" si="2"/>
        <v>Report</v>
      </c>
      <c r="B184" s="35" t="s">
        <v>388</v>
      </c>
      <c r="C184" s="49">
        <v>139238</v>
      </c>
      <c r="D184" s="35" t="s">
        <v>427</v>
      </c>
      <c r="E184" s="35" t="s">
        <v>254</v>
      </c>
      <c r="F184" s="49" t="s">
        <v>65</v>
      </c>
      <c r="G184" s="49" t="s">
        <v>267</v>
      </c>
      <c r="H184" s="49">
        <v>452493</v>
      </c>
      <c r="I184" s="36">
        <v>41960</v>
      </c>
      <c r="J184" s="36">
        <v>41964</v>
      </c>
      <c r="K184" s="49" t="s">
        <v>234</v>
      </c>
      <c r="L184" s="57">
        <v>41996</v>
      </c>
      <c r="M184" s="43">
        <v>15</v>
      </c>
      <c r="N184" s="36" t="s">
        <v>45</v>
      </c>
      <c r="O184" s="49">
        <v>600</v>
      </c>
      <c r="P184" s="35" t="s">
        <v>120</v>
      </c>
      <c r="Q184" s="49">
        <v>1</v>
      </c>
    </row>
    <row r="185" spans="1:17" ht="12.75">
      <c r="A185" s="39" t="str">
        <f t="shared" si="2"/>
        <v>Report</v>
      </c>
      <c r="B185" s="35" t="s">
        <v>263</v>
      </c>
      <c r="C185" s="49">
        <v>130568</v>
      </c>
      <c r="D185" s="35" t="s">
        <v>264</v>
      </c>
      <c r="E185" s="35" t="s">
        <v>231</v>
      </c>
      <c r="F185" s="49" t="s">
        <v>25</v>
      </c>
      <c r="G185" s="49" t="s">
        <v>245</v>
      </c>
      <c r="H185" s="49">
        <v>446538</v>
      </c>
      <c r="I185" s="36">
        <v>41905</v>
      </c>
      <c r="J185" s="36">
        <v>41908</v>
      </c>
      <c r="K185" s="49" t="s">
        <v>234</v>
      </c>
      <c r="L185" s="57">
        <v>41956</v>
      </c>
      <c r="M185" s="43">
        <v>12</v>
      </c>
      <c r="N185" s="36" t="s">
        <v>165</v>
      </c>
      <c r="O185" s="49">
        <v>202</v>
      </c>
      <c r="P185" s="35" t="s">
        <v>127</v>
      </c>
      <c r="Q185" s="49">
        <v>2</v>
      </c>
    </row>
    <row r="186" spans="1:17" ht="12.75">
      <c r="A186" s="39" t="str">
        <f t="shared" si="2"/>
        <v>Report</v>
      </c>
      <c r="B186" s="35" t="s">
        <v>263</v>
      </c>
      <c r="C186" s="49">
        <v>130568</v>
      </c>
      <c r="D186" s="35" t="s">
        <v>264</v>
      </c>
      <c r="E186" s="35" t="s">
        <v>231</v>
      </c>
      <c r="F186" s="49" t="s">
        <v>25</v>
      </c>
      <c r="G186" s="49" t="s">
        <v>245</v>
      </c>
      <c r="H186" s="49">
        <v>446538</v>
      </c>
      <c r="I186" s="36">
        <v>41905</v>
      </c>
      <c r="J186" s="36">
        <v>41908</v>
      </c>
      <c r="K186" s="49" t="s">
        <v>234</v>
      </c>
      <c r="L186" s="57">
        <v>41956</v>
      </c>
      <c r="M186" s="43">
        <v>15</v>
      </c>
      <c r="N186" s="36" t="s">
        <v>45</v>
      </c>
      <c r="O186" s="49">
        <v>300</v>
      </c>
      <c r="P186" s="35" t="s">
        <v>101</v>
      </c>
      <c r="Q186" s="49">
        <v>2</v>
      </c>
    </row>
    <row r="187" spans="1:17" ht="12.75">
      <c r="A187" s="39" t="str">
        <f t="shared" si="2"/>
        <v>Report</v>
      </c>
      <c r="B187" s="35" t="s">
        <v>263</v>
      </c>
      <c r="C187" s="49">
        <v>130568</v>
      </c>
      <c r="D187" s="35" t="s">
        <v>264</v>
      </c>
      <c r="E187" s="35" t="s">
        <v>231</v>
      </c>
      <c r="F187" s="49" t="s">
        <v>25</v>
      </c>
      <c r="G187" s="49" t="s">
        <v>245</v>
      </c>
      <c r="H187" s="49">
        <v>446538</v>
      </c>
      <c r="I187" s="36">
        <v>41905</v>
      </c>
      <c r="J187" s="36">
        <v>41908</v>
      </c>
      <c r="K187" s="49" t="s">
        <v>234</v>
      </c>
      <c r="L187" s="57">
        <v>41956</v>
      </c>
      <c r="M187" s="43">
        <v>15</v>
      </c>
      <c r="N187" s="36" t="s">
        <v>45</v>
      </c>
      <c r="O187" s="49">
        <v>500</v>
      </c>
      <c r="P187" s="35" t="s">
        <v>106</v>
      </c>
      <c r="Q187" s="49">
        <v>3</v>
      </c>
    </row>
    <row r="188" spans="1:17" ht="12.75">
      <c r="A188" s="39" t="str">
        <f t="shared" si="2"/>
        <v>Report</v>
      </c>
      <c r="B188" s="35" t="s">
        <v>263</v>
      </c>
      <c r="C188" s="49">
        <v>130568</v>
      </c>
      <c r="D188" s="35" t="s">
        <v>264</v>
      </c>
      <c r="E188" s="35" t="s">
        <v>231</v>
      </c>
      <c r="F188" s="49" t="s">
        <v>25</v>
      </c>
      <c r="G188" s="49" t="s">
        <v>245</v>
      </c>
      <c r="H188" s="49">
        <v>446538</v>
      </c>
      <c r="I188" s="36">
        <v>41905</v>
      </c>
      <c r="J188" s="36">
        <v>41908</v>
      </c>
      <c r="K188" s="49" t="s">
        <v>234</v>
      </c>
      <c r="L188" s="57">
        <v>41956</v>
      </c>
      <c r="M188" s="43">
        <v>12</v>
      </c>
      <c r="N188" s="36" t="s">
        <v>165</v>
      </c>
      <c r="O188" s="49">
        <v>100</v>
      </c>
      <c r="P188" s="35" t="s">
        <v>57</v>
      </c>
      <c r="Q188" s="49">
        <v>2</v>
      </c>
    </row>
    <row r="189" spans="1:17" ht="12.75">
      <c r="A189" s="39" t="str">
        <f t="shared" si="2"/>
        <v>Report</v>
      </c>
      <c r="B189" s="35" t="s">
        <v>387</v>
      </c>
      <c r="C189" s="49">
        <v>130612</v>
      </c>
      <c r="D189" s="35" t="s">
        <v>412</v>
      </c>
      <c r="E189" s="35" t="s">
        <v>275</v>
      </c>
      <c r="F189" s="49" t="s">
        <v>65</v>
      </c>
      <c r="G189" s="49" t="s">
        <v>252</v>
      </c>
      <c r="H189" s="49">
        <v>430273</v>
      </c>
      <c r="I189" s="36">
        <v>41960</v>
      </c>
      <c r="J189" s="36">
        <v>41964</v>
      </c>
      <c r="K189" s="49" t="s">
        <v>234</v>
      </c>
      <c r="L189" s="57">
        <v>41990</v>
      </c>
      <c r="M189" s="43">
        <v>1</v>
      </c>
      <c r="N189" s="36" t="s">
        <v>47</v>
      </c>
      <c r="O189" s="49">
        <v>300</v>
      </c>
      <c r="P189" s="35" t="s">
        <v>51</v>
      </c>
      <c r="Q189" s="49">
        <v>3</v>
      </c>
    </row>
    <row r="190" spans="1:17" ht="12.75">
      <c r="A190" s="39" t="str">
        <f t="shared" si="2"/>
        <v>Report</v>
      </c>
      <c r="B190" s="35" t="s">
        <v>387</v>
      </c>
      <c r="C190" s="49">
        <v>130612</v>
      </c>
      <c r="D190" s="35" t="s">
        <v>412</v>
      </c>
      <c r="E190" s="35" t="s">
        <v>275</v>
      </c>
      <c r="F190" s="49" t="s">
        <v>65</v>
      </c>
      <c r="G190" s="49" t="s">
        <v>252</v>
      </c>
      <c r="H190" s="49">
        <v>430273</v>
      </c>
      <c r="I190" s="36">
        <v>41960</v>
      </c>
      <c r="J190" s="36">
        <v>41964</v>
      </c>
      <c r="K190" s="49" t="s">
        <v>234</v>
      </c>
      <c r="L190" s="57">
        <v>41990</v>
      </c>
      <c r="M190" s="43">
        <v>4</v>
      </c>
      <c r="N190" s="36" t="s">
        <v>46</v>
      </c>
      <c r="O190" s="49">
        <v>300</v>
      </c>
      <c r="P190" s="35" t="s">
        <v>63</v>
      </c>
      <c r="Q190" s="49">
        <v>3</v>
      </c>
    </row>
    <row r="191" spans="1:17" ht="12.75">
      <c r="A191" s="39" t="str">
        <f t="shared" si="2"/>
        <v>Report</v>
      </c>
      <c r="B191" s="35" t="s">
        <v>318</v>
      </c>
      <c r="C191" s="49">
        <v>59185</v>
      </c>
      <c r="D191" s="35" t="s">
        <v>319</v>
      </c>
      <c r="E191" s="35" t="s">
        <v>248</v>
      </c>
      <c r="F191" s="49" t="s">
        <v>22</v>
      </c>
      <c r="G191" s="49" t="s">
        <v>256</v>
      </c>
      <c r="H191" s="49">
        <v>451933</v>
      </c>
      <c r="I191" s="36">
        <v>41932</v>
      </c>
      <c r="J191" s="36">
        <v>41936</v>
      </c>
      <c r="K191" s="49" t="s">
        <v>234</v>
      </c>
      <c r="L191" s="57">
        <v>41962</v>
      </c>
      <c r="M191" s="43">
        <v>15</v>
      </c>
      <c r="N191" s="36" t="s">
        <v>45</v>
      </c>
      <c r="O191" s="49">
        <v>100</v>
      </c>
      <c r="P191" s="35" t="s">
        <v>142</v>
      </c>
      <c r="Q191" s="49">
        <v>1</v>
      </c>
    </row>
    <row r="192" spans="1:17" ht="12.75">
      <c r="A192" s="39" t="str">
        <f t="shared" si="2"/>
        <v>Report</v>
      </c>
      <c r="B192" s="35" t="s">
        <v>318</v>
      </c>
      <c r="C192" s="49">
        <v>59185</v>
      </c>
      <c r="D192" s="35" t="s">
        <v>319</v>
      </c>
      <c r="E192" s="35" t="s">
        <v>248</v>
      </c>
      <c r="F192" s="49" t="s">
        <v>22</v>
      </c>
      <c r="G192" s="49" t="s">
        <v>256</v>
      </c>
      <c r="H192" s="49">
        <v>451933</v>
      </c>
      <c r="I192" s="36">
        <v>41932</v>
      </c>
      <c r="J192" s="36">
        <v>41936</v>
      </c>
      <c r="K192" s="49" t="s">
        <v>234</v>
      </c>
      <c r="L192" s="57">
        <v>41962</v>
      </c>
      <c r="M192" s="43">
        <v>6</v>
      </c>
      <c r="N192" s="36" t="s">
        <v>44</v>
      </c>
      <c r="O192" s="49">
        <v>100</v>
      </c>
      <c r="P192" s="35" t="s">
        <v>62</v>
      </c>
      <c r="Q192" s="49">
        <v>1</v>
      </c>
    </row>
    <row r="193" spans="1:17" ht="12.75">
      <c r="A193" s="39" t="str">
        <f t="shared" si="2"/>
        <v>Report</v>
      </c>
      <c r="B193" s="35" t="s">
        <v>389</v>
      </c>
      <c r="C193" s="49">
        <v>130750</v>
      </c>
      <c r="D193" s="35" t="s">
        <v>429</v>
      </c>
      <c r="E193" s="35" t="s">
        <v>248</v>
      </c>
      <c r="F193" s="49" t="s">
        <v>65</v>
      </c>
      <c r="G193" s="49" t="s">
        <v>252</v>
      </c>
      <c r="H193" s="49">
        <v>430277</v>
      </c>
      <c r="I193" s="36">
        <v>41967</v>
      </c>
      <c r="J193" s="36">
        <v>41971</v>
      </c>
      <c r="K193" s="49" t="s">
        <v>234</v>
      </c>
      <c r="L193" s="57">
        <v>42011</v>
      </c>
      <c r="M193" s="43">
        <v>1</v>
      </c>
      <c r="N193" s="36" t="s">
        <v>47</v>
      </c>
      <c r="O193" s="49">
        <v>500</v>
      </c>
      <c r="P193" s="35" t="s">
        <v>55</v>
      </c>
      <c r="Q193" s="49">
        <v>2</v>
      </c>
    </row>
    <row r="194" spans="1:17" ht="12.75">
      <c r="A194" s="39" t="str">
        <f t="shared" si="2"/>
        <v>Report</v>
      </c>
      <c r="B194" s="35" t="s">
        <v>389</v>
      </c>
      <c r="C194" s="49">
        <v>130750</v>
      </c>
      <c r="D194" s="35" t="s">
        <v>429</v>
      </c>
      <c r="E194" s="35" t="s">
        <v>248</v>
      </c>
      <c r="F194" s="49" t="s">
        <v>65</v>
      </c>
      <c r="G194" s="49" t="s">
        <v>252</v>
      </c>
      <c r="H194" s="49">
        <v>430277</v>
      </c>
      <c r="I194" s="36">
        <v>41967</v>
      </c>
      <c r="J194" s="36">
        <v>41971</v>
      </c>
      <c r="K194" s="49" t="s">
        <v>234</v>
      </c>
      <c r="L194" s="57">
        <v>42011</v>
      </c>
      <c r="M194" s="43">
        <v>1</v>
      </c>
      <c r="N194" s="36" t="s">
        <v>47</v>
      </c>
      <c r="O194" s="49">
        <v>300</v>
      </c>
      <c r="P194" s="35" t="s">
        <v>51</v>
      </c>
      <c r="Q194" s="49">
        <v>2</v>
      </c>
    </row>
    <row r="195" spans="1:17" s="3" customFormat="1" ht="12.75">
      <c r="A195" s="39" t="str">
        <f t="shared" si="2"/>
        <v>Report</v>
      </c>
      <c r="B195" s="35" t="s">
        <v>389</v>
      </c>
      <c r="C195" s="49">
        <v>130750</v>
      </c>
      <c r="D195" s="35" t="s">
        <v>429</v>
      </c>
      <c r="E195" s="35" t="s">
        <v>248</v>
      </c>
      <c r="F195" s="49" t="s">
        <v>65</v>
      </c>
      <c r="G195" s="49" t="s">
        <v>252</v>
      </c>
      <c r="H195" s="49">
        <v>430277</v>
      </c>
      <c r="I195" s="36">
        <v>41967</v>
      </c>
      <c r="J195" s="36">
        <v>41971</v>
      </c>
      <c r="K195" s="49" t="s">
        <v>234</v>
      </c>
      <c r="L195" s="57">
        <v>42011</v>
      </c>
      <c r="M195" s="43">
        <v>4</v>
      </c>
      <c r="N195" s="36" t="s">
        <v>46</v>
      </c>
      <c r="O195" s="49">
        <v>100</v>
      </c>
      <c r="P195" s="35" t="s">
        <v>48</v>
      </c>
      <c r="Q195" s="49">
        <v>2</v>
      </c>
    </row>
    <row r="196" spans="1:17" ht="12.75">
      <c r="A196" s="39" t="str">
        <f aca="true" t="shared" si="3" ref="A196:A259">IF(C196&lt;&gt;"",HYPERLINK(CONCATENATE("http://reports.ofsted.gov.uk/inspection-reports/find-inspection-report/provider/ELS/",C196),"Report"),"")</f>
        <v>Report</v>
      </c>
      <c r="B196" s="35" t="s">
        <v>389</v>
      </c>
      <c r="C196" s="49">
        <v>130750</v>
      </c>
      <c r="D196" s="35" t="s">
        <v>429</v>
      </c>
      <c r="E196" s="35" t="s">
        <v>248</v>
      </c>
      <c r="F196" s="49" t="s">
        <v>65</v>
      </c>
      <c r="G196" s="49" t="s">
        <v>252</v>
      </c>
      <c r="H196" s="49">
        <v>430277</v>
      </c>
      <c r="I196" s="36">
        <v>41967</v>
      </c>
      <c r="J196" s="36">
        <v>41971</v>
      </c>
      <c r="K196" s="49" t="s">
        <v>234</v>
      </c>
      <c r="L196" s="57">
        <v>42011</v>
      </c>
      <c r="M196" s="43">
        <v>4</v>
      </c>
      <c r="N196" s="36" t="s">
        <v>46</v>
      </c>
      <c r="O196" s="49">
        <v>200</v>
      </c>
      <c r="P196" s="35" t="s">
        <v>89</v>
      </c>
      <c r="Q196" s="49">
        <v>2</v>
      </c>
    </row>
    <row r="197" spans="1:17" ht="12.75">
      <c r="A197" s="39" t="str">
        <f t="shared" si="3"/>
        <v>Report</v>
      </c>
      <c r="B197" s="35" t="s">
        <v>389</v>
      </c>
      <c r="C197" s="49">
        <v>130750</v>
      </c>
      <c r="D197" s="35" t="s">
        <v>429</v>
      </c>
      <c r="E197" s="35" t="s">
        <v>248</v>
      </c>
      <c r="F197" s="49" t="s">
        <v>65</v>
      </c>
      <c r="G197" s="49" t="s">
        <v>252</v>
      </c>
      <c r="H197" s="49">
        <v>430277</v>
      </c>
      <c r="I197" s="36">
        <v>41967</v>
      </c>
      <c r="J197" s="36">
        <v>41971</v>
      </c>
      <c r="K197" s="49" t="s">
        <v>234</v>
      </c>
      <c r="L197" s="57">
        <v>42011</v>
      </c>
      <c r="M197" s="43">
        <v>5</v>
      </c>
      <c r="N197" s="36" t="s">
        <v>343</v>
      </c>
      <c r="O197" s="49">
        <v>200</v>
      </c>
      <c r="P197" s="35" t="s">
        <v>99</v>
      </c>
      <c r="Q197" s="49">
        <v>2</v>
      </c>
    </row>
    <row r="198" spans="1:17" ht="12.75">
      <c r="A198" s="39" t="str">
        <f t="shared" si="3"/>
        <v>Report</v>
      </c>
      <c r="B198" s="35" t="s">
        <v>389</v>
      </c>
      <c r="C198" s="49">
        <v>130750</v>
      </c>
      <c r="D198" s="35" t="s">
        <v>429</v>
      </c>
      <c r="E198" s="35" t="s">
        <v>248</v>
      </c>
      <c r="F198" s="49" t="s">
        <v>65</v>
      </c>
      <c r="G198" s="49" t="s">
        <v>252</v>
      </c>
      <c r="H198" s="49">
        <v>430277</v>
      </c>
      <c r="I198" s="36">
        <v>41967</v>
      </c>
      <c r="J198" s="36">
        <v>41971</v>
      </c>
      <c r="K198" s="49" t="s">
        <v>234</v>
      </c>
      <c r="L198" s="57">
        <v>42011</v>
      </c>
      <c r="M198" s="43">
        <v>14</v>
      </c>
      <c r="N198" s="36" t="s">
        <v>50</v>
      </c>
      <c r="O198" s="49">
        <v>112</v>
      </c>
      <c r="P198" s="35" t="s">
        <v>145</v>
      </c>
      <c r="Q198" s="49">
        <v>2</v>
      </c>
    </row>
    <row r="199" spans="1:17" ht="12.75">
      <c r="A199" s="39" t="str">
        <f t="shared" si="3"/>
        <v>Report</v>
      </c>
      <c r="B199" s="35" t="s">
        <v>389</v>
      </c>
      <c r="C199" s="49">
        <v>130750</v>
      </c>
      <c r="D199" s="35" t="s">
        <v>429</v>
      </c>
      <c r="E199" s="35" t="s">
        <v>248</v>
      </c>
      <c r="F199" s="49" t="s">
        <v>65</v>
      </c>
      <c r="G199" s="49" t="s">
        <v>252</v>
      </c>
      <c r="H199" s="49">
        <v>430277</v>
      </c>
      <c r="I199" s="36">
        <v>41967</v>
      </c>
      <c r="J199" s="36">
        <v>41971</v>
      </c>
      <c r="K199" s="49" t="s">
        <v>234</v>
      </c>
      <c r="L199" s="57">
        <v>42011</v>
      </c>
      <c r="M199" s="43">
        <v>14</v>
      </c>
      <c r="N199" s="36" t="s">
        <v>50</v>
      </c>
      <c r="O199" s="49">
        <v>113</v>
      </c>
      <c r="P199" s="35" t="s">
        <v>159</v>
      </c>
      <c r="Q199" s="49">
        <v>2</v>
      </c>
    </row>
    <row r="200" spans="1:17" ht="12.75">
      <c r="A200" s="39" t="str">
        <f t="shared" si="3"/>
        <v>Report</v>
      </c>
      <c r="B200" s="35" t="s">
        <v>389</v>
      </c>
      <c r="C200" s="49">
        <v>130750</v>
      </c>
      <c r="D200" s="35" t="s">
        <v>429</v>
      </c>
      <c r="E200" s="35" t="s">
        <v>248</v>
      </c>
      <c r="F200" s="49" t="s">
        <v>65</v>
      </c>
      <c r="G200" s="49" t="s">
        <v>252</v>
      </c>
      <c r="H200" s="49">
        <v>430277</v>
      </c>
      <c r="I200" s="36">
        <v>41967</v>
      </c>
      <c r="J200" s="36">
        <v>41971</v>
      </c>
      <c r="K200" s="49" t="s">
        <v>234</v>
      </c>
      <c r="L200" s="57">
        <v>42011</v>
      </c>
      <c r="M200" s="43">
        <v>15</v>
      </c>
      <c r="N200" s="36" t="s">
        <v>45</v>
      </c>
      <c r="O200" s="49">
        <v>100</v>
      </c>
      <c r="P200" s="35" t="s">
        <v>142</v>
      </c>
      <c r="Q200" s="49">
        <v>2</v>
      </c>
    </row>
    <row r="201" spans="1:17" ht="12.75">
      <c r="A201" s="39" t="str">
        <f t="shared" si="3"/>
        <v>Report</v>
      </c>
      <c r="B201" s="35" t="s">
        <v>389</v>
      </c>
      <c r="C201" s="49">
        <v>130750</v>
      </c>
      <c r="D201" s="35" t="s">
        <v>429</v>
      </c>
      <c r="E201" s="35" t="s">
        <v>248</v>
      </c>
      <c r="F201" s="49" t="s">
        <v>65</v>
      </c>
      <c r="G201" s="49" t="s">
        <v>252</v>
      </c>
      <c r="H201" s="49">
        <v>430277</v>
      </c>
      <c r="I201" s="36">
        <v>41967</v>
      </c>
      <c r="J201" s="36">
        <v>41971</v>
      </c>
      <c r="K201" s="49" t="s">
        <v>234</v>
      </c>
      <c r="L201" s="57">
        <v>42011</v>
      </c>
      <c r="M201" s="43">
        <v>15</v>
      </c>
      <c r="N201" s="36" t="s">
        <v>45</v>
      </c>
      <c r="O201" s="49">
        <v>300</v>
      </c>
      <c r="P201" s="35" t="s">
        <v>101</v>
      </c>
      <c r="Q201" s="49">
        <v>2</v>
      </c>
    </row>
    <row r="202" spans="1:17" ht="12.75">
      <c r="A202" s="39" t="str">
        <f t="shared" si="3"/>
        <v>Report</v>
      </c>
      <c r="B202" s="35" t="s">
        <v>287</v>
      </c>
      <c r="C202" s="49">
        <v>58168</v>
      </c>
      <c r="D202" s="35" t="s">
        <v>288</v>
      </c>
      <c r="E202" s="35" t="s">
        <v>248</v>
      </c>
      <c r="F202" s="49" t="s">
        <v>22</v>
      </c>
      <c r="G202" s="49" t="s">
        <v>233</v>
      </c>
      <c r="H202" s="49">
        <v>430261</v>
      </c>
      <c r="I202" s="36">
        <v>41911</v>
      </c>
      <c r="J202" s="36">
        <v>41915</v>
      </c>
      <c r="K202" s="49" t="s">
        <v>234</v>
      </c>
      <c r="L202" s="57">
        <v>41950</v>
      </c>
      <c r="M202" s="43">
        <v>1</v>
      </c>
      <c r="N202" s="36" t="s">
        <v>47</v>
      </c>
      <c r="O202" s="49">
        <v>400</v>
      </c>
      <c r="P202" s="35" t="s">
        <v>95</v>
      </c>
      <c r="Q202" s="49">
        <v>3</v>
      </c>
    </row>
    <row r="203" spans="1:17" ht="12.75">
      <c r="A203" s="39" t="str">
        <f t="shared" si="3"/>
        <v>Report</v>
      </c>
      <c r="B203" s="35" t="s">
        <v>287</v>
      </c>
      <c r="C203" s="49">
        <v>58168</v>
      </c>
      <c r="D203" s="35" t="s">
        <v>288</v>
      </c>
      <c r="E203" s="35" t="s">
        <v>248</v>
      </c>
      <c r="F203" s="49" t="s">
        <v>22</v>
      </c>
      <c r="G203" s="49" t="s">
        <v>233</v>
      </c>
      <c r="H203" s="49">
        <v>430261</v>
      </c>
      <c r="I203" s="36">
        <v>41911</v>
      </c>
      <c r="J203" s="36">
        <v>41915</v>
      </c>
      <c r="K203" s="49" t="s">
        <v>234</v>
      </c>
      <c r="L203" s="57">
        <v>41950</v>
      </c>
      <c r="M203" s="43">
        <v>14</v>
      </c>
      <c r="N203" s="36" t="s">
        <v>50</v>
      </c>
      <c r="O203" s="49">
        <v>113</v>
      </c>
      <c r="P203" s="35" t="s">
        <v>159</v>
      </c>
      <c r="Q203" s="49">
        <v>2</v>
      </c>
    </row>
    <row r="204" spans="1:17" ht="12.75">
      <c r="A204" s="39" t="str">
        <f t="shared" si="3"/>
        <v>Report</v>
      </c>
      <c r="B204" s="35" t="s">
        <v>287</v>
      </c>
      <c r="C204" s="49">
        <v>58168</v>
      </c>
      <c r="D204" s="35" t="s">
        <v>288</v>
      </c>
      <c r="E204" s="35" t="s">
        <v>248</v>
      </c>
      <c r="F204" s="49" t="s">
        <v>22</v>
      </c>
      <c r="G204" s="49" t="s">
        <v>233</v>
      </c>
      <c r="H204" s="49">
        <v>430261</v>
      </c>
      <c r="I204" s="36">
        <v>41911</v>
      </c>
      <c r="J204" s="36">
        <v>41915</v>
      </c>
      <c r="K204" s="49" t="s">
        <v>234</v>
      </c>
      <c r="L204" s="57">
        <v>41950</v>
      </c>
      <c r="M204" s="43">
        <v>15</v>
      </c>
      <c r="N204" s="36" t="s">
        <v>45</v>
      </c>
      <c r="O204" s="49">
        <v>200</v>
      </c>
      <c r="P204" s="35" t="s">
        <v>59</v>
      </c>
      <c r="Q204" s="49">
        <v>2</v>
      </c>
    </row>
    <row r="205" spans="1:17" ht="12.75">
      <c r="A205" s="39" t="str">
        <f t="shared" si="3"/>
        <v>Report</v>
      </c>
      <c r="B205" s="35" t="s">
        <v>287</v>
      </c>
      <c r="C205" s="49">
        <v>58168</v>
      </c>
      <c r="D205" s="35" t="s">
        <v>288</v>
      </c>
      <c r="E205" s="35" t="s">
        <v>248</v>
      </c>
      <c r="F205" s="49" t="s">
        <v>22</v>
      </c>
      <c r="G205" s="49" t="s">
        <v>233</v>
      </c>
      <c r="H205" s="49">
        <v>430261</v>
      </c>
      <c r="I205" s="36">
        <v>41911</v>
      </c>
      <c r="J205" s="36">
        <v>41915</v>
      </c>
      <c r="K205" s="49" t="s">
        <v>234</v>
      </c>
      <c r="L205" s="57">
        <v>41950</v>
      </c>
      <c r="M205" s="43">
        <v>14</v>
      </c>
      <c r="N205" s="36" t="s">
        <v>50</v>
      </c>
      <c r="O205" s="49">
        <v>112</v>
      </c>
      <c r="P205" s="35" t="s">
        <v>145</v>
      </c>
      <c r="Q205" s="49">
        <v>2</v>
      </c>
    </row>
    <row r="206" spans="1:17" ht="12.75">
      <c r="A206" s="39" t="str">
        <f t="shared" si="3"/>
        <v>Report</v>
      </c>
      <c r="B206" s="35" t="s">
        <v>287</v>
      </c>
      <c r="C206" s="49">
        <v>58168</v>
      </c>
      <c r="D206" s="35" t="s">
        <v>288</v>
      </c>
      <c r="E206" s="35" t="s">
        <v>248</v>
      </c>
      <c r="F206" s="49" t="s">
        <v>22</v>
      </c>
      <c r="G206" s="49" t="s">
        <v>233</v>
      </c>
      <c r="H206" s="49">
        <v>430261</v>
      </c>
      <c r="I206" s="36">
        <v>41911</v>
      </c>
      <c r="J206" s="36">
        <v>41915</v>
      </c>
      <c r="K206" s="49" t="s">
        <v>234</v>
      </c>
      <c r="L206" s="57">
        <v>41950</v>
      </c>
      <c r="M206" s="43">
        <v>15</v>
      </c>
      <c r="N206" s="36" t="s">
        <v>45</v>
      </c>
      <c r="O206" s="49">
        <v>300</v>
      </c>
      <c r="P206" s="35" t="s">
        <v>101</v>
      </c>
      <c r="Q206" s="49">
        <v>2</v>
      </c>
    </row>
    <row r="207" spans="1:17" ht="12.75">
      <c r="A207" s="39" t="str">
        <f t="shared" si="3"/>
        <v>Report</v>
      </c>
      <c r="B207" s="35" t="s">
        <v>377</v>
      </c>
      <c r="C207" s="49">
        <v>58938</v>
      </c>
      <c r="D207" s="35" t="s">
        <v>288</v>
      </c>
      <c r="E207" s="35" t="s">
        <v>248</v>
      </c>
      <c r="F207" s="49" t="s">
        <v>22</v>
      </c>
      <c r="G207" s="49" t="s">
        <v>256</v>
      </c>
      <c r="H207" s="49">
        <v>452625</v>
      </c>
      <c r="I207" s="36">
        <v>41975</v>
      </c>
      <c r="J207" s="36">
        <v>41978</v>
      </c>
      <c r="K207" s="49" t="s">
        <v>234</v>
      </c>
      <c r="L207" s="57">
        <v>42012</v>
      </c>
      <c r="M207" s="43">
        <v>15</v>
      </c>
      <c r="N207" s="36" t="s">
        <v>45</v>
      </c>
      <c r="O207" s="49">
        <v>200</v>
      </c>
      <c r="P207" s="35" t="s">
        <v>59</v>
      </c>
      <c r="Q207" s="49">
        <v>3</v>
      </c>
    </row>
    <row r="208" spans="1:17" ht="12.75">
      <c r="A208" s="39" t="str">
        <f t="shared" si="3"/>
        <v>Report</v>
      </c>
      <c r="B208" s="35" t="s">
        <v>273</v>
      </c>
      <c r="C208" s="49">
        <v>50192</v>
      </c>
      <c r="D208" s="35" t="s">
        <v>269</v>
      </c>
      <c r="E208" s="35" t="s">
        <v>250</v>
      </c>
      <c r="F208" s="49" t="s">
        <v>22</v>
      </c>
      <c r="G208" s="49" t="s">
        <v>233</v>
      </c>
      <c r="H208" s="49">
        <v>430258</v>
      </c>
      <c r="I208" s="36">
        <v>41904</v>
      </c>
      <c r="J208" s="36">
        <v>41908</v>
      </c>
      <c r="K208" s="49" t="s">
        <v>234</v>
      </c>
      <c r="L208" s="57">
        <v>41940</v>
      </c>
      <c r="M208" s="43">
        <v>1</v>
      </c>
      <c r="N208" s="36" t="s">
        <v>47</v>
      </c>
      <c r="O208" s="49">
        <v>400</v>
      </c>
      <c r="P208" s="35" t="s">
        <v>95</v>
      </c>
      <c r="Q208" s="49">
        <v>3</v>
      </c>
    </row>
    <row r="209" spans="1:17" ht="12.75">
      <c r="A209" s="39" t="str">
        <f t="shared" si="3"/>
        <v>Report</v>
      </c>
      <c r="B209" s="35" t="s">
        <v>268</v>
      </c>
      <c r="C209" s="49">
        <v>59072</v>
      </c>
      <c r="D209" s="35" t="s">
        <v>269</v>
      </c>
      <c r="E209" s="35" t="s">
        <v>250</v>
      </c>
      <c r="F209" s="49" t="s">
        <v>68</v>
      </c>
      <c r="G209" s="49" t="s">
        <v>256</v>
      </c>
      <c r="H209" s="49">
        <v>434036</v>
      </c>
      <c r="I209" s="36">
        <v>41905</v>
      </c>
      <c r="J209" s="36">
        <v>41908</v>
      </c>
      <c r="K209" s="49" t="s">
        <v>234</v>
      </c>
      <c r="L209" s="57">
        <v>41941</v>
      </c>
      <c r="M209" s="43">
        <v>14</v>
      </c>
      <c r="N209" s="36" t="s">
        <v>50</v>
      </c>
      <c r="O209" s="49">
        <v>204</v>
      </c>
      <c r="P209" s="35" t="s">
        <v>112</v>
      </c>
      <c r="Q209" s="49">
        <v>4</v>
      </c>
    </row>
    <row r="210" spans="1:17" ht="12.75">
      <c r="A210" s="39" t="str">
        <f t="shared" si="3"/>
        <v>Report</v>
      </c>
      <c r="B210" s="35" t="s">
        <v>387</v>
      </c>
      <c r="C210" s="49">
        <v>130612</v>
      </c>
      <c r="D210" s="35" t="s">
        <v>412</v>
      </c>
      <c r="E210" s="35" t="s">
        <v>275</v>
      </c>
      <c r="F210" s="49" t="s">
        <v>65</v>
      </c>
      <c r="G210" s="49" t="s">
        <v>252</v>
      </c>
      <c r="H210" s="49">
        <v>430273</v>
      </c>
      <c r="I210" s="36">
        <v>41960</v>
      </c>
      <c r="J210" s="36">
        <v>41964</v>
      </c>
      <c r="K210" s="49" t="s">
        <v>234</v>
      </c>
      <c r="L210" s="57">
        <v>41990</v>
      </c>
      <c r="M210" s="43">
        <v>4</v>
      </c>
      <c r="N210" s="36" t="s">
        <v>46</v>
      </c>
      <c r="O210" s="49">
        <v>400</v>
      </c>
      <c r="P210" s="35" t="s">
        <v>150</v>
      </c>
      <c r="Q210" s="49">
        <v>3</v>
      </c>
    </row>
    <row r="211" spans="1:17" ht="12.75">
      <c r="A211" s="39" t="str">
        <f t="shared" si="3"/>
        <v>Report</v>
      </c>
      <c r="B211" s="35" t="s">
        <v>387</v>
      </c>
      <c r="C211" s="49">
        <v>130612</v>
      </c>
      <c r="D211" s="35" t="s">
        <v>412</v>
      </c>
      <c r="E211" s="35" t="s">
        <v>275</v>
      </c>
      <c r="F211" s="49" t="s">
        <v>65</v>
      </c>
      <c r="G211" s="49" t="s">
        <v>252</v>
      </c>
      <c r="H211" s="49">
        <v>430273</v>
      </c>
      <c r="I211" s="36">
        <v>41960</v>
      </c>
      <c r="J211" s="36">
        <v>41964</v>
      </c>
      <c r="K211" s="49" t="s">
        <v>234</v>
      </c>
      <c r="L211" s="57">
        <v>41990</v>
      </c>
      <c r="M211" s="43">
        <v>8</v>
      </c>
      <c r="N211" s="36" t="s">
        <v>341</v>
      </c>
      <c r="O211" s="49">
        <v>101</v>
      </c>
      <c r="P211" s="35" t="s">
        <v>124</v>
      </c>
      <c r="Q211" s="49">
        <v>2</v>
      </c>
    </row>
    <row r="212" spans="1:17" ht="12.75">
      <c r="A212" s="39" t="str">
        <f t="shared" si="3"/>
        <v>Report</v>
      </c>
      <c r="B212" s="35" t="s">
        <v>387</v>
      </c>
      <c r="C212" s="49">
        <v>130612</v>
      </c>
      <c r="D212" s="35" t="s">
        <v>412</v>
      </c>
      <c r="E212" s="35" t="s">
        <v>275</v>
      </c>
      <c r="F212" s="49" t="s">
        <v>65</v>
      </c>
      <c r="G212" s="49" t="s">
        <v>252</v>
      </c>
      <c r="H212" s="49">
        <v>430273</v>
      </c>
      <c r="I212" s="36">
        <v>41960</v>
      </c>
      <c r="J212" s="36">
        <v>41964</v>
      </c>
      <c r="K212" s="49" t="s">
        <v>234</v>
      </c>
      <c r="L212" s="57">
        <v>41990</v>
      </c>
      <c r="M212" s="43">
        <v>8</v>
      </c>
      <c r="N212" s="36" t="s">
        <v>341</v>
      </c>
      <c r="O212" s="49">
        <v>102</v>
      </c>
      <c r="P212" s="35" t="s">
        <v>95</v>
      </c>
      <c r="Q212" s="49">
        <v>2</v>
      </c>
    </row>
    <row r="213" spans="1:17" ht="12.75">
      <c r="A213" s="39" t="str">
        <f t="shared" si="3"/>
        <v>Report</v>
      </c>
      <c r="B213" s="35" t="s">
        <v>387</v>
      </c>
      <c r="C213" s="49">
        <v>130612</v>
      </c>
      <c r="D213" s="35" t="s">
        <v>412</v>
      </c>
      <c r="E213" s="35" t="s">
        <v>275</v>
      </c>
      <c r="F213" s="49" t="s">
        <v>65</v>
      </c>
      <c r="G213" s="49" t="s">
        <v>252</v>
      </c>
      <c r="H213" s="49">
        <v>430273</v>
      </c>
      <c r="I213" s="36">
        <v>41960</v>
      </c>
      <c r="J213" s="36">
        <v>41964</v>
      </c>
      <c r="K213" s="49" t="s">
        <v>234</v>
      </c>
      <c r="L213" s="57">
        <v>41990</v>
      </c>
      <c r="M213" s="43">
        <v>1</v>
      </c>
      <c r="N213" s="36" t="s">
        <v>47</v>
      </c>
      <c r="O213" s="49">
        <v>500</v>
      </c>
      <c r="P213" s="35" t="s">
        <v>55</v>
      </c>
      <c r="Q213" s="49">
        <v>3</v>
      </c>
    </row>
    <row r="214" spans="1:17" ht="12.75">
      <c r="A214" s="39" t="str">
        <f t="shared" si="3"/>
        <v>Report</v>
      </c>
      <c r="B214" s="35" t="s">
        <v>387</v>
      </c>
      <c r="C214" s="49">
        <v>130612</v>
      </c>
      <c r="D214" s="35" t="s">
        <v>412</v>
      </c>
      <c r="E214" s="35" t="s">
        <v>275</v>
      </c>
      <c r="F214" s="49" t="s">
        <v>65</v>
      </c>
      <c r="G214" s="49" t="s">
        <v>252</v>
      </c>
      <c r="H214" s="49">
        <v>430273</v>
      </c>
      <c r="I214" s="36">
        <v>41960</v>
      </c>
      <c r="J214" s="36">
        <v>41964</v>
      </c>
      <c r="K214" s="49" t="s">
        <v>234</v>
      </c>
      <c r="L214" s="57">
        <v>41990</v>
      </c>
      <c r="M214" s="43">
        <v>14</v>
      </c>
      <c r="N214" s="36" t="s">
        <v>50</v>
      </c>
      <c r="O214" s="49">
        <v>113</v>
      </c>
      <c r="P214" s="35" t="s">
        <v>159</v>
      </c>
      <c r="Q214" s="49">
        <v>3</v>
      </c>
    </row>
    <row r="215" spans="1:17" ht="12.75">
      <c r="A215" s="39" t="str">
        <f t="shared" si="3"/>
        <v>Report</v>
      </c>
      <c r="B215" s="35" t="s">
        <v>279</v>
      </c>
      <c r="C215" s="49">
        <v>59164</v>
      </c>
      <c r="D215" s="35" t="s">
        <v>280</v>
      </c>
      <c r="E215" s="35" t="s">
        <v>254</v>
      </c>
      <c r="F215" s="49" t="s">
        <v>22</v>
      </c>
      <c r="G215" s="49" t="s">
        <v>256</v>
      </c>
      <c r="H215" s="49">
        <v>446619</v>
      </c>
      <c r="I215" s="36">
        <v>41912</v>
      </c>
      <c r="J215" s="36">
        <v>41915</v>
      </c>
      <c r="K215" s="49" t="s">
        <v>234</v>
      </c>
      <c r="L215" s="57">
        <v>41950</v>
      </c>
      <c r="M215" s="43">
        <v>4</v>
      </c>
      <c r="N215" s="36" t="s">
        <v>46</v>
      </c>
      <c r="O215" s="49">
        <v>400</v>
      </c>
      <c r="P215" s="35" t="s">
        <v>150</v>
      </c>
      <c r="Q215" s="49">
        <v>3</v>
      </c>
    </row>
    <row r="216" spans="1:17" ht="12.75">
      <c r="A216" s="39" t="str">
        <f t="shared" si="3"/>
        <v>Report</v>
      </c>
      <c r="B216" s="35" t="s">
        <v>308</v>
      </c>
      <c r="C216" s="49">
        <v>130797</v>
      </c>
      <c r="D216" s="35" t="s">
        <v>309</v>
      </c>
      <c r="E216" s="35" t="s">
        <v>250</v>
      </c>
      <c r="F216" s="49" t="s">
        <v>65</v>
      </c>
      <c r="G216" s="49" t="s">
        <v>252</v>
      </c>
      <c r="H216" s="49">
        <v>430280</v>
      </c>
      <c r="I216" s="36">
        <v>41926</v>
      </c>
      <c r="J216" s="36">
        <v>41929</v>
      </c>
      <c r="K216" s="49" t="s">
        <v>234</v>
      </c>
      <c r="L216" s="57">
        <v>41964</v>
      </c>
      <c r="M216" s="43">
        <v>8</v>
      </c>
      <c r="N216" s="36" t="s">
        <v>341</v>
      </c>
      <c r="O216" s="49">
        <v>100</v>
      </c>
      <c r="P216" s="35" t="s">
        <v>61</v>
      </c>
      <c r="Q216" s="49">
        <v>2</v>
      </c>
    </row>
    <row r="217" spans="1:17" ht="12.75">
      <c r="A217" s="39" t="str">
        <f t="shared" si="3"/>
        <v>Report</v>
      </c>
      <c r="B217" s="35" t="s">
        <v>294</v>
      </c>
      <c r="C217" s="49">
        <v>53268</v>
      </c>
      <c r="D217" s="35" t="s">
        <v>295</v>
      </c>
      <c r="E217" s="35" t="s">
        <v>250</v>
      </c>
      <c r="F217" s="49" t="s">
        <v>22</v>
      </c>
      <c r="G217" s="49" t="s">
        <v>256</v>
      </c>
      <c r="H217" s="49">
        <v>446602</v>
      </c>
      <c r="I217" s="36">
        <v>41926</v>
      </c>
      <c r="J217" s="36">
        <v>41928</v>
      </c>
      <c r="K217" s="49" t="s">
        <v>234</v>
      </c>
      <c r="L217" s="57">
        <v>41955</v>
      </c>
      <c r="M217" s="43">
        <v>15</v>
      </c>
      <c r="N217" s="36" t="s">
        <v>45</v>
      </c>
      <c r="O217" s="49">
        <v>200</v>
      </c>
      <c r="P217" s="35" t="s">
        <v>59</v>
      </c>
      <c r="Q217" s="49">
        <v>2</v>
      </c>
    </row>
    <row r="218" spans="1:17" ht="12.75">
      <c r="A218" s="39" t="str">
        <f t="shared" si="3"/>
        <v>Report</v>
      </c>
      <c r="B218" s="35" t="s">
        <v>436</v>
      </c>
      <c r="C218" s="49">
        <v>51349</v>
      </c>
      <c r="D218" s="35" t="s">
        <v>255</v>
      </c>
      <c r="E218" s="35" t="s">
        <v>254</v>
      </c>
      <c r="F218" s="49" t="s">
        <v>68</v>
      </c>
      <c r="G218" s="49" t="s">
        <v>355</v>
      </c>
      <c r="H218" s="49">
        <v>430293</v>
      </c>
      <c r="I218" s="36">
        <v>41960</v>
      </c>
      <c r="J218" s="36">
        <v>41964</v>
      </c>
      <c r="K218" s="49" t="s">
        <v>234</v>
      </c>
      <c r="L218" s="57">
        <v>42018</v>
      </c>
      <c r="M218" s="43">
        <v>6</v>
      </c>
      <c r="N218" s="36" t="s">
        <v>44</v>
      </c>
      <c r="O218" s="49">
        <v>200</v>
      </c>
      <c r="P218" s="35" t="s">
        <v>144</v>
      </c>
      <c r="Q218" s="49">
        <v>2</v>
      </c>
    </row>
    <row r="219" spans="1:17" ht="12.75">
      <c r="A219" s="39" t="str">
        <f t="shared" si="3"/>
        <v>Report</v>
      </c>
      <c r="B219" s="35" t="s">
        <v>436</v>
      </c>
      <c r="C219" s="49">
        <v>51349</v>
      </c>
      <c r="D219" s="35" t="s">
        <v>255</v>
      </c>
      <c r="E219" s="35" t="s">
        <v>254</v>
      </c>
      <c r="F219" s="49" t="s">
        <v>68</v>
      </c>
      <c r="G219" s="49" t="s">
        <v>355</v>
      </c>
      <c r="H219" s="49">
        <v>430293</v>
      </c>
      <c r="I219" s="36">
        <v>41960</v>
      </c>
      <c r="J219" s="36">
        <v>41964</v>
      </c>
      <c r="K219" s="49" t="s">
        <v>234</v>
      </c>
      <c r="L219" s="57">
        <v>42018</v>
      </c>
      <c r="M219" s="43">
        <v>14</v>
      </c>
      <c r="N219" s="36" t="s">
        <v>50</v>
      </c>
      <c r="O219" s="49">
        <v>112</v>
      </c>
      <c r="P219" s="35" t="s">
        <v>145</v>
      </c>
      <c r="Q219" s="49">
        <v>2</v>
      </c>
    </row>
    <row r="220" spans="1:17" ht="12.75">
      <c r="A220" s="39" t="str">
        <f t="shared" si="3"/>
        <v>Report</v>
      </c>
      <c r="B220" s="35" t="s">
        <v>436</v>
      </c>
      <c r="C220" s="49">
        <v>51349</v>
      </c>
      <c r="D220" s="35" t="s">
        <v>255</v>
      </c>
      <c r="E220" s="35" t="s">
        <v>254</v>
      </c>
      <c r="F220" s="49" t="s">
        <v>68</v>
      </c>
      <c r="G220" s="49" t="s">
        <v>355</v>
      </c>
      <c r="H220" s="49">
        <v>430293</v>
      </c>
      <c r="I220" s="36">
        <v>41960</v>
      </c>
      <c r="J220" s="36">
        <v>41964</v>
      </c>
      <c r="K220" s="49" t="s">
        <v>234</v>
      </c>
      <c r="L220" s="57">
        <v>42018</v>
      </c>
      <c r="M220" s="43">
        <v>9</v>
      </c>
      <c r="N220" s="36" t="s">
        <v>143</v>
      </c>
      <c r="O220" s="49">
        <v>200</v>
      </c>
      <c r="P220" s="35" t="s">
        <v>58</v>
      </c>
      <c r="Q220" s="49">
        <v>2</v>
      </c>
    </row>
    <row r="221" spans="1:17" ht="12.75">
      <c r="A221" s="39" t="str">
        <f t="shared" si="3"/>
        <v>Report</v>
      </c>
      <c r="B221" s="35" t="s">
        <v>436</v>
      </c>
      <c r="C221" s="49">
        <v>51349</v>
      </c>
      <c r="D221" s="35" t="s">
        <v>255</v>
      </c>
      <c r="E221" s="35" t="s">
        <v>254</v>
      </c>
      <c r="F221" s="49" t="s">
        <v>68</v>
      </c>
      <c r="G221" s="49" t="s">
        <v>355</v>
      </c>
      <c r="H221" s="49">
        <v>430293</v>
      </c>
      <c r="I221" s="36">
        <v>41960</v>
      </c>
      <c r="J221" s="36">
        <v>41964</v>
      </c>
      <c r="K221" s="49" t="s">
        <v>234</v>
      </c>
      <c r="L221" s="57">
        <v>42018</v>
      </c>
      <c r="M221" s="43">
        <v>14</v>
      </c>
      <c r="N221" s="36" t="s">
        <v>50</v>
      </c>
      <c r="O221" s="49">
        <v>113</v>
      </c>
      <c r="P221" s="35" t="s">
        <v>159</v>
      </c>
      <c r="Q221" s="49">
        <v>2</v>
      </c>
    </row>
    <row r="222" spans="1:17" ht="12.75">
      <c r="A222" s="39" t="str">
        <f t="shared" si="3"/>
        <v>Report</v>
      </c>
      <c r="B222" s="35" t="s">
        <v>253</v>
      </c>
      <c r="C222" s="49">
        <v>59113</v>
      </c>
      <c r="D222" s="35" t="s">
        <v>255</v>
      </c>
      <c r="E222" s="35" t="s">
        <v>254</v>
      </c>
      <c r="F222" s="49" t="s">
        <v>22</v>
      </c>
      <c r="G222" s="49" t="s">
        <v>256</v>
      </c>
      <c r="H222" s="49">
        <v>434062</v>
      </c>
      <c r="I222" s="36">
        <v>41898</v>
      </c>
      <c r="J222" s="36">
        <v>41901</v>
      </c>
      <c r="K222" s="49" t="s">
        <v>234</v>
      </c>
      <c r="L222" s="57">
        <v>41942</v>
      </c>
      <c r="M222" s="43">
        <v>15</v>
      </c>
      <c r="N222" s="36" t="s">
        <v>45</v>
      </c>
      <c r="O222" s="49">
        <v>200</v>
      </c>
      <c r="P222" s="35" t="s">
        <v>59</v>
      </c>
      <c r="Q222" s="49">
        <v>3</v>
      </c>
    </row>
    <row r="223" spans="1:17" ht="12.75">
      <c r="A223" s="39" t="str">
        <f t="shared" si="3"/>
        <v>Report</v>
      </c>
      <c r="B223" s="35" t="s">
        <v>253</v>
      </c>
      <c r="C223" s="49">
        <v>59113</v>
      </c>
      <c r="D223" s="35" t="s">
        <v>255</v>
      </c>
      <c r="E223" s="35" t="s">
        <v>254</v>
      </c>
      <c r="F223" s="49" t="s">
        <v>22</v>
      </c>
      <c r="G223" s="49" t="s">
        <v>256</v>
      </c>
      <c r="H223" s="49">
        <v>434062</v>
      </c>
      <c r="I223" s="36">
        <v>41898</v>
      </c>
      <c r="J223" s="36">
        <v>41901</v>
      </c>
      <c r="K223" s="49" t="s">
        <v>234</v>
      </c>
      <c r="L223" s="57">
        <v>41942</v>
      </c>
      <c r="M223" s="43">
        <v>14</v>
      </c>
      <c r="N223" s="36" t="s">
        <v>50</v>
      </c>
      <c r="O223" s="49">
        <v>112</v>
      </c>
      <c r="P223" s="35" t="s">
        <v>145</v>
      </c>
      <c r="Q223" s="49">
        <v>3</v>
      </c>
    </row>
    <row r="224" spans="1:17" ht="12.75">
      <c r="A224" s="39" t="str">
        <f t="shared" si="3"/>
        <v>Report</v>
      </c>
      <c r="B224" s="35" t="s">
        <v>253</v>
      </c>
      <c r="C224" s="49">
        <v>59113</v>
      </c>
      <c r="D224" s="35" t="s">
        <v>255</v>
      </c>
      <c r="E224" s="35" t="s">
        <v>254</v>
      </c>
      <c r="F224" s="49" t="s">
        <v>22</v>
      </c>
      <c r="G224" s="49" t="s">
        <v>256</v>
      </c>
      <c r="H224" s="49">
        <v>434062</v>
      </c>
      <c r="I224" s="36">
        <v>41898</v>
      </c>
      <c r="J224" s="36">
        <v>41901</v>
      </c>
      <c r="K224" s="49" t="s">
        <v>234</v>
      </c>
      <c r="L224" s="57">
        <v>41942</v>
      </c>
      <c r="M224" s="43">
        <v>14</v>
      </c>
      <c r="N224" s="36" t="s">
        <v>50</v>
      </c>
      <c r="O224" s="49">
        <v>204</v>
      </c>
      <c r="P224" s="35" t="s">
        <v>112</v>
      </c>
      <c r="Q224" s="49">
        <v>3</v>
      </c>
    </row>
    <row r="225" spans="1:17" ht="12.75">
      <c r="A225" s="39" t="str">
        <f t="shared" si="3"/>
        <v>Report</v>
      </c>
      <c r="B225" s="35" t="s">
        <v>281</v>
      </c>
      <c r="C225" s="49">
        <v>130655</v>
      </c>
      <c r="D225" s="35" t="s">
        <v>282</v>
      </c>
      <c r="E225" s="35" t="s">
        <v>254</v>
      </c>
      <c r="F225" s="49" t="s">
        <v>202</v>
      </c>
      <c r="G225" s="49" t="s">
        <v>252</v>
      </c>
      <c r="H225" s="49">
        <v>430267</v>
      </c>
      <c r="I225" s="36">
        <v>41912</v>
      </c>
      <c r="J225" s="36">
        <v>41915</v>
      </c>
      <c r="K225" s="49" t="s">
        <v>234</v>
      </c>
      <c r="L225" s="57">
        <v>41950</v>
      </c>
      <c r="M225" s="43">
        <v>14</v>
      </c>
      <c r="N225" s="36" t="s">
        <v>50</v>
      </c>
      <c r="O225" s="49">
        <v>113</v>
      </c>
      <c r="P225" s="35" t="s">
        <v>159</v>
      </c>
      <c r="Q225" s="49">
        <v>3</v>
      </c>
    </row>
    <row r="226" spans="1:17" ht="12.75">
      <c r="A226" s="39" t="str">
        <f t="shared" si="3"/>
        <v>Report</v>
      </c>
      <c r="B226" s="35" t="s">
        <v>281</v>
      </c>
      <c r="C226" s="49">
        <v>130655</v>
      </c>
      <c r="D226" s="35" t="s">
        <v>282</v>
      </c>
      <c r="E226" s="35" t="s">
        <v>254</v>
      </c>
      <c r="F226" s="49" t="s">
        <v>202</v>
      </c>
      <c r="G226" s="49" t="s">
        <v>252</v>
      </c>
      <c r="H226" s="49">
        <v>430267</v>
      </c>
      <c r="I226" s="36">
        <v>41912</v>
      </c>
      <c r="J226" s="36">
        <v>41915</v>
      </c>
      <c r="K226" s="49" t="s">
        <v>234</v>
      </c>
      <c r="L226" s="57">
        <v>41950</v>
      </c>
      <c r="M226" s="43">
        <v>8</v>
      </c>
      <c r="N226" s="36" t="s">
        <v>341</v>
      </c>
      <c r="O226" s="49">
        <v>101</v>
      </c>
      <c r="P226" s="35" t="s">
        <v>124</v>
      </c>
      <c r="Q226" s="49">
        <v>2</v>
      </c>
    </row>
    <row r="227" spans="1:17" ht="12.75">
      <c r="A227" s="39" t="str">
        <f t="shared" si="3"/>
        <v>Report</v>
      </c>
      <c r="B227" s="35" t="s">
        <v>352</v>
      </c>
      <c r="C227" s="49">
        <v>57838</v>
      </c>
      <c r="D227" s="35" t="s">
        <v>404</v>
      </c>
      <c r="E227" s="35" t="s">
        <v>292</v>
      </c>
      <c r="F227" s="49" t="s">
        <v>22</v>
      </c>
      <c r="G227" s="49" t="s">
        <v>256</v>
      </c>
      <c r="H227" s="49">
        <v>452620</v>
      </c>
      <c r="I227" s="36">
        <v>41947</v>
      </c>
      <c r="J227" s="36">
        <v>41950</v>
      </c>
      <c r="K227" s="49" t="s">
        <v>234</v>
      </c>
      <c r="L227" s="57">
        <v>41985</v>
      </c>
      <c r="M227" s="43">
        <v>13</v>
      </c>
      <c r="N227" s="36" t="s">
        <v>413</v>
      </c>
      <c r="O227" s="49">
        <v>200</v>
      </c>
      <c r="P227" s="35" t="s">
        <v>128</v>
      </c>
      <c r="Q227" s="49">
        <v>3</v>
      </c>
    </row>
    <row r="228" spans="1:17" ht="12.75">
      <c r="A228" s="39" t="str">
        <f t="shared" si="3"/>
        <v>Report</v>
      </c>
      <c r="B228" s="35" t="s">
        <v>352</v>
      </c>
      <c r="C228" s="49">
        <v>57838</v>
      </c>
      <c r="D228" s="35" t="s">
        <v>404</v>
      </c>
      <c r="E228" s="35" t="s">
        <v>292</v>
      </c>
      <c r="F228" s="49" t="s">
        <v>22</v>
      </c>
      <c r="G228" s="49" t="s">
        <v>256</v>
      </c>
      <c r="H228" s="49">
        <v>452620</v>
      </c>
      <c r="I228" s="36">
        <v>41947</v>
      </c>
      <c r="J228" s="36">
        <v>41950</v>
      </c>
      <c r="K228" s="49" t="s">
        <v>234</v>
      </c>
      <c r="L228" s="57">
        <v>41985</v>
      </c>
      <c r="M228" s="43">
        <v>15</v>
      </c>
      <c r="N228" s="36" t="s">
        <v>45</v>
      </c>
      <c r="O228" s="49">
        <v>200</v>
      </c>
      <c r="P228" s="35" t="s">
        <v>59</v>
      </c>
      <c r="Q228" s="49">
        <v>3</v>
      </c>
    </row>
    <row r="229" spans="1:17" ht="12.75">
      <c r="A229" s="39" t="str">
        <f t="shared" si="3"/>
        <v>Report</v>
      </c>
      <c r="B229" s="35" t="s">
        <v>289</v>
      </c>
      <c r="C229" s="49">
        <v>54519</v>
      </c>
      <c r="D229" s="35" t="s">
        <v>290</v>
      </c>
      <c r="E229" s="35" t="s">
        <v>275</v>
      </c>
      <c r="F229" s="49" t="s">
        <v>68</v>
      </c>
      <c r="G229" s="49" t="s">
        <v>262</v>
      </c>
      <c r="H229" s="49">
        <v>446666</v>
      </c>
      <c r="I229" s="36">
        <v>41918</v>
      </c>
      <c r="J229" s="36">
        <v>41922</v>
      </c>
      <c r="K229" s="49" t="s">
        <v>234</v>
      </c>
      <c r="L229" s="57">
        <v>41955</v>
      </c>
      <c r="M229" s="43">
        <v>14</v>
      </c>
      <c r="N229" s="36" t="s">
        <v>50</v>
      </c>
      <c r="O229" s="49">
        <v>204</v>
      </c>
      <c r="P229" s="35" t="s">
        <v>112</v>
      </c>
      <c r="Q229" s="49">
        <v>2</v>
      </c>
    </row>
    <row r="230" spans="1:17" ht="12.75">
      <c r="A230" s="39" t="str">
        <f t="shared" si="3"/>
        <v>Report</v>
      </c>
      <c r="B230" s="35" t="s">
        <v>289</v>
      </c>
      <c r="C230" s="49">
        <v>54519</v>
      </c>
      <c r="D230" s="35" t="s">
        <v>290</v>
      </c>
      <c r="E230" s="35" t="s">
        <v>275</v>
      </c>
      <c r="F230" s="49" t="s">
        <v>68</v>
      </c>
      <c r="G230" s="49" t="s">
        <v>262</v>
      </c>
      <c r="H230" s="49">
        <v>446666</v>
      </c>
      <c r="I230" s="36">
        <v>41918</v>
      </c>
      <c r="J230" s="36">
        <v>41922</v>
      </c>
      <c r="K230" s="49" t="s">
        <v>234</v>
      </c>
      <c r="L230" s="57">
        <v>41955</v>
      </c>
      <c r="M230" s="43">
        <v>1</v>
      </c>
      <c r="N230" s="36" t="s">
        <v>47</v>
      </c>
      <c r="O230" s="49">
        <v>500</v>
      </c>
      <c r="P230" s="35" t="s">
        <v>55</v>
      </c>
      <c r="Q230" s="49">
        <v>1</v>
      </c>
    </row>
    <row r="231" spans="1:17" ht="12.75">
      <c r="A231" s="39" t="str">
        <f t="shared" si="3"/>
        <v>Report</v>
      </c>
      <c r="B231" s="35" t="s">
        <v>289</v>
      </c>
      <c r="C231" s="49">
        <v>54519</v>
      </c>
      <c r="D231" s="35" t="s">
        <v>290</v>
      </c>
      <c r="E231" s="35" t="s">
        <v>275</v>
      </c>
      <c r="F231" s="49" t="s">
        <v>68</v>
      </c>
      <c r="G231" s="49" t="s">
        <v>262</v>
      </c>
      <c r="H231" s="49">
        <v>446666</v>
      </c>
      <c r="I231" s="36">
        <v>41918</v>
      </c>
      <c r="J231" s="36">
        <v>41922</v>
      </c>
      <c r="K231" s="49" t="s">
        <v>234</v>
      </c>
      <c r="L231" s="57">
        <v>41955</v>
      </c>
      <c r="M231" s="43">
        <v>14</v>
      </c>
      <c r="N231" s="36" t="s">
        <v>50</v>
      </c>
      <c r="O231" s="49">
        <v>112</v>
      </c>
      <c r="P231" s="35" t="s">
        <v>145</v>
      </c>
      <c r="Q231" s="49">
        <v>3</v>
      </c>
    </row>
    <row r="232" spans="1:17" ht="12.75">
      <c r="A232" s="39" t="str">
        <f t="shared" si="3"/>
        <v>Report</v>
      </c>
      <c r="B232" s="35" t="s">
        <v>289</v>
      </c>
      <c r="C232" s="49">
        <v>54519</v>
      </c>
      <c r="D232" s="35" t="s">
        <v>290</v>
      </c>
      <c r="E232" s="35" t="s">
        <v>275</v>
      </c>
      <c r="F232" s="49" t="s">
        <v>68</v>
      </c>
      <c r="G232" s="49" t="s">
        <v>262</v>
      </c>
      <c r="H232" s="49">
        <v>446666</v>
      </c>
      <c r="I232" s="36">
        <v>41918</v>
      </c>
      <c r="J232" s="36">
        <v>41922</v>
      </c>
      <c r="K232" s="49" t="s">
        <v>234</v>
      </c>
      <c r="L232" s="57">
        <v>41955</v>
      </c>
      <c r="M232" s="43">
        <v>9</v>
      </c>
      <c r="N232" s="36" t="s">
        <v>143</v>
      </c>
      <c r="O232" s="49">
        <v>200</v>
      </c>
      <c r="P232" s="35" t="s">
        <v>58</v>
      </c>
      <c r="Q232" s="49">
        <v>1</v>
      </c>
    </row>
    <row r="233" spans="1:17" ht="12.75">
      <c r="A233" s="39" t="str">
        <f t="shared" si="3"/>
        <v>Report</v>
      </c>
      <c r="B233" s="35" t="s">
        <v>415</v>
      </c>
      <c r="C233" s="49">
        <v>54191</v>
      </c>
      <c r="D233" s="35" t="s">
        <v>444</v>
      </c>
      <c r="E233" s="35" t="s">
        <v>254</v>
      </c>
      <c r="F233" s="49" t="s">
        <v>23</v>
      </c>
      <c r="G233" s="49" t="s">
        <v>302</v>
      </c>
      <c r="H233" s="49">
        <v>446605</v>
      </c>
      <c r="I233" s="36">
        <v>41981</v>
      </c>
      <c r="J233" s="36">
        <v>41985</v>
      </c>
      <c r="K233" s="49" t="s">
        <v>234</v>
      </c>
      <c r="L233" s="57">
        <v>42025</v>
      </c>
      <c r="M233" s="43">
        <v>6</v>
      </c>
      <c r="N233" s="36" t="s">
        <v>44</v>
      </c>
      <c r="O233" s="49">
        <v>100</v>
      </c>
      <c r="P233" s="35" t="s">
        <v>62</v>
      </c>
      <c r="Q233" s="49">
        <v>1</v>
      </c>
    </row>
    <row r="234" spans="1:17" ht="12.75">
      <c r="A234" s="39" t="str">
        <f t="shared" si="3"/>
        <v>Report</v>
      </c>
      <c r="B234" s="35" t="s">
        <v>415</v>
      </c>
      <c r="C234" s="49">
        <v>54191</v>
      </c>
      <c r="D234" s="35" t="s">
        <v>444</v>
      </c>
      <c r="E234" s="35" t="s">
        <v>254</v>
      </c>
      <c r="F234" s="49" t="s">
        <v>23</v>
      </c>
      <c r="G234" s="49" t="s">
        <v>302</v>
      </c>
      <c r="H234" s="49">
        <v>446605</v>
      </c>
      <c r="I234" s="36">
        <v>41981</v>
      </c>
      <c r="J234" s="36">
        <v>41985</v>
      </c>
      <c r="K234" s="49" t="s">
        <v>234</v>
      </c>
      <c r="L234" s="57">
        <v>42025</v>
      </c>
      <c r="M234" s="43">
        <v>7</v>
      </c>
      <c r="N234" s="36" t="s">
        <v>53</v>
      </c>
      <c r="O234" s="49">
        <v>200</v>
      </c>
      <c r="P234" s="35" t="s">
        <v>109</v>
      </c>
      <c r="Q234" s="49">
        <v>2</v>
      </c>
    </row>
    <row r="235" spans="1:17" ht="12.75">
      <c r="A235" s="39" t="str">
        <f t="shared" si="3"/>
        <v>Report</v>
      </c>
      <c r="B235" s="35" t="s">
        <v>415</v>
      </c>
      <c r="C235" s="49">
        <v>54191</v>
      </c>
      <c r="D235" s="35" t="s">
        <v>444</v>
      </c>
      <c r="E235" s="35" t="s">
        <v>254</v>
      </c>
      <c r="F235" s="49" t="s">
        <v>23</v>
      </c>
      <c r="G235" s="49" t="s">
        <v>302</v>
      </c>
      <c r="H235" s="49">
        <v>446605</v>
      </c>
      <c r="I235" s="36">
        <v>41981</v>
      </c>
      <c r="J235" s="36">
        <v>41985</v>
      </c>
      <c r="K235" s="49" t="s">
        <v>234</v>
      </c>
      <c r="L235" s="57">
        <v>42025</v>
      </c>
      <c r="M235" s="43">
        <v>1</v>
      </c>
      <c r="N235" s="36" t="s">
        <v>47</v>
      </c>
      <c r="O235" s="49">
        <v>400</v>
      </c>
      <c r="P235" s="35" t="s">
        <v>95</v>
      </c>
      <c r="Q235" s="49">
        <v>2</v>
      </c>
    </row>
    <row r="236" spans="1:17" ht="12.75">
      <c r="A236" s="39" t="str">
        <f t="shared" si="3"/>
        <v>Report</v>
      </c>
      <c r="B236" s="35" t="s">
        <v>415</v>
      </c>
      <c r="C236" s="49">
        <v>54191</v>
      </c>
      <c r="D236" s="35" t="s">
        <v>444</v>
      </c>
      <c r="E236" s="35" t="s">
        <v>254</v>
      </c>
      <c r="F236" s="49" t="s">
        <v>23</v>
      </c>
      <c r="G236" s="49" t="s">
        <v>302</v>
      </c>
      <c r="H236" s="49">
        <v>446605</v>
      </c>
      <c r="I236" s="36">
        <v>41981</v>
      </c>
      <c r="J236" s="36">
        <v>41985</v>
      </c>
      <c r="K236" s="49" t="s">
        <v>234</v>
      </c>
      <c r="L236" s="57">
        <v>42025</v>
      </c>
      <c r="M236" s="43">
        <v>4</v>
      </c>
      <c r="N236" s="36" t="s">
        <v>46</v>
      </c>
      <c r="O236" s="49">
        <v>100</v>
      </c>
      <c r="P236" s="35" t="s">
        <v>48</v>
      </c>
      <c r="Q236" s="49">
        <v>1</v>
      </c>
    </row>
    <row r="237" spans="1:17" ht="12.75">
      <c r="A237" s="39" t="str">
        <f t="shared" si="3"/>
        <v>Report</v>
      </c>
      <c r="B237" s="35" t="s">
        <v>265</v>
      </c>
      <c r="C237" s="49">
        <v>130806</v>
      </c>
      <c r="D237" s="35" t="s">
        <v>266</v>
      </c>
      <c r="E237" s="35" t="s">
        <v>254</v>
      </c>
      <c r="F237" s="49" t="s">
        <v>65</v>
      </c>
      <c r="G237" s="49" t="s">
        <v>267</v>
      </c>
      <c r="H237" s="49">
        <v>446539</v>
      </c>
      <c r="I237" s="36">
        <v>41905</v>
      </c>
      <c r="J237" s="36">
        <v>41908</v>
      </c>
      <c r="K237" s="49" t="s">
        <v>234</v>
      </c>
      <c r="L237" s="57">
        <v>41943</v>
      </c>
      <c r="M237" s="43">
        <v>9</v>
      </c>
      <c r="N237" s="36" t="s">
        <v>143</v>
      </c>
      <c r="O237" s="49">
        <v>200</v>
      </c>
      <c r="P237" s="35" t="s">
        <v>58</v>
      </c>
      <c r="Q237" s="49">
        <v>1</v>
      </c>
    </row>
    <row r="238" spans="1:17" ht="12.75">
      <c r="A238" s="39" t="str">
        <f t="shared" si="3"/>
        <v>Report</v>
      </c>
      <c r="B238" s="35" t="s">
        <v>265</v>
      </c>
      <c r="C238" s="49">
        <v>130806</v>
      </c>
      <c r="D238" s="35" t="s">
        <v>266</v>
      </c>
      <c r="E238" s="35" t="s">
        <v>254</v>
      </c>
      <c r="F238" s="49" t="s">
        <v>65</v>
      </c>
      <c r="G238" s="49" t="s">
        <v>267</v>
      </c>
      <c r="H238" s="49">
        <v>446539</v>
      </c>
      <c r="I238" s="36">
        <v>41905</v>
      </c>
      <c r="J238" s="36">
        <v>41908</v>
      </c>
      <c r="K238" s="49" t="s">
        <v>234</v>
      </c>
      <c r="L238" s="57">
        <v>41943</v>
      </c>
      <c r="M238" s="43">
        <v>14</v>
      </c>
      <c r="N238" s="36" t="s">
        <v>50</v>
      </c>
      <c r="O238" s="49">
        <v>108</v>
      </c>
      <c r="P238" s="35" t="s">
        <v>52</v>
      </c>
      <c r="Q238" s="49">
        <v>1</v>
      </c>
    </row>
    <row r="239" spans="1:17" ht="12.75">
      <c r="A239" s="39" t="str">
        <f t="shared" si="3"/>
        <v>Report</v>
      </c>
      <c r="B239" s="35" t="s">
        <v>265</v>
      </c>
      <c r="C239" s="49">
        <v>130806</v>
      </c>
      <c r="D239" s="35" t="s">
        <v>266</v>
      </c>
      <c r="E239" s="35" t="s">
        <v>254</v>
      </c>
      <c r="F239" s="49" t="s">
        <v>65</v>
      </c>
      <c r="G239" s="49" t="s">
        <v>267</v>
      </c>
      <c r="H239" s="49">
        <v>446539</v>
      </c>
      <c r="I239" s="36">
        <v>41905</v>
      </c>
      <c r="J239" s="36">
        <v>41908</v>
      </c>
      <c r="K239" s="49" t="s">
        <v>234</v>
      </c>
      <c r="L239" s="57">
        <v>41943</v>
      </c>
      <c r="M239" s="43">
        <v>12</v>
      </c>
      <c r="N239" s="36" t="s">
        <v>165</v>
      </c>
      <c r="O239" s="49">
        <v>100</v>
      </c>
      <c r="P239" s="35" t="s">
        <v>57</v>
      </c>
      <c r="Q239" s="49">
        <v>1</v>
      </c>
    </row>
    <row r="240" spans="1:17" ht="12.75">
      <c r="A240" s="39" t="str">
        <f t="shared" si="3"/>
        <v>Report</v>
      </c>
      <c r="B240" s="35" t="s">
        <v>265</v>
      </c>
      <c r="C240" s="49">
        <v>130806</v>
      </c>
      <c r="D240" s="35" t="s">
        <v>266</v>
      </c>
      <c r="E240" s="35" t="s">
        <v>254</v>
      </c>
      <c r="F240" s="49" t="s">
        <v>65</v>
      </c>
      <c r="G240" s="49" t="s">
        <v>267</v>
      </c>
      <c r="H240" s="49">
        <v>446539</v>
      </c>
      <c r="I240" s="36">
        <v>41905</v>
      </c>
      <c r="J240" s="36">
        <v>41908</v>
      </c>
      <c r="K240" s="49" t="s">
        <v>234</v>
      </c>
      <c r="L240" s="57">
        <v>41943</v>
      </c>
      <c r="M240" s="43">
        <v>2</v>
      </c>
      <c r="N240" s="36" t="s">
        <v>104</v>
      </c>
      <c r="O240" s="49">
        <v>100</v>
      </c>
      <c r="P240" s="35" t="s">
        <v>54</v>
      </c>
      <c r="Q240" s="49">
        <v>2</v>
      </c>
    </row>
    <row r="241" spans="1:17" ht="12.75">
      <c r="A241" s="39" t="str">
        <f t="shared" si="3"/>
        <v>Report</v>
      </c>
      <c r="B241" s="35" t="s">
        <v>391</v>
      </c>
      <c r="C241" s="49">
        <v>130819</v>
      </c>
      <c r="D241" s="35" t="s">
        <v>442</v>
      </c>
      <c r="E241" s="35" t="s">
        <v>275</v>
      </c>
      <c r="F241" s="49" t="s">
        <v>65</v>
      </c>
      <c r="G241" s="49" t="s">
        <v>252</v>
      </c>
      <c r="H241" s="49">
        <v>430274</v>
      </c>
      <c r="I241" s="36">
        <v>41975</v>
      </c>
      <c r="J241" s="36">
        <v>41978</v>
      </c>
      <c r="K241" s="49" t="s">
        <v>234</v>
      </c>
      <c r="L241" s="57">
        <v>42018</v>
      </c>
      <c r="M241" s="43">
        <v>9</v>
      </c>
      <c r="N241" s="36" t="s">
        <v>143</v>
      </c>
      <c r="O241" s="49">
        <v>200</v>
      </c>
      <c r="P241" s="35" t="s">
        <v>58</v>
      </c>
      <c r="Q241" s="49">
        <v>3</v>
      </c>
    </row>
    <row r="242" spans="1:17" ht="12.75">
      <c r="A242" s="39" t="str">
        <f t="shared" si="3"/>
        <v>Report</v>
      </c>
      <c r="B242" s="35" t="s">
        <v>391</v>
      </c>
      <c r="C242" s="49">
        <v>130819</v>
      </c>
      <c r="D242" s="35" t="s">
        <v>442</v>
      </c>
      <c r="E242" s="35" t="s">
        <v>275</v>
      </c>
      <c r="F242" s="49" t="s">
        <v>65</v>
      </c>
      <c r="G242" s="49" t="s">
        <v>252</v>
      </c>
      <c r="H242" s="49">
        <v>430274</v>
      </c>
      <c r="I242" s="36">
        <v>41975</v>
      </c>
      <c r="J242" s="36">
        <v>41978</v>
      </c>
      <c r="K242" s="49" t="s">
        <v>234</v>
      </c>
      <c r="L242" s="57">
        <v>42018</v>
      </c>
      <c r="M242" s="43">
        <v>14</v>
      </c>
      <c r="N242" s="36" t="s">
        <v>50</v>
      </c>
      <c r="O242" s="49">
        <v>112</v>
      </c>
      <c r="P242" s="35" t="s">
        <v>145</v>
      </c>
      <c r="Q242" s="49">
        <v>3</v>
      </c>
    </row>
    <row r="243" spans="1:17" ht="12.75">
      <c r="A243" s="39" t="str">
        <f t="shared" si="3"/>
        <v>Report</v>
      </c>
      <c r="B243" s="35" t="s">
        <v>391</v>
      </c>
      <c r="C243" s="49">
        <v>130819</v>
      </c>
      <c r="D243" s="35" t="s">
        <v>442</v>
      </c>
      <c r="E243" s="35" t="s">
        <v>275</v>
      </c>
      <c r="F243" s="49" t="s">
        <v>65</v>
      </c>
      <c r="G243" s="49" t="s">
        <v>252</v>
      </c>
      <c r="H243" s="49">
        <v>430274</v>
      </c>
      <c r="I243" s="36">
        <v>41975</v>
      </c>
      <c r="J243" s="36">
        <v>41978</v>
      </c>
      <c r="K243" s="49" t="s">
        <v>234</v>
      </c>
      <c r="L243" s="57">
        <v>42018</v>
      </c>
      <c r="M243" s="43">
        <v>14</v>
      </c>
      <c r="N243" s="36" t="s">
        <v>50</v>
      </c>
      <c r="O243" s="49">
        <v>113</v>
      </c>
      <c r="P243" s="35" t="s">
        <v>159</v>
      </c>
      <c r="Q243" s="49">
        <v>3</v>
      </c>
    </row>
    <row r="244" spans="1:17" ht="12.75">
      <c r="A244" s="39" t="str">
        <f t="shared" si="3"/>
        <v>Report</v>
      </c>
      <c r="B244" s="35" t="s">
        <v>391</v>
      </c>
      <c r="C244" s="49">
        <v>130819</v>
      </c>
      <c r="D244" s="35" t="s">
        <v>442</v>
      </c>
      <c r="E244" s="35" t="s">
        <v>275</v>
      </c>
      <c r="F244" s="49" t="s">
        <v>65</v>
      </c>
      <c r="G244" s="49" t="s">
        <v>252</v>
      </c>
      <c r="H244" s="49">
        <v>430274</v>
      </c>
      <c r="I244" s="36">
        <v>41975</v>
      </c>
      <c r="J244" s="36">
        <v>41978</v>
      </c>
      <c r="K244" s="49" t="s">
        <v>234</v>
      </c>
      <c r="L244" s="57">
        <v>42018</v>
      </c>
      <c r="M244" s="43">
        <v>7</v>
      </c>
      <c r="N244" s="36" t="s">
        <v>53</v>
      </c>
      <c r="O244" s="49">
        <v>301</v>
      </c>
      <c r="P244" s="35" t="s">
        <v>49</v>
      </c>
      <c r="Q244" s="49">
        <v>3</v>
      </c>
    </row>
    <row r="245" spans="1:17" ht="12.75">
      <c r="A245" s="39" t="str">
        <f t="shared" si="3"/>
        <v>Report</v>
      </c>
      <c r="B245" s="35" t="s">
        <v>327</v>
      </c>
      <c r="C245" s="49">
        <v>53239</v>
      </c>
      <c r="D245" s="35" t="s">
        <v>328</v>
      </c>
      <c r="E245" s="35" t="s">
        <v>231</v>
      </c>
      <c r="F245" s="49" t="s">
        <v>68</v>
      </c>
      <c r="G245" s="49" t="s">
        <v>262</v>
      </c>
      <c r="H245" s="49">
        <v>446664</v>
      </c>
      <c r="I245" s="36">
        <v>41934</v>
      </c>
      <c r="J245" s="36">
        <v>41936</v>
      </c>
      <c r="K245" s="49" t="s">
        <v>234</v>
      </c>
      <c r="L245" s="57">
        <v>41971</v>
      </c>
      <c r="M245" s="43">
        <v>14</v>
      </c>
      <c r="N245" s="36" t="s">
        <v>50</v>
      </c>
      <c r="O245" s="49">
        <v>204</v>
      </c>
      <c r="P245" s="35" t="s">
        <v>112</v>
      </c>
      <c r="Q245" s="49">
        <v>3</v>
      </c>
    </row>
    <row r="246" spans="1:17" ht="12.75">
      <c r="A246" s="39" t="str">
        <f t="shared" si="3"/>
        <v>Report</v>
      </c>
      <c r="B246" s="35" t="s">
        <v>359</v>
      </c>
      <c r="C246" s="49">
        <v>50138</v>
      </c>
      <c r="D246" s="35" t="s">
        <v>328</v>
      </c>
      <c r="E246" s="35" t="s">
        <v>231</v>
      </c>
      <c r="F246" s="49" t="s">
        <v>22</v>
      </c>
      <c r="G246" s="49" t="s">
        <v>302</v>
      </c>
      <c r="H246" s="49">
        <v>446599</v>
      </c>
      <c r="I246" s="36">
        <v>41953</v>
      </c>
      <c r="J246" s="36">
        <v>41957</v>
      </c>
      <c r="K246" s="49" t="s">
        <v>234</v>
      </c>
      <c r="L246" s="57">
        <v>41992</v>
      </c>
      <c r="M246" s="43">
        <v>1</v>
      </c>
      <c r="N246" s="36" t="s">
        <v>47</v>
      </c>
      <c r="O246" s="49">
        <v>200</v>
      </c>
      <c r="P246" s="35" t="s">
        <v>208</v>
      </c>
      <c r="Q246" s="49">
        <v>3</v>
      </c>
    </row>
    <row r="247" spans="1:17" ht="12.75">
      <c r="A247" s="39" t="str">
        <f t="shared" si="3"/>
        <v>Report</v>
      </c>
      <c r="B247" s="35" t="s">
        <v>359</v>
      </c>
      <c r="C247" s="49">
        <v>50138</v>
      </c>
      <c r="D247" s="35" t="s">
        <v>328</v>
      </c>
      <c r="E247" s="35" t="s">
        <v>231</v>
      </c>
      <c r="F247" s="49" t="s">
        <v>22</v>
      </c>
      <c r="G247" s="49" t="s">
        <v>302</v>
      </c>
      <c r="H247" s="49">
        <v>446599</v>
      </c>
      <c r="I247" s="36">
        <v>41953</v>
      </c>
      <c r="J247" s="36">
        <v>41957</v>
      </c>
      <c r="K247" s="49" t="s">
        <v>234</v>
      </c>
      <c r="L247" s="57">
        <v>41992</v>
      </c>
      <c r="M247" s="43">
        <v>13</v>
      </c>
      <c r="N247" s="36" t="s">
        <v>413</v>
      </c>
      <c r="O247" s="49">
        <v>100</v>
      </c>
      <c r="P247" s="35" t="s">
        <v>166</v>
      </c>
      <c r="Q247" s="49">
        <v>3</v>
      </c>
    </row>
    <row r="248" spans="1:17" ht="12.75">
      <c r="A248" s="39" t="str">
        <f t="shared" si="3"/>
        <v>Report</v>
      </c>
      <c r="B248" s="35" t="s">
        <v>359</v>
      </c>
      <c r="C248" s="49">
        <v>50138</v>
      </c>
      <c r="D248" s="35" t="s">
        <v>328</v>
      </c>
      <c r="E248" s="35" t="s">
        <v>231</v>
      </c>
      <c r="F248" s="49" t="s">
        <v>22</v>
      </c>
      <c r="G248" s="49" t="s">
        <v>302</v>
      </c>
      <c r="H248" s="49">
        <v>446599</v>
      </c>
      <c r="I248" s="36">
        <v>41953</v>
      </c>
      <c r="J248" s="36">
        <v>41957</v>
      </c>
      <c r="K248" s="49" t="s">
        <v>234</v>
      </c>
      <c r="L248" s="57">
        <v>41992</v>
      </c>
      <c r="M248" s="43">
        <v>1</v>
      </c>
      <c r="N248" s="36" t="s">
        <v>47</v>
      </c>
      <c r="O248" s="49">
        <v>300</v>
      </c>
      <c r="P248" s="35" t="s">
        <v>51</v>
      </c>
      <c r="Q248" s="49">
        <v>3</v>
      </c>
    </row>
    <row r="249" spans="1:17" ht="12.75">
      <c r="A249" s="39" t="str">
        <f t="shared" si="3"/>
        <v>Report</v>
      </c>
      <c r="B249" s="35" t="s">
        <v>361</v>
      </c>
      <c r="C249" s="49">
        <v>54504</v>
      </c>
      <c r="D249" s="35" t="s">
        <v>328</v>
      </c>
      <c r="E249" s="35" t="s">
        <v>231</v>
      </c>
      <c r="F249" s="49" t="s">
        <v>22</v>
      </c>
      <c r="G249" s="49" t="s">
        <v>233</v>
      </c>
      <c r="H249" s="49">
        <v>430256</v>
      </c>
      <c r="I249" s="36">
        <v>41954</v>
      </c>
      <c r="J249" s="36">
        <v>41957</v>
      </c>
      <c r="K249" s="49" t="s">
        <v>234</v>
      </c>
      <c r="L249" s="57">
        <v>41990</v>
      </c>
      <c r="M249" s="43">
        <v>14</v>
      </c>
      <c r="N249" s="36" t="s">
        <v>50</v>
      </c>
      <c r="O249" s="49">
        <v>204</v>
      </c>
      <c r="P249" s="35" t="s">
        <v>112</v>
      </c>
      <c r="Q249" s="49">
        <v>2</v>
      </c>
    </row>
    <row r="250" spans="1:17" ht="12.75">
      <c r="A250" s="39" t="str">
        <f t="shared" si="3"/>
        <v>Report</v>
      </c>
      <c r="B250" s="35" t="s">
        <v>296</v>
      </c>
      <c r="C250" s="49">
        <v>130813</v>
      </c>
      <c r="D250" s="35" t="s">
        <v>297</v>
      </c>
      <c r="E250" s="35" t="s">
        <v>250</v>
      </c>
      <c r="F250" s="49" t="s">
        <v>65</v>
      </c>
      <c r="G250" s="49" t="s">
        <v>252</v>
      </c>
      <c r="H250" s="49">
        <v>430279</v>
      </c>
      <c r="I250" s="36">
        <v>41918</v>
      </c>
      <c r="J250" s="36">
        <v>41922</v>
      </c>
      <c r="K250" s="49" t="s">
        <v>234</v>
      </c>
      <c r="L250" s="57">
        <v>41961</v>
      </c>
      <c r="M250" s="43">
        <v>6</v>
      </c>
      <c r="N250" s="36" t="s">
        <v>44</v>
      </c>
      <c r="O250" s="49">
        <v>100</v>
      </c>
      <c r="P250" s="35" t="s">
        <v>62</v>
      </c>
      <c r="Q250" s="49">
        <v>2</v>
      </c>
    </row>
    <row r="251" spans="1:17" ht="12.75">
      <c r="A251" s="39" t="str">
        <f t="shared" si="3"/>
        <v>Report</v>
      </c>
      <c r="B251" s="35" t="s">
        <v>296</v>
      </c>
      <c r="C251" s="49">
        <v>130813</v>
      </c>
      <c r="D251" s="35" t="s">
        <v>297</v>
      </c>
      <c r="E251" s="35" t="s">
        <v>250</v>
      </c>
      <c r="F251" s="49" t="s">
        <v>65</v>
      </c>
      <c r="G251" s="49" t="s">
        <v>252</v>
      </c>
      <c r="H251" s="49">
        <v>430279</v>
      </c>
      <c r="I251" s="36">
        <v>41918</v>
      </c>
      <c r="J251" s="36">
        <v>41922</v>
      </c>
      <c r="K251" s="49" t="s">
        <v>234</v>
      </c>
      <c r="L251" s="57">
        <v>41961</v>
      </c>
      <c r="M251" s="43">
        <v>7</v>
      </c>
      <c r="N251" s="36" t="s">
        <v>53</v>
      </c>
      <c r="O251" s="49">
        <v>200</v>
      </c>
      <c r="P251" s="35" t="s">
        <v>109</v>
      </c>
      <c r="Q251" s="49">
        <v>2</v>
      </c>
    </row>
    <row r="252" spans="1:17" ht="12.75">
      <c r="A252" s="39" t="str">
        <f t="shared" si="3"/>
        <v>Report</v>
      </c>
      <c r="B252" s="35" t="s">
        <v>296</v>
      </c>
      <c r="C252" s="49">
        <v>130813</v>
      </c>
      <c r="D252" s="35" t="s">
        <v>297</v>
      </c>
      <c r="E252" s="35" t="s">
        <v>250</v>
      </c>
      <c r="F252" s="49" t="s">
        <v>65</v>
      </c>
      <c r="G252" s="49" t="s">
        <v>252</v>
      </c>
      <c r="H252" s="49">
        <v>430279</v>
      </c>
      <c r="I252" s="36">
        <v>41918</v>
      </c>
      <c r="J252" s="36">
        <v>41922</v>
      </c>
      <c r="K252" s="49" t="s">
        <v>234</v>
      </c>
      <c r="L252" s="57">
        <v>41961</v>
      </c>
      <c r="M252" s="43">
        <v>15</v>
      </c>
      <c r="N252" s="36" t="s">
        <v>45</v>
      </c>
      <c r="O252" s="49">
        <v>100</v>
      </c>
      <c r="P252" s="35" t="s">
        <v>142</v>
      </c>
      <c r="Q252" s="49">
        <v>3</v>
      </c>
    </row>
    <row r="253" spans="1:17" ht="12.75">
      <c r="A253" s="39" t="str">
        <f t="shared" si="3"/>
        <v>Report</v>
      </c>
      <c r="B253" s="35" t="s">
        <v>296</v>
      </c>
      <c r="C253" s="49">
        <v>130813</v>
      </c>
      <c r="D253" s="35" t="s">
        <v>297</v>
      </c>
      <c r="E253" s="35" t="s">
        <v>250</v>
      </c>
      <c r="F253" s="49" t="s">
        <v>65</v>
      </c>
      <c r="G253" s="49" t="s">
        <v>252</v>
      </c>
      <c r="H253" s="49">
        <v>430279</v>
      </c>
      <c r="I253" s="36">
        <v>41918</v>
      </c>
      <c r="J253" s="36">
        <v>41922</v>
      </c>
      <c r="K253" s="49" t="s">
        <v>234</v>
      </c>
      <c r="L253" s="57">
        <v>41961</v>
      </c>
      <c r="M253" s="43">
        <v>15</v>
      </c>
      <c r="N253" s="36" t="s">
        <v>45</v>
      </c>
      <c r="O253" s="49">
        <v>300</v>
      </c>
      <c r="P253" s="35" t="s">
        <v>101</v>
      </c>
      <c r="Q253" s="49">
        <v>3</v>
      </c>
    </row>
    <row r="254" spans="1:17" ht="12.75">
      <c r="A254" s="39" t="str">
        <f t="shared" si="3"/>
        <v>Report</v>
      </c>
      <c r="B254" s="35" t="s">
        <v>296</v>
      </c>
      <c r="C254" s="49">
        <v>130813</v>
      </c>
      <c r="D254" s="35" t="s">
        <v>297</v>
      </c>
      <c r="E254" s="35" t="s">
        <v>250</v>
      </c>
      <c r="F254" s="49" t="s">
        <v>65</v>
      </c>
      <c r="G254" s="49" t="s">
        <v>252</v>
      </c>
      <c r="H254" s="49">
        <v>430279</v>
      </c>
      <c r="I254" s="36">
        <v>41918</v>
      </c>
      <c r="J254" s="36">
        <v>41922</v>
      </c>
      <c r="K254" s="49" t="s">
        <v>234</v>
      </c>
      <c r="L254" s="57">
        <v>41961</v>
      </c>
      <c r="M254" s="43">
        <v>9</v>
      </c>
      <c r="N254" s="36" t="s">
        <v>143</v>
      </c>
      <c r="O254" s="49">
        <v>100</v>
      </c>
      <c r="P254" s="35" t="s">
        <v>108</v>
      </c>
      <c r="Q254" s="49">
        <v>1</v>
      </c>
    </row>
    <row r="255" spans="1:17" ht="12.75">
      <c r="A255" s="39" t="str">
        <f t="shared" si="3"/>
        <v>Report</v>
      </c>
      <c r="B255" s="35" t="s">
        <v>296</v>
      </c>
      <c r="C255" s="49">
        <v>130813</v>
      </c>
      <c r="D255" s="35" t="s">
        <v>297</v>
      </c>
      <c r="E255" s="35" t="s">
        <v>250</v>
      </c>
      <c r="F255" s="49" t="s">
        <v>65</v>
      </c>
      <c r="G255" s="49" t="s">
        <v>252</v>
      </c>
      <c r="H255" s="49">
        <v>430279</v>
      </c>
      <c r="I255" s="36">
        <v>41918</v>
      </c>
      <c r="J255" s="36">
        <v>41922</v>
      </c>
      <c r="K255" s="49" t="s">
        <v>234</v>
      </c>
      <c r="L255" s="57">
        <v>41961</v>
      </c>
      <c r="M255" s="43">
        <v>1</v>
      </c>
      <c r="N255" s="36" t="s">
        <v>47</v>
      </c>
      <c r="O255" s="49">
        <v>300</v>
      </c>
      <c r="P255" s="35" t="s">
        <v>51</v>
      </c>
      <c r="Q255" s="49">
        <v>2</v>
      </c>
    </row>
    <row r="256" spans="1:17" ht="12.75">
      <c r="A256" s="39" t="str">
        <f t="shared" si="3"/>
        <v>Report</v>
      </c>
      <c r="B256" s="35" t="s">
        <v>296</v>
      </c>
      <c r="C256" s="49">
        <v>130813</v>
      </c>
      <c r="D256" s="35" t="s">
        <v>297</v>
      </c>
      <c r="E256" s="35" t="s">
        <v>250</v>
      </c>
      <c r="F256" s="49" t="s">
        <v>65</v>
      </c>
      <c r="G256" s="49" t="s">
        <v>252</v>
      </c>
      <c r="H256" s="49">
        <v>430279</v>
      </c>
      <c r="I256" s="36">
        <v>41918</v>
      </c>
      <c r="J256" s="36">
        <v>41922</v>
      </c>
      <c r="K256" s="49" t="s">
        <v>234</v>
      </c>
      <c r="L256" s="57">
        <v>41961</v>
      </c>
      <c r="M256" s="43">
        <v>6</v>
      </c>
      <c r="N256" s="36" t="s">
        <v>44</v>
      </c>
      <c r="O256" s="49">
        <v>200</v>
      </c>
      <c r="P256" s="35" t="s">
        <v>144</v>
      </c>
      <c r="Q256" s="49">
        <v>2</v>
      </c>
    </row>
    <row r="257" spans="1:17" ht="12.75">
      <c r="A257" s="39" t="str">
        <f t="shared" si="3"/>
        <v>Report</v>
      </c>
      <c r="B257" s="35" t="s">
        <v>296</v>
      </c>
      <c r="C257" s="49">
        <v>130813</v>
      </c>
      <c r="D257" s="35" t="s">
        <v>297</v>
      </c>
      <c r="E257" s="35" t="s">
        <v>250</v>
      </c>
      <c r="F257" s="49" t="s">
        <v>65</v>
      </c>
      <c r="G257" s="49" t="s">
        <v>252</v>
      </c>
      <c r="H257" s="49">
        <v>430279</v>
      </c>
      <c r="I257" s="36">
        <v>41918</v>
      </c>
      <c r="J257" s="36">
        <v>41922</v>
      </c>
      <c r="K257" s="49" t="s">
        <v>234</v>
      </c>
      <c r="L257" s="57">
        <v>41961</v>
      </c>
      <c r="M257" s="43">
        <v>14</v>
      </c>
      <c r="N257" s="36" t="s">
        <v>50</v>
      </c>
      <c r="O257" s="49">
        <v>113</v>
      </c>
      <c r="P257" s="35" t="s">
        <v>159</v>
      </c>
      <c r="Q257" s="49">
        <v>3</v>
      </c>
    </row>
    <row r="258" spans="1:17" ht="12.75">
      <c r="A258" s="39" t="str">
        <f t="shared" si="3"/>
        <v>Report</v>
      </c>
      <c r="B258" s="35" t="s">
        <v>322</v>
      </c>
      <c r="C258" s="49">
        <v>130617</v>
      </c>
      <c r="D258" s="35" t="s">
        <v>323</v>
      </c>
      <c r="E258" s="35" t="s">
        <v>342</v>
      </c>
      <c r="F258" s="49" t="s">
        <v>65</v>
      </c>
      <c r="G258" s="49" t="s">
        <v>267</v>
      </c>
      <c r="H258" s="49">
        <v>447146</v>
      </c>
      <c r="I258" s="36">
        <v>41932</v>
      </c>
      <c r="J258" s="36">
        <v>41936</v>
      </c>
      <c r="K258" s="49" t="s">
        <v>234</v>
      </c>
      <c r="L258" s="57">
        <v>41971</v>
      </c>
      <c r="M258" s="43">
        <v>4</v>
      </c>
      <c r="N258" s="36" t="s">
        <v>46</v>
      </c>
      <c r="O258" s="49">
        <v>100</v>
      </c>
      <c r="P258" s="35" t="s">
        <v>48</v>
      </c>
      <c r="Q258" s="49">
        <v>2</v>
      </c>
    </row>
    <row r="259" spans="1:17" ht="12.75">
      <c r="A259" s="39" t="str">
        <f t="shared" si="3"/>
        <v>Report</v>
      </c>
      <c r="B259" s="35" t="s">
        <v>322</v>
      </c>
      <c r="C259" s="49">
        <v>130617</v>
      </c>
      <c r="D259" s="35" t="s">
        <v>323</v>
      </c>
      <c r="E259" s="35" t="s">
        <v>342</v>
      </c>
      <c r="F259" s="49" t="s">
        <v>65</v>
      </c>
      <c r="G259" s="49" t="s">
        <v>267</v>
      </c>
      <c r="H259" s="49">
        <v>447146</v>
      </c>
      <c r="I259" s="36">
        <v>41932</v>
      </c>
      <c r="J259" s="36">
        <v>41936</v>
      </c>
      <c r="K259" s="49" t="s">
        <v>234</v>
      </c>
      <c r="L259" s="57">
        <v>41971</v>
      </c>
      <c r="M259" s="43">
        <v>5</v>
      </c>
      <c r="N259" s="36" t="s">
        <v>343</v>
      </c>
      <c r="O259" s="49">
        <v>200</v>
      </c>
      <c r="P259" s="35" t="s">
        <v>99</v>
      </c>
      <c r="Q259" s="49">
        <v>3</v>
      </c>
    </row>
    <row r="260" spans="1:17" ht="12.75">
      <c r="A260" s="39" t="str">
        <f aca="true" t="shared" si="4" ref="A260:A288">IF(C260&lt;&gt;"",HYPERLINK(CONCATENATE("http://reports.ofsted.gov.uk/inspection-reports/find-inspection-report/provider/ELS/",C260),"Report"),"")</f>
        <v>Report</v>
      </c>
      <c r="B260" s="35" t="s">
        <v>322</v>
      </c>
      <c r="C260" s="49">
        <v>130617</v>
      </c>
      <c r="D260" s="35" t="s">
        <v>323</v>
      </c>
      <c r="E260" s="35" t="s">
        <v>342</v>
      </c>
      <c r="F260" s="49" t="s">
        <v>65</v>
      </c>
      <c r="G260" s="49" t="s">
        <v>267</v>
      </c>
      <c r="H260" s="49">
        <v>447146</v>
      </c>
      <c r="I260" s="36">
        <v>41932</v>
      </c>
      <c r="J260" s="36">
        <v>41936</v>
      </c>
      <c r="K260" s="49" t="s">
        <v>234</v>
      </c>
      <c r="L260" s="57">
        <v>41971</v>
      </c>
      <c r="M260" s="43">
        <v>14</v>
      </c>
      <c r="N260" s="36" t="s">
        <v>50</v>
      </c>
      <c r="O260" s="49">
        <v>113</v>
      </c>
      <c r="P260" s="35" t="s">
        <v>159</v>
      </c>
      <c r="Q260" s="49">
        <v>4</v>
      </c>
    </row>
    <row r="261" spans="1:17" ht="12.75">
      <c r="A261" s="39" t="str">
        <f t="shared" si="4"/>
        <v>Report</v>
      </c>
      <c r="B261" s="35" t="s">
        <v>322</v>
      </c>
      <c r="C261" s="49">
        <v>130617</v>
      </c>
      <c r="D261" s="35" t="s">
        <v>323</v>
      </c>
      <c r="E261" s="35" t="s">
        <v>342</v>
      </c>
      <c r="F261" s="49" t="s">
        <v>65</v>
      </c>
      <c r="G261" s="49" t="s">
        <v>267</v>
      </c>
      <c r="H261" s="49">
        <v>447146</v>
      </c>
      <c r="I261" s="36">
        <v>41932</v>
      </c>
      <c r="J261" s="36">
        <v>41936</v>
      </c>
      <c r="K261" s="49" t="s">
        <v>234</v>
      </c>
      <c r="L261" s="57">
        <v>41971</v>
      </c>
      <c r="M261" s="43">
        <v>1</v>
      </c>
      <c r="N261" s="36" t="s">
        <v>47</v>
      </c>
      <c r="O261" s="49">
        <v>500</v>
      </c>
      <c r="P261" s="35" t="s">
        <v>55</v>
      </c>
      <c r="Q261" s="49">
        <v>3</v>
      </c>
    </row>
    <row r="262" spans="1:17" ht="12.75">
      <c r="A262" s="39" t="str">
        <f t="shared" si="4"/>
        <v>Report</v>
      </c>
      <c r="B262" s="35" t="s">
        <v>322</v>
      </c>
      <c r="C262" s="49">
        <v>130617</v>
      </c>
      <c r="D262" s="35" t="s">
        <v>323</v>
      </c>
      <c r="E262" s="35" t="s">
        <v>342</v>
      </c>
      <c r="F262" s="49" t="s">
        <v>65</v>
      </c>
      <c r="G262" s="49" t="s">
        <v>267</v>
      </c>
      <c r="H262" s="49">
        <v>447146</v>
      </c>
      <c r="I262" s="36">
        <v>41932</v>
      </c>
      <c r="J262" s="36">
        <v>41936</v>
      </c>
      <c r="K262" s="49" t="s">
        <v>234</v>
      </c>
      <c r="L262" s="57">
        <v>41971</v>
      </c>
      <c r="M262" s="43">
        <v>15</v>
      </c>
      <c r="N262" s="36" t="s">
        <v>45</v>
      </c>
      <c r="O262" s="49">
        <v>200</v>
      </c>
      <c r="P262" s="35" t="s">
        <v>59</v>
      </c>
      <c r="Q262" s="49">
        <v>3</v>
      </c>
    </row>
    <row r="263" spans="1:17" ht="12.75">
      <c r="A263" s="39" t="str">
        <f t="shared" si="4"/>
        <v>Report</v>
      </c>
      <c r="B263" s="35" t="s">
        <v>322</v>
      </c>
      <c r="C263" s="49">
        <v>130617</v>
      </c>
      <c r="D263" s="35" t="s">
        <v>323</v>
      </c>
      <c r="E263" s="35" t="s">
        <v>342</v>
      </c>
      <c r="F263" s="49" t="s">
        <v>65</v>
      </c>
      <c r="G263" s="49" t="s">
        <v>267</v>
      </c>
      <c r="H263" s="49">
        <v>447146</v>
      </c>
      <c r="I263" s="36">
        <v>41932</v>
      </c>
      <c r="J263" s="36">
        <v>41936</v>
      </c>
      <c r="K263" s="49" t="s">
        <v>234</v>
      </c>
      <c r="L263" s="57">
        <v>41971</v>
      </c>
      <c r="M263" s="43">
        <v>1</v>
      </c>
      <c r="N263" s="36" t="s">
        <v>47</v>
      </c>
      <c r="O263" s="49">
        <v>300</v>
      </c>
      <c r="P263" s="35" t="s">
        <v>51</v>
      </c>
      <c r="Q263" s="49">
        <v>3</v>
      </c>
    </row>
    <row r="264" spans="1:17" ht="12.75">
      <c r="A264" s="39" t="str">
        <f t="shared" si="4"/>
        <v>Report</v>
      </c>
      <c r="B264" s="35" t="s">
        <v>322</v>
      </c>
      <c r="C264" s="49">
        <v>130617</v>
      </c>
      <c r="D264" s="35" t="s">
        <v>323</v>
      </c>
      <c r="E264" s="35" t="s">
        <v>342</v>
      </c>
      <c r="F264" s="49" t="s">
        <v>65</v>
      </c>
      <c r="G264" s="49" t="s">
        <v>267</v>
      </c>
      <c r="H264" s="49">
        <v>447146</v>
      </c>
      <c r="I264" s="36">
        <v>41932</v>
      </c>
      <c r="J264" s="36">
        <v>41936</v>
      </c>
      <c r="K264" s="49" t="s">
        <v>234</v>
      </c>
      <c r="L264" s="57">
        <v>41971</v>
      </c>
      <c r="M264" s="43">
        <v>4</v>
      </c>
      <c r="N264" s="36" t="s">
        <v>46</v>
      </c>
      <c r="O264" s="49">
        <v>300</v>
      </c>
      <c r="P264" s="35" t="s">
        <v>63</v>
      </c>
      <c r="Q264" s="49">
        <v>2</v>
      </c>
    </row>
    <row r="265" spans="1:17" ht="12.75">
      <c r="A265" s="39" t="str">
        <f t="shared" si="4"/>
        <v>Report</v>
      </c>
      <c r="B265" s="35" t="s">
        <v>246</v>
      </c>
      <c r="C265" s="49">
        <v>130492</v>
      </c>
      <c r="D265" s="35" t="s">
        <v>247</v>
      </c>
      <c r="E265" s="35" t="s">
        <v>342</v>
      </c>
      <c r="F265" s="49" t="s">
        <v>25</v>
      </c>
      <c r="G265" s="49" t="s">
        <v>245</v>
      </c>
      <c r="H265" s="49">
        <v>446535</v>
      </c>
      <c r="I265" s="36">
        <v>41898</v>
      </c>
      <c r="J265" s="36">
        <v>41901</v>
      </c>
      <c r="K265" s="49" t="s">
        <v>234</v>
      </c>
      <c r="L265" s="57">
        <v>41935</v>
      </c>
      <c r="M265" s="43">
        <v>12</v>
      </c>
      <c r="N265" s="36" t="s">
        <v>165</v>
      </c>
      <c r="O265" s="49">
        <v>100</v>
      </c>
      <c r="P265" s="35" t="s">
        <v>57</v>
      </c>
      <c r="Q265" s="49">
        <v>3</v>
      </c>
    </row>
    <row r="266" spans="1:17" ht="12.75">
      <c r="A266" s="39" t="str">
        <f t="shared" si="4"/>
        <v>Report</v>
      </c>
      <c r="B266" s="35" t="s">
        <v>373</v>
      </c>
      <c r="C266" s="49">
        <v>51800</v>
      </c>
      <c r="D266" s="35" t="s">
        <v>440</v>
      </c>
      <c r="E266" s="35" t="s">
        <v>231</v>
      </c>
      <c r="F266" s="49" t="s">
        <v>22</v>
      </c>
      <c r="G266" s="49" t="s">
        <v>233</v>
      </c>
      <c r="H266" s="49">
        <v>430253</v>
      </c>
      <c r="I266" s="36">
        <v>41975</v>
      </c>
      <c r="J266" s="36">
        <v>41978</v>
      </c>
      <c r="K266" s="49" t="s">
        <v>234</v>
      </c>
      <c r="L266" s="57">
        <v>42011</v>
      </c>
      <c r="M266" s="43">
        <v>1</v>
      </c>
      <c r="N266" s="36" t="s">
        <v>47</v>
      </c>
      <c r="O266" s="49">
        <v>300</v>
      </c>
      <c r="P266" s="35" t="s">
        <v>51</v>
      </c>
      <c r="Q266" s="49">
        <v>2</v>
      </c>
    </row>
    <row r="267" spans="1:17" ht="12.75">
      <c r="A267" s="39" t="str">
        <f t="shared" si="4"/>
        <v>Report</v>
      </c>
      <c r="B267" s="35" t="s">
        <v>277</v>
      </c>
      <c r="C267" s="49">
        <v>50304</v>
      </c>
      <c r="D267" s="35" t="s">
        <v>278</v>
      </c>
      <c r="E267" s="35" t="s">
        <v>250</v>
      </c>
      <c r="F267" s="49" t="s">
        <v>22</v>
      </c>
      <c r="G267" s="49" t="s">
        <v>233</v>
      </c>
      <c r="H267" s="49">
        <v>430249</v>
      </c>
      <c r="I267" s="36">
        <v>41911</v>
      </c>
      <c r="J267" s="36">
        <v>41915</v>
      </c>
      <c r="K267" s="49" t="s">
        <v>234</v>
      </c>
      <c r="L267" s="57">
        <v>41947</v>
      </c>
      <c r="M267" s="43">
        <v>1</v>
      </c>
      <c r="N267" s="36" t="s">
        <v>47</v>
      </c>
      <c r="O267" s="49">
        <v>300</v>
      </c>
      <c r="P267" s="35" t="s">
        <v>51</v>
      </c>
      <c r="Q267" s="49">
        <v>3</v>
      </c>
    </row>
    <row r="268" spans="1:17" ht="12.75">
      <c r="A268" s="39" t="str">
        <f t="shared" si="4"/>
        <v>Report</v>
      </c>
      <c r="B268" s="35" t="s">
        <v>277</v>
      </c>
      <c r="C268" s="49">
        <v>50304</v>
      </c>
      <c r="D268" s="35" t="s">
        <v>278</v>
      </c>
      <c r="E268" s="35" t="s">
        <v>250</v>
      </c>
      <c r="F268" s="49" t="s">
        <v>22</v>
      </c>
      <c r="G268" s="49" t="s">
        <v>233</v>
      </c>
      <c r="H268" s="49">
        <v>430249</v>
      </c>
      <c r="I268" s="36">
        <v>41911</v>
      </c>
      <c r="J268" s="36">
        <v>41915</v>
      </c>
      <c r="K268" s="49" t="s">
        <v>234</v>
      </c>
      <c r="L268" s="57">
        <v>41947</v>
      </c>
      <c r="M268" s="43">
        <v>15</v>
      </c>
      <c r="N268" s="36" t="s">
        <v>45</v>
      </c>
      <c r="O268" s="49">
        <v>300</v>
      </c>
      <c r="P268" s="35" t="s">
        <v>101</v>
      </c>
      <c r="Q268" s="49">
        <v>3</v>
      </c>
    </row>
    <row r="269" spans="1:17" ht="12.75">
      <c r="A269" s="39" t="str">
        <f t="shared" si="4"/>
        <v>Report</v>
      </c>
      <c r="B269" s="35" t="s">
        <v>362</v>
      </c>
      <c r="C269" s="49">
        <v>50246</v>
      </c>
      <c r="D269" s="35" t="s">
        <v>425</v>
      </c>
      <c r="E269" s="35" t="s">
        <v>292</v>
      </c>
      <c r="F269" s="49" t="s">
        <v>68</v>
      </c>
      <c r="G269" s="49" t="s">
        <v>262</v>
      </c>
      <c r="H269" s="49">
        <v>452599</v>
      </c>
      <c r="I269" s="36">
        <v>41954</v>
      </c>
      <c r="J269" s="36">
        <v>41956</v>
      </c>
      <c r="K269" s="49" t="s">
        <v>234</v>
      </c>
      <c r="L269" s="57">
        <v>41996</v>
      </c>
      <c r="M269" s="43">
        <v>18</v>
      </c>
      <c r="N269" s="36" t="s">
        <v>94</v>
      </c>
      <c r="O269" s="49">
        <v>0</v>
      </c>
      <c r="P269" s="35" t="s">
        <v>94</v>
      </c>
      <c r="Q269" s="49">
        <v>3</v>
      </c>
    </row>
    <row r="270" spans="1:17" ht="12.75">
      <c r="A270" s="39" t="str">
        <f t="shared" si="4"/>
        <v>Report</v>
      </c>
      <c r="B270" s="35" t="s">
        <v>363</v>
      </c>
      <c r="C270" s="49">
        <v>51961</v>
      </c>
      <c r="D270" s="35" t="s">
        <v>426</v>
      </c>
      <c r="E270" s="35" t="s">
        <v>254</v>
      </c>
      <c r="F270" s="49" t="s">
        <v>22</v>
      </c>
      <c r="G270" s="49" t="s">
        <v>256</v>
      </c>
      <c r="H270" s="49">
        <v>445774</v>
      </c>
      <c r="I270" s="36">
        <v>41960</v>
      </c>
      <c r="J270" s="36">
        <v>41963</v>
      </c>
      <c r="K270" s="49" t="s">
        <v>234</v>
      </c>
      <c r="L270" s="57">
        <v>41998</v>
      </c>
      <c r="M270" s="43">
        <v>1</v>
      </c>
      <c r="N270" s="36" t="s">
        <v>47</v>
      </c>
      <c r="O270" s="49">
        <v>500</v>
      </c>
      <c r="P270" s="35" t="s">
        <v>55</v>
      </c>
      <c r="Q270" s="49">
        <v>2</v>
      </c>
    </row>
    <row r="271" spans="1:17" ht="12.75">
      <c r="A271" s="39" t="str">
        <f t="shared" si="4"/>
        <v>Report</v>
      </c>
      <c r="B271" s="35" t="s">
        <v>363</v>
      </c>
      <c r="C271" s="49">
        <v>51961</v>
      </c>
      <c r="D271" s="35" t="s">
        <v>426</v>
      </c>
      <c r="E271" s="35" t="s">
        <v>254</v>
      </c>
      <c r="F271" s="49" t="s">
        <v>22</v>
      </c>
      <c r="G271" s="49" t="s">
        <v>256</v>
      </c>
      <c r="H271" s="49">
        <v>445774</v>
      </c>
      <c r="I271" s="36">
        <v>41960</v>
      </c>
      <c r="J271" s="36">
        <v>41963</v>
      </c>
      <c r="K271" s="49" t="s">
        <v>234</v>
      </c>
      <c r="L271" s="57">
        <v>41998</v>
      </c>
      <c r="M271" s="43">
        <v>7</v>
      </c>
      <c r="N271" s="36" t="s">
        <v>53</v>
      </c>
      <c r="O271" s="49">
        <v>301</v>
      </c>
      <c r="P271" s="35" t="s">
        <v>49</v>
      </c>
      <c r="Q271" s="49">
        <v>2</v>
      </c>
    </row>
    <row r="272" spans="1:17" ht="12.75">
      <c r="A272" s="39" t="str">
        <f t="shared" si="4"/>
        <v>Report</v>
      </c>
      <c r="B272" s="35" t="s">
        <v>363</v>
      </c>
      <c r="C272" s="49">
        <v>51961</v>
      </c>
      <c r="D272" s="35" t="s">
        <v>426</v>
      </c>
      <c r="E272" s="35" t="s">
        <v>254</v>
      </c>
      <c r="F272" s="49" t="s">
        <v>22</v>
      </c>
      <c r="G272" s="49" t="s">
        <v>256</v>
      </c>
      <c r="H272" s="49">
        <v>445774</v>
      </c>
      <c r="I272" s="36">
        <v>41960</v>
      </c>
      <c r="J272" s="36">
        <v>41963</v>
      </c>
      <c r="K272" s="49" t="s">
        <v>234</v>
      </c>
      <c r="L272" s="57">
        <v>41998</v>
      </c>
      <c r="M272" s="43">
        <v>15</v>
      </c>
      <c r="N272" s="36" t="s">
        <v>45</v>
      </c>
      <c r="O272" s="49">
        <v>200</v>
      </c>
      <c r="P272" s="35" t="s">
        <v>59</v>
      </c>
      <c r="Q272" s="49">
        <v>2</v>
      </c>
    </row>
    <row r="273" spans="1:17" ht="12.75">
      <c r="A273" s="39" t="str">
        <f t="shared" si="4"/>
        <v>Report</v>
      </c>
      <c r="B273" s="35" t="s">
        <v>376</v>
      </c>
      <c r="C273" s="49">
        <v>58362</v>
      </c>
      <c r="D273" s="35" t="s">
        <v>441</v>
      </c>
      <c r="E273" s="35" t="s">
        <v>292</v>
      </c>
      <c r="F273" s="49" t="s">
        <v>22</v>
      </c>
      <c r="G273" s="49" t="s">
        <v>302</v>
      </c>
      <c r="H273" s="49">
        <v>446612</v>
      </c>
      <c r="I273" s="36">
        <v>41974</v>
      </c>
      <c r="J273" s="36">
        <v>41978</v>
      </c>
      <c r="K273" s="49" t="s">
        <v>234</v>
      </c>
      <c r="L273" s="57">
        <v>42019</v>
      </c>
      <c r="M273" s="43">
        <v>5</v>
      </c>
      <c r="N273" s="36" t="s">
        <v>343</v>
      </c>
      <c r="O273" s="49">
        <v>202</v>
      </c>
      <c r="P273" s="35" t="s">
        <v>90</v>
      </c>
      <c r="Q273" s="49">
        <v>2</v>
      </c>
    </row>
    <row r="274" spans="1:17" ht="12.75">
      <c r="A274" s="39" t="str">
        <f t="shared" si="4"/>
        <v>Report</v>
      </c>
      <c r="B274" s="35" t="s">
        <v>376</v>
      </c>
      <c r="C274" s="49">
        <v>58362</v>
      </c>
      <c r="D274" s="35" t="s">
        <v>441</v>
      </c>
      <c r="E274" s="35" t="s">
        <v>292</v>
      </c>
      <c r="F274" s="49" t="s">
        <v>22</v>
      </c>
      <c r="G274" s="49" t="s">
        <v>302</v>
      </c>
      <c r="H274" s="49">
        <v>446612</v>
      </c>
      <c r="I274" s="36">
        <v>41974</v>
      </c>
      <c r="J274" s="36">
        <v>41978</v>
      </c>
      <c r="K274" s="49" t="s">
        <v>234</v>
      </c>
      <c r="L274" s="57">
        <v>42019</v>
      </c>
      <c r="M274" s="43">
        <v>4</v>
      </c>
      <c r="N274" s="36" t="s">
        <v>46</v>
      </c>
      <c r="O274" s="49">
        <v>400</v>
      </c>
      <c r="P274" s="35" t="s">
        <v>150</v>
      </c>
      <c r="Q274" s="49">
        <v>1</v>
      </c>
    </row>
    <row r="275" spans="1:17" ht="12.75">
      <c r="A275" s="39" t="str">
        <f t="shared" si="4"/>
        <v>Report</v>
      </c>
      <c r="B275" s="35" t="s">
        <v>376</v>
      </c>
      <c r="C275" s="49">
        <v>58362</v>
      </c>
      <c r="D275" s="35" t="s">
        <v>441</v>
      </c>
      <c r="E275" s="35" t="s">
        <v>292</v>
      </c>
      <c r="F275" s="49" t="s">
        <v>22</v>
      </c>
      <c r="G275" s="49" t="s">
        <v>302</v>
      </c>
      <c r="H275" s="49">
        <v>446612</v>
      </c>
      <c r="I275" s="36">
        <v>41974</v>
      </c>
      <c r="J275" s="36">
        <v>41978</v>
      </c>
      <c r="K275" s="49" t="s">
        <v>234</v>
      </c>
      <c r="L275" s="57">
        <v>42019</v>
      </c>
      <c r="M275" s="43">
        <v>7</v>
      </c>
      <c r="N275" s="36" t="s">
        <v>53</v>
      </c>
      <c r="O275" s="49">
        <v>200</v>
      </c>
      <c r="P275" s="35" t="s">
        <v>109</v>
      </c>
      <c r="Q275" s="49">
        <v>1</v>
      </c>
    </row>
    <row r="276" spans="1:17" ht="12.75">
      <c r="A276" s="39" t="str">
        <f t="shared" si="4"/>
        <v>Report</v>
      </c>
      <c r="B276" s="35" t="s">
        <v>376</v>
      </c>
      <c r="C276" s="49">
        <v>58362</v>
      </c>
      <c r="D276" s="35" t="s">
        <v>441</v>
      </c>
      <c r="E276" s="35" t="s">
        <v>292</v>
      </c>
      <c r="F276" s="49" t="s">
        <v>22</v>
      </c>
      <c r="G276" s="49" t="s">
        <v>302</v>
      </c>
      <c r="H276" s="49">
        <v>446612</v>
      </c>
      <c r="I276" s="36">
        <v>41974</v>
      </c>
      <c r="J276" s="36">
        <v>41978</v>
      </c>
      <c r="K276" s="49" t="s">
        <v>234</v>
      </c>
      <c r="L276" s="57">
        <v>42019</v>
      </c>
      <c r="M276" s="43">
        <v>15</v>
      </c>
      <c r="N276" s="36" t="s">
        <v>45</v>
      </c>
      <c r="O276" s="49">
        <v>200</v>
      </c>
      <c r="P276" s="35" t="s">
        <v>59</v>
      </c>
      <c r="Q276" s="49">
        <v>2</v>
      </c>
    </row>
    <row r="277" spans="1:17" ht="12.75">
      <c r="A277" s="39" t="str">
        <f t="shared" si="4"/>
        <v>Report</v>
      </c>
      <c r="B277" s="35" t="s">
        <v>298</v>
      </c>
      <c r="C277" s="49">
        <v>55287</v>
      </c>
      <c r="D277" s="35" t="s">
        <v>299</v>
      </c>
      <c r="E277" s="35" t="s">
        <v>292</v>
      </c>
      <c r="F277" s="49" t="s">
        <v>68</v>
      </c>
      <c r="G277" s="49" t="s">
        <v>233</v>
      </c>
      <c r="H277" s="49">
        <v>430262</v>
      </c>
      <c r="I277" s="36">
        <v>41918</v>
      </c>
      <c r="J277" s="36">
        <v>41922</v>
      </c>
      <c r="K277" s="49" t="s">
        <v>234</v>
      </c>
      <c r="L277" s="57">
        <v>41961</v>
      </c>
      <c r="M277" s="43">
        <v>8</v>
      </c>
      <c r="N277" s="36" t="s">
        <v>341</v>
      </c>
      <c r="O277" s="49">
        <v>101</v>
      </c>
      <c r="P277" s="35" t="s">
        <v>124</v>
      </c>
      <c r="Q277" s="49">
        <v>2</v>
      </c>
    </row>
    <row r="278" spans="1:17" ht="12.75">
      <c r="A278" s="39" t="str">
        <f t="shared" si="4"/>
        <v>Report</v>
      </c>
      <c r="B278" s="35" t="s">
        <v>298</v>
      </c>
      <c r="C278" s="49">
        <v>55287</v>
      </c>
      <c r="D278" s="35" t="s">
        <v>299</v>
      </c>
      <c r="E278" s="35" t="s">
        <v>292</v>
      </c>
      <c r="F278" s="49" t="s">
        <v>68</v>
      </c>
      <c r="G278" s="49" t="s">
        <v>233</v>
      </c>
      <c r="H278" s="49">
        <v>430262</v>
      </c>
      <c r="I278" s="36">
        <v>41918</v>
      </c>
      <c r="J278" s="36">
        <v>41922</v>
      </c>
      <c r="K278" s="49" t="s">
        <v>234</v>
      </c>
      <c r="L278" s="57">
        <v>41961</v>
      </c>
      <c r="M278" s="43">
        <v>15</v>
      </c>
      <c r="N278" s="36" t="s">
        <v>45</v>
      </c>
      <c r="O278" s="49">
        <v>200</v>
      </c>
      <c r="P278" s="35" t="s">
        <v>59</v>
      </c>
      <c r="Q278" s="49">
        <v>3</v>
      </c>
    </row>
    <row r="279" spans="1:17" ht="12.75">
      <c r="A279" s="39" t="str">
        <f t="shared" si="4"/>
        <v>Report</v>
      </c>
      <c r="B279" s="35" t="s">
        <v>298</v>
      </c>
      <c r="C279" s="49">
        <v>55287</v>
      </c>
      <c r="D279" s="35" t="s">
        <v>299</v>
      </c>
      <c r="E279" s="35" t="s">
        <v>292</v>
      </c>
      <c r="F279" s="49" t="s">
        <v>68</v>
      </c>
      <c r="G279" s="49" t="s">
        <v>233</v>
      </c>
      <c r="H279" s="49">
        <v>430262</v>
      </c>
      <c r="I279" s="36">
        <v>41918</v>
      </c>
      <c r="J279" s="36">
        <v>41922</v>
      </c>
      <c r="K279" s="49" t="s">
        <v>234</v>
      </c>
      <c r="L279" s="57">
        <v>41961</v>
      </c>
      <c r="M279" s="43">
        <v>1</v>
      </c>
      <c r="N279" s="36" t="s">
        <v>47</v>
      </c>
      <c r="O279" s="49">
        <v>500</v>
      </c>
      <c r="P279" s="35" t="s">
        <v>55</v>
      </c>
      <c r="Q279" s="49">
        <v>3</v>
      </c>
    </row>
    <row r="280" spans="1:17" ht="12.75">
      <c r="A280" s="39" t="str">
        <f t="shared" si="4"/>
        <v>Report</v>
      </c>
      <c r="B280" s="35" t="s">
        <v>298</v>
      </c>
      <c r="C280" s="49">
        <v>55287</v>
      </c>
      <c r="D280" s="35" t="s">
        <v>299</v>
      </c>
      <c r="E280" s="35" t="s">
        <v>292</v>
      </c>
      <c r="F280" s="49" t="s">
        <v>68</v>
      </c>
      <c r="G280" s="49" t="s">
        <v>233</v>
      </c>
      <c r="H280" s="49">
        <v>430262</v>
      </c>
      <c r="I280" s="36">
        <v>41918</v>
      </c>
      <c r="J280" s="36">
        <v>41922</v>
      </c>
      <c r="K280" s="49" t="s">
        <v>234</v>
      </c>
      <c r="L280" s="57">
        <v>41961</v>
      </c>
      <c r="M280" s="43">
        <v>14</v>
      </c>
      <c r="N280" s="36" t="s">
        <v>50</v>
      </c>
      <c r="O280" s="49">
        <v>204</v>
      </c>
      <c r="P280" s="35" t="s">
        <v>112</v>
      </c>
      <c r="Q280" s="49">
        <v>3</v>
      </c>
    </row>
    <row r="281" spans="1:17" ht="12.75">
      <c r="A281" s="39" t="str">
        <f t="shared" si="4"/>
        <v>Report</v>
      </c>
      <c r="B281" s="35" t="s">
        <v>298</v>
      </c>
      <c r="C281" s="49">
        <v>55287</v>
      </c>
      <c r="D281" s="35" t="s">
        <v>299</v>
      </c>
      <c r="E281" s="35" t="s">
        <v>292</v>
      </c>
      <c r="F281" s="49" t="s">
        <v>68</v>
      </c>
      <c r="G281" s="49" t="s">
        <v>233</v>
      </c>
      <c r="H281" s="49">
        <v>430262</v>
      </c>
      <c r="I281" s="36">
        <v>41918</v>
      </c>
      <c r="J281" s="36">
        <v>41922</v>
      </c>
      <c r="K281" s="49" t="s">
        <v>234</v>
      </c>
      <c r="L281" s="57">
        <v>41961</v>
      </c>
      <c r="M281" s="43">
        <v>15</v>
      </c>
      <c r="N281" s="36" t="s">
        <v>45</v>
      </c>
      <c r="O281" s="49">
        <v>300</v>
      </c>
      <c r="P281" s="35" t="s">
        <v>101</v>
      </c>
      <c r="Q281" s="49">
        <v>3</v>
      </c>
    </row>
    <row r="282" spans="1:17" ht="12.75">
      <c r="A282" s="39" t="str">
        <f t="shared" si="4"/>
        <v>Report</v>
      </c>
      <c r="B282" s="35" t="s">
        <v>298</v>
      </c>
      <c r="C282" s="49">
        <v>55287</v>
      </c>
      <c r="D282" s="35" t="s">
        <v>299</v>
      </c>
      <c r="E282" s="35" t="s">
        <v>292</v>
      </c>
      <c r="F282" s="49" t="s">
        <v>68</v>
      </c>
      <c r="G282" s="49" t="s">
        <v>233</v>
      </c>
      <c r="H282" s="49">
        <v>430262</v>
      </c>
      <c r="I282" s="36">
        <v>41918</v>
      </c>
      <c r="J282" s="36">
        <v>41922</v>
      </c>
      <c r="K282" s="49" t="s">
        <v>234</v>
      </c>
      <c r="L282" s="57">
        <v>41961</v>
      </c>
      <c r="M282" s="43">
        <v>1</v>
      </c>
      <c r="N282" s="36" t="s">
        <v>47</v>
      </c>
      <c r="O282" s="49">
        <v>300</v>
      </c>
      <c r="P282" s="35" t="s">
        <v>51</v>
      </c>
      <c r="Q282" s="49">
        <v>3</v>
      </c>
    </row>
    <row r="283" spans="1:17" ht="12.75">
      <c r="A283" s="39" t="str">
        <f t="shared" si="4"/>
        <v>Report</v>
      </c>
      <c r="B283" s="35" t="s">
        <v>420</v>
      </c>
      <c r="C283" s="49">
        <v>130824</v>
      </c>
      <c r="D283" s="35" t="s">
        <v>299</v>
      </c>
      <c r="E283" s="35" t="s">
        <v>292</v>
      </c>
      <c r="F283" s="49" t="s">
        <v>65</v>
      </c>
      <c r="G283" s="49" t="s">
        <v>267</v>
      </c>
      <c r="H283" s="49">
        <v>446540</v>
      </c>
      <c r="I283" s="36">
        <v>41982</v>
      </c>
      <c r="J283" s="36">
        <v>41985</v>
      </c>
      <c r="K283" s="49" t="s">
        <v>234</v>
      </c>
      <c r="L283" s="57">
        <v>42025</v>
      </c>
      <c r="M283" s="43">
        <v>14</v>
      </c>
      <c r="N283" s="36" t="s">
        <v>50</v>
      </c>
      <c r="O283" s="49">
        <v>112</v>
      </c>
      <c r="P283" s="35" t="s">
        <v>145</v>
      </c>
      <c r="Q283" s="49">
        <v>2</v>
      </c>
    </row>
    <row r="284" spans="1:17" ht="12.75">
      <c r="A284" s="39" t="str">
        <f t="shared" si="4"/>
        <v>Report</v>
      </c>
      <c r="B284" s="35" t="s">
        <v>420</v>
      </c>
      <c r="C284" s="49">
        <v>130824</v>
      </c>
      <c r="D284" s="35" t="s">
        <v>299</v>
      </c>
      <c r="E284" s="35" t="s">
        <v>292</v>
      </c>
      <c r="F284" s="49" t="s">
        <v>65</v>
      </c>
      <c r="G284" s="49" t="s">
        <v>267</v>
      </c>
      <c r="H284" s="49">
        <v>446540</v>
      </c>
      <c r="I284" s="36">
        <v>41982</v>
      </c>
      <c r="J284" s="36">
        <v>41985</v>
      </c>
      <c r="K284" s="49" t="s">
        <v>234</v>
      </c>
      <c r="L284" s="57">
        <v>42025</v>
      </c>
      <c r="M284" s="43">
        <v>9</v>
      </c>
      <c r="N284" s="36" t="s">
        <v>143</v>
      </c>
      <c r="O284" s="49">
        <v>200</v>
      </c>
      <c r="P284" s="35" t="s">
        <v>58</v>
      </c>
      <c r="Q284" s="49">
        <v>1</v>
      </c>
    </row>
    <row r="285" spans="1:17" ht="12.75">
      <c r="A285" s="39" t="str">
        <f t="shared" si="4"/>
        <v>Report</v>
      </c>
      <c r="B285" s="35" t="s">
        <v>420</v>
      </c>
      <c r="C285" s="49">
        <v>130824</v>
      </c>
      <c r="D285" s="35" t="s">
        <v>299</v>
      </c>
      <c r="E285" s="35" t="s">
        <v>292</v>
      </c>
      <c r="F285" s="49" t="s">
        <v>65</v>
      </c>
      <c r="G285" s="49" t="s">
        <v>267</v>
      </c>
      <c r="H285" s="49">
        <v>446540</v>
      </c>
      <c r="I285" s="36">
        <v>41982</v>
      </c>
      <c r="J285" s="36">
        <v>41985</v>
      </c>
      <c r="K285" s="49" t="s">
        <v>234</v>
      </c>
      <c r="L285" s="57">
        <v>42025</v>
      </c>
      <c r="M285" s="43">
        <v>15</v>
      </c>
      <c r="N285" s="36" t="s">
        <v>45</v>
      </c>
      <c r="O285" s="49">
        <v>300</v>
      </c>
      <c r="P285" s="35" t="s">
        <v>101</v>
      </c>
      <c r="Q285" s="49">
        <v>2</v>
      </c>
    </row>
    <row r="286" spans="1:17" ht="12.75">
      <c r="A286" s="39" t="str">
        <f t="shared" si="4"/>
        <v>Report</v>
      </c>
      <c r="B286" s="35" t="s">
        <v>420</v>
      </c>
      <c r="C286" s="49">
        <v>130824</v>
      </c>
      <c r="D286" s="35" t="s">
        <v>299</v>
      </c>
      <c r="E286" s="35" t="s">
        <v>292</v>
      </c>
      <c r="F286" s="49" t="s">
        <v>65</v>
      </c>
      <c r="G286" s="49" t="s">
        <v>267</v>
      </c>
      <c r="H286" s="49">
        <v>446540</v>
      </c>
      <c r="I286" s="36">
        <v>41982</v>
      </c>
      <c r="J286" s="36">
        <v>41985</v>
      </c>
      <c r="K286" s="49" t="s">
        <v>234</v>
      </c>
      <c r="L286" s="57">
        <v>42025</v>
      </c>
      <c r="M286" s="43">
        <v>1</v>
      </c>
      <c r="N286" s="36" t="s">
        <v>47</v>
      </c>
      <c r="O286" s="49">
        <v>300</v>
      </c>
      <c r="P286" s="35" t="s">
        <v>51</v>
      </c>
      <c r="Q286" s="49">
        <v>1</v>
      </c>
    </row>
    <row r="287" spans="1:17" ht="12.75">
      <c r="A287" s="39" t="str">
        <f t="shared" si="4"/>
        <v>Report</v>
      </c>
      <c r="B287" s="35" t="s">
        <v>420</v>
      </c>
      <c r="C287" s="49">
        <v>130824</v>
      </c>
      <c r="D287" s="35" t="s">
        <v>299</v>
      </c>
      <c r="E287" s="35" t="s">
        <v>292</v>
      </c>
      <c r="F287" s="49" t="s">
        <v>65</v>
      </c>
      <c r="G287" s="49" t="s">
        <v>267</v>
      </c>
      <c r="H287" s="49">
        <v>446540</v>
      </c>
      <c r="I287" s="36">
        <v>41982</v>
      </c>
      <c r="J287" s="36">
        <v>41985</v>
      </c>
      <c r="K287" s="49" t="s">
        <v>234</v>
      </c>
      <c r="L287" s="57">
        <v>42025</v>
      </c>
      <c r="M287" s="43">
        <v>1</v>
      </c>
      <c r="N287" s="36" t="s">
        <v>47</v>
      </c>
      <c r="O287" s="49">
        <v>500</v>
      </c>
      <c r="P287" s="35" t="s">
        <v>55</v>
      </c>
      <c r="Q287" s="49">
        <v>1</v>
      </c>
    </row>
    <row r="288" spans="1:17" ht="12.75">
      <c r="A288" s="39" t="str">
        <f t="shared" si="4"/>
        <v>Report</v>
      </c>
      <c r="B288" s="35" t="s">
        <v>375</v>
      </c>
      <c r="C288" s="49">
        <v>53132</v>
      </c>
      <c r="D288" s="35" t="s">
        <v>439</v>
      </c>
      <c r="E288" s="35" t="s">
        <v>242</v>
      </c>
      <c r="F288" s="49" t="s">
        <v>68</v>
      </c>
      <c r="G288" s="49" t="s">
        <v>262</v>
      </c>
      <c r="H288" s="49">
        <v>446662</v>
      </c>
      <c r="I288" s="36">
        <v>41974</v>
      </c>
      <c r="J288" s="36">
        <v>41978</v>
      </c>
      <c r="K288" s="49" t="s">
        <v>234</v>
      </c>
      <c r="L288" s="57">
        <v>42018</v>
      </c>
      <c r="M288" s="43">
        <v>7</v>
      </c>
      <c r="N288" s="36" t="s">
        <v>53</v>
      </c>
      <c r="O288" s="49">
        <v>302</v>
      </c>
      <c r="P288" s="35" t="s">
        <v>119</v>
      </c>
      <c r="Q288" s="49">
        <v>2</v>
      </c>
    </row>
    <row r="289" spans="1:17" ht="12.75">
      <c r="A289" s="39" t="str">
        <f aca="true" t="shared" si="5" ref="A289:A320">IF(C289&lt;&gt;"",HYPERLINK(CONCATENATE("http://reports.ofsted.gov.uk/inspection-reports/find-inspection-report/provider/ELS/",C289),"Report"),"")</f>
        <v>Report</v>
      </c>
      <c r="B289" s="35" t="s">
        <v>375</v>
      </c>
      <c r="C289" s="49">
        <v>53132</v>
      </c>
      <c r="D289" s="35" t="s">
        <v>439</v>
      </c>
      <c r="E289" s="35" t="s">
        <v>242</v>
      </c>
      <c r="F289" s="49" t="s">
        <v>68</v>
      </c>
      <c r="G289" s="49" t="s">
        <v>262</v>
      </c>
      <c r="H289" s="49">
        <v>446662</v>
      </c>
      <c r="I289" s="57">
        <v>41974</v>
      </c>
      <c r="J289" s="57">
        <v>41978</v>
      </c>
      <c r="K289" s="49" t="s">
        <v>234</v>
      </c>
      <c r="L289" s="57">
        <v>42018</v>
      </c>
      <c r="M289" s="43">
        <v>9</v>
      </c>
      <c r="N289" s="36" t="s">
        <v>143</v>
      </c>
      <c r="O289" s="49">
        <v>200</v>
      </c>
      <c r="P289" s="35" t="s">
        <v>58</v>
      </c>
      <c r="Q289" s="49">
        <v>2</v>
      </c>
    </row>
    <row r="290" spans="1:17" ht="12.75">
      <c r="A290" s="39" t="str">
        <f t="shared" si="5"/>
        <v>Report</v>
      </c>
      <c r="B290" s="35" t="s">
        <v>375</v>
      </c>
      <c r="C290" s="49">
        <v>53132</v>
      </c>
      <c r="D290" s="35" t="s">
        <v>439</v>
      </c>
      <c r="E290" s="35" t="s">
        <v>242</v>
      </c>
      <c r="F290" s="49" t="s">
        <v>68</v>
      </c>
      <c r="G290" s="49" t="s">
        <v>262</v>
      </c>
      <c r="H290" s="49">
        <v>446662</v>
      </c>
      <c r="I290" s="57">
        <v>41974</v>
      </c>
      <c r="J290" s="57">
        <v>41978</v>
      </c>
      <c r="K290" s="49" t="s">
        <v>234</v>
      </c>
      <c r="L290" s="57">
        <v>42018</v>
      </c>
      <c r="M290" s="43">
        <v>7</v>
      </c>
      <c r="N290" s="36" t="s">
        <v>53</v>
      </c>
      <c r="O290" s="49">
        <v>303</v>
      </c>
      <c r="P290" s="35" t="s">
        <v>205</v>
      </c>
      <c r="Q290" s="49">
        <v>2</v>
      </c>
    </row>
    <row r="291" spans="1:17" ht="12.75">
      <c r="A291" s="39" t="str">
        <f t="shared" si="5"/>
        <v>Report</v>
      </c>
      <c r="B291" s="35" t="s">
        <v>375</v>
      </c>
      <c r="C291" s="49">
        <v>53132</v>
      </c>
      <c r="D291" s="35" t="s">
        <v>439</v>
      </c>
      <c r="E291" s="35" t="s">
        <v>242</v>
      </c>
      <c r="F291" s="49" t="s">
        <v>68</v>
      </c>
      <c r="G291" s="49" t="s">
        <v>262</v>
      </c>
      <c r="H291" s="49">
        <v>446662</v>
      </c>
      <c r="I291" s="57">
        <v>41974</v>
      </c>
      <c r="J291" s="57">
        <v>41978</v>
      </c>
      <c r="K291" s="49" t="s">
        <v>234</v>
      </c>
      <c r="L291" s="57">
        <v>42018</v>
      </c>
      <c r="M291" s="43">
        <v>14</v>
      </c>
      <c r="N291" s="36" t="s">
        <v>50</v>
      </c>
      <c r="O291" s="49">
        <v>103</v>
      </c>
      <c r="P291" s="35" t="s">
        <v>92</v>
      </c>
      <c r="Q291" s="49">
        <v>2</v>
      </c>
    </row>
    <row r="292" spans="1:17" ht="12.75">
      <c r="A292" s="39" t="str">
        <f t="shared" si="5"/>
        <v>Report</v>
      </c>
      <c r="B292" s="35" t="s">
        <v>316</v>
      </c>
      <c r="C292" s="49">
        <v>130456</v>
      </c>
      <c r="D292" s="35" t="s">
        <v>317</v>
      </c>
      <c r="E292" s="35" t="s">
        <v>242</v>
      </c>
      <c r="F292" s="49" t="s">
        <v>65</v>
      </c>
      <c r="G292" s="49" t="s">
        <v>252</v>
      </c>
      <c r="H292" s="49">
        <v>430281</v>
      </c>
      <c r="I292" s="57">
        <v>41925</v>
      </c>
      <c r="J292" s="57">
        <v>41929</v>
      </c>
      <c r="K292" s="49" t="s">
        <v>234</v>
      </c>
      <c r="L292" s="57">
        <v>41964</v>
      </c>
      <c r="M292" s="43">
        <v>1</v>
      </c>
      <c r="N292" s="36" t="s">
        <v>47</v>
      </c>
      <c r="O292" s="49">
        <v>500</v>
      </c>
      <c r="P292" s="35" t="s">
        <v>55</v>
      </c>
      <c r="Q292" s="49">
        <v>3</v>
      </c>
    </row>
    <row r="293" spans="1:17" ht="12.75">
      <c r="A293" s="39" t="str">
        <f t="shared" si="5"/>
        <v>Report</v>
      </c>
      <c r="B293" s="35" t="s">
        <v>316</v>
      </c>
      <c r="C293" s="49">
        <v>130456</v>
      </c>
      <c r="D293" s="35" t="s">
        <v>317</v>
      </c>
      <c r="E293" s="35" t="s">
        <v>242</v>
      </c>
      <c r="F293" s="49" t="s">
        <v>65</v>
      </c>
      <c r="G293" s="49" t="s">
        <v>252</v>
      </c>
      <c r="H293" s="49">
        <v>430281</v>
      </c>
      <c r="I293" s="57">
        <v>41925</v>
      </c>
      <c r="J293" s="57">
        <v>41929</v>
      </c>
      <c r="K293" s="49" t="s">
        <v>234</v>
      </c>
      <c r="L293" s="57">
        <v>41964</v>
      </c>
      <c r="M293" s="43">
        <v>1</v>
      </c>
      <c r="N293" s="36" t="s">
        <v>47</v>
      </c>
      <c r="O293" s="49">
        <v>300</v>
      </c>
      <c r="P293" s="35" t="s">
        <v>51</v>
      </c>
      <c r="Q293" s="49">
        <v>3</v>
      </c>
    </row>
    <row r="294" spans="1:17" ht="12.75">
      <c r="A294" s="39" t="str">
        <f t="shared" si="5"/>
        <v>Report</v>
      </c>
      <c r="B294" s="35" t="s">
        <v>316</v>
      </c>
      <c r="C294" s="49">
        <v>130456</v>
      </c>
      <c r="D294" s="35" t="s">
        <v>317</v>
      </c>
      <c r="E294" s="35" t="s">
        <v>242</v>
      </c>
      <c r="F294" s="49" t="s">
        <v>65</v>
      </c>
      <c r="G294" s="49" t="s">
        <v>252</v>
      </c>
      <c r="H294" s="49">
        <v>430281</v>
      </c>
      <c r="I294" s="57">
        <v>41925</v>
      </c>
      <c r="J294" s="57">
        <v>41929</v>
      </c>
      <c r="K294" s="49" t="s">
        <v>234</v>
      </c>
      <c r="L294" s="57">
        <v>41964</v>
      </c>
      <c r="M294" s="43">
        <v>4</v>
      </c>
      <c r="N294" s="36" t="s">
        <v>46</v>
      </c>
      <c r="O294" s="49">
        <v>300</v>
      </c>
      <c r="P294" s="35" t="s">
        <v>63</v>
      </c>
      <c r="Q294" s="49">
        <v>3</v>
      </c>
    </row>
    <row r="295" spans="1:17" ht="12.75">
      <c r="A295" s="39" t="str">
        <f t="shared" si="5"/>
        <v>Report</v>
      </c>
      <c r="B295" s="35" t="s">
        <v>316</v>
      </c>
      <c r="C295" s="49">
        <v>130456</v>
      </c>
      <c r="D295" s="35" t="s">
        <v>317</v>
      </c>
      <c r="E295" s="35" t="s">
        <v>242</v>
      </c>
      <c r="F295" s="49" t="s">
        <v>65</v>
      </c>
      <c r="G295" s="49" t="s">
        <v>252</v>
      </c>
      <c r="H295" s="49">
        <v>430281</v>
      </c>
      <c r="I295" s="57">
        <v>41925</v>
      </c>
      <c r="J295" s="57">
        <v>41929</v>
      </c>
      <c r="K295" s="49" t="s">
        <v>234</v>
      </c>
      <c r="L295" s="57">
        <v>41964</v>
      </c>
      <c r="M295" s="43">
        <v>7</v>
      </c>
      <c r="N295" s="36" t="s">
        <v>53</v>
      </c>
      <c r="O295" s="49">
        <v>301</v>
      </c>
      <c r="P295" s="35" t="s">
        <v>49</v>
      </c>
      <c r="Q295" s="49">
        <v>2</v>
      </c>
    </row>
    <row r="296" spans="1:17" ht="12.75">
      <c r="A296" s="39" t="str">
        <f t="shared" si="5"/>
        <v>Report</v>
      </c>
      <c r="B296" s="35" t="s">
        <v>316</v>
      </c>
      <c r="C296" s="49">
        <v>130456</v>
      </c>
      <c r="D296" s="35" t="s">
        <v>317</v>
      </c>
      <c r="E296" s="35" t="s">
        <v>242</v>
      </c>
      <c r="F296" s="49" t="s">
        <v>65</v>
      </c>
      <c r="G296" s="49" t="s">
        <v>252</v>
      </c>
      <c r="H296" s="49">
        <v>430281</v>
      </c>
      <c r="I296" s="57">
        <v>41925</v>
      </c>
      <c r="J296" s="57">
        <v>41929</v>
      </c>
      <c r="K296" s="49" t="s">
        <v>234</v>
      </c>
      <c r="L296" s="57">
        <v>41964</v>
      </c>
      <c r="M296" s="43">
        <v>14</v>
      </c>
      <c r="N296" s="36" t="s">
        <v>50</v>
      </c>
      <c r="O296" s="49">
        <v>112</v>
      </c>
      <c r="P296" s="35" t="s">
        <v>145</v>
      </c>
      <c r="Q296" s="49">
        <v>4</v>
      </c>
    </row>
    <row r="297" spans="1:17" ht="12.75">
      <c r="A297" s="39" t="str">
        <f t="shared" si="5"/>
        <v>Report</v>
      </c>
      <c r="B297" s="35" t="s">
        <v>316</v>
      </c>
      <c r="C297" s="49">
        <v>130456</v>
      </c>
      <c r="D297" s="35" t="s">
        <v>317</v>
      </c>
      <c r="E297" s="35" t="s">
        <v>242</v>
      </c>
      <c r="F297" s="49" t="s">
        <v>65</v>
      </c>
      <c r="G297" s="49" t="s">
        <v>252</v>
      </c>
      <c r="H297" s="49">
        <v>430281</v>
      </c>
      <c r="I297" s="57">
        <v>41925</v>
      </c>
      <c r="J297" s="57">
        <v>41929</v>
      </c>
      <c r="K297" s="49" t="s">
        <v>234</v>
      </c>
      <c r="L297" s="57">
        <v>41964</v>
      </c>
      <c r="M297" s="43">
        <v>15</v>
      </c>
      <c r="N297" s="36" t="s">
        <v>45</v>
      </c>
      <c r="O297" s="49">
        <v>300</v>
      </c>
      <c r="P297" s="35" t="s">
        <v>101</v>
      </c>
      <c r="Q297" s="49">
        <v>2</v>
      </c>
    </row>
    <row r="298" spans="1:17" ht="12.75">
      <c r="A298" s="39" t="str">
        <f t="shared" si="5"/>
        <v>Report</v>
      </c>
      <c r="B298" s="35" t="s">
        <v>316</v>
      </c>
      <c r="C298" s="49">
        <v>130456</v>
      </c>
      <c r="D298" s="35" t="s">
        <v>317</v>
      </c>
      <c r="E298" s="35" t="s">
        <v>242</v>
      </c>
      <c r="F298" s="49" t="s">
        <v>65</v>
      </c>
      <c r="G298" s="49" t="s">
        <v>252</v>
      </c>
      <c r="H298" s="49">
        <v>430281</v>
      </c>
      <c r="I298" s="57">
        <v>41925</v>
      </c>
      <c r="J298" s="57">
        <v>41929</v>
      </c>
      <c r="K298" s="49" t="s">
        <v>234</v>
      </c>
      <c r="L298" s="57">
        <v>41964</v>
      </c>
      <c r="M298" s="43">
        <v>7</v>
      </c>
      <c r="N298" s="36" t="s">
        <v>53</v>
      </c>
      <c r="O298" s="49">
        <v>400</v>
      </c>
      <c r="P298" s="35" t="s">
        <v>91</v>
      </c>
      <c r="Q298" s="49">
        <v>2</v>
      </c>
    </row>
    <row r="299" spans="1:17" ht="12.75">
      <c r="A299" s="39" t="str">
        <f t="shared" si="5"/>
        <v>Report</v>
      </c>
      <c r="B299" s="35" t="s">
        <v>316</v>
      </c>
      <c r="C299" s="49">
        <v>130456</v>
      </c>
      <c r="D299" s="35" t="s">
        <v>317</v>
      </c>
      <c r="E299" s="35" t="s">
        <v>242</v>
      </c>
      <c r="F299" s="49" t="s">
        <v>65</v>
      </c>
      <c r="G299" s="49" t="s">
        <v>252</v>
      </c>
      <c r="H299" s="49">
        <v>430281</v>
      </c>
      <c r="I299" s="57">
        <v>41925</v>
      </c>
      <c r="J299" s="57">
        <v>41929</v>
      </c>
      <c r="K299" s="49" t="s">
        <v>234</v>
      </c>
      <c r="L299" s="57">
        <v>41964</v>
      </c>
      <c r="M299" s="43">
        <v>15</v>
      </c>
      <c r="N299" s="36" t="s">
        <v>45</v>
      </c>
      <c r="O299" s="49">
        <v>500</v>
      </c>
      <c r="P299" s="35" t="s">
        <v>106</v>
      </c>
      <c r="Q299" s="49">
        <v>2</v>
      </c>
    </row>
    <row r="300" spans="1:17" ht="12.75">
      <c r="A300" s="39" t="str">
        <f t="shared" si="5"/>
        <v>Report</v>
      </c>
      <c r="B300" s="35" t="s">
        <v>367</v>
      </c>
      <c r="C300" s="49">
        <v>53233</v>
      </c>
      <c r="D300" s="35" t="s">
        <v>431</v>
      </c>
      <c r="E300" s="35" t="s">
        <v>342</v>
      </c>
      <c r="F300" s="49" t="s">
        <v>22</v>
      </c>
      <c r="G300" s="49" t="s">
        <v>302</v>
      </c>
      <c r="H300" s="49">
        <v>443658</v>
      </c>
      <c r="I300" s="57">
        <v>41967</v>
      </c>
      <c r="J300" s="57">
        <v>41971</v>
      </c>
      <c r="K300" s="49" t="s">
        <v>234</v>
      </c>
      <c r="L300" s="57">
        <v>41997</v>
      </c>
      <c r="M300" s="43">
        <v>7</v>
      </c>
      <c r="N300" s="36" t="s">
        <v>53</v>
      </c>
      <c r="O300" s="49">
        <v>301</v>
      </c>
      <c r="P300" s="35" t="s">
        <v>49</v>
      </c>
      <c r="Q300" s="49">
        <v>3</v>
      </c>
    </row>
    <row r="301" spans="1:17" ht="12.75">
      <c r="A301" s="39" t="str">
        <f t="shared" si="5"/>
        <v>Report</v>
      </c>
      <c r="B301" s="35" t="s">
        <v>367</v>
      </c>
      <c r="C301" s="49">
        <v>53233</v>
      </c>
      <c r="D301" s="35" t="s">
        <v>431</v>
      </c>
      <c r="E301" s="35" t="s">
        <v>342</v>
      </c>
      <c r="F301" s="49" t="s">
        <v>22</v>
      </c>
      <c r="G301" s="49" t="s">
        <v>302</v>
      </c>
      <c r="H301" s="49">
        <v>443658</v>
      </c>
      <c r="I301" s="57">
        <v>41967</v>
      </c>
      <c r="J301" s="57">
        <v>41971</v>
      </c>
      <c r="K301" s="49" t="s">
        <v>234</v>
      </c>
      <c r="L301" s="57">
        <v>41997</v>
      </c>
      <c r="M301" s="43">
        <v>4</v>
      </c>
      <c r="N301" s="36" t="s">
        <v>46</v>
      </c>
      <c r="O301" s="49">
        <v>300</v>
      </c>
      <c r="P301" s="35" t="s">
        <v>63</v>
      </c>
      <c r="Q301" s="49">
        <v>2</v>
      </c>
    </row>
    <row r="302" spans="1:17" ht="12.75">
      <c r="A302" s="39" t="str">
        <f t="shared" si="5"/>
        <v>Report</v>
      </c>
      <c r="B302" s="35" t="s">
        <v>367</v>
      </c>
      <c r="C302" s="49">
        <v>53233</v>
      </c>
      <c r="D302" s="35" t="s">
        <v>431</v>
      </c>
      <c r="E302" s="35" t="s">
        <v>342</v>
      </c>
      <c r="F302" s="49" t="s">
        <v>22</v>
      </c>
      <c r="G302" s="49" t="s">
        <v>302</v>
      </c>
      <c r="H302" s="49">
        <v>443658</v>
      </c>
      <c r="I302" s="57">
        <v>41967</v>
      </c>
      <c r="J302" s="57">
        <v>41971</v>
      </c>
      <c r="K302" s="49" t="s">
        <v>234</v>
      </c>
      <c r="L302" s="57">
        <v>41997</v>
      </c>
      <c r="M302" s="43">
        <v>1</v>
      </c>
      <c r="N302" s="36" t="s">
        <v>47</v>
      </c>
      <c r="O302" s="49">
        <v>300</v>
      </c>
      <c r="P302" s="35" t="s">
        <v>51</v>
      </c>
      <c r="Q302" s="49">
        <v>2</v>
      </c>
    </row>
    <row r="303" spans="1:17" ht="12.75">
      <c r="A303" s="39" t="str">
        <f t="shared" si="5"/>
        <v>Report</v>
      </c>
      <c r="B303" s="35" t="s">
        <v>367</v>
      </c>
      <c r="C303" s="49">
        <v>53233</v>
      </c>
      <c r="D303" s="35" t="s">
        <v>431</v>
      </c>
      <c r="E303" s="35" t="s">
        <v>342</v>
      </c>
      <c r="F303" s="49" t="s">
        <v>22</v>
      </c>
      <c r="G303" s="49" t="s">
        <v>302</v>
      </c>
      <c r="H303" s="49">
        <v>443658</v>
      </c>
      <c r="I303" s="57">
        <v>41967</v>
      </c>
      <c r="J303" s="57">
        <v>41971</v>
      </c>
      <c r="K303" s="49" t="s">
        <v>234</v>
      </c>
      <c r="L303" s="57">
        <v>41997</v>
      </c>
      <c r="M303" s="43">
        <v>14</v>
      </c>
      <c r="N303" s="36" t="s">
        <v>50</v>
      </c>
      <c r="O303" s="49">
        <v>114</v>
      </c>
      <c r="P303" s="35" t="s">
        <v>93</v>
      </c>
      <c r="Q303" s="49">
        <v>3</v>
      </c>
    </row>
    <row r="304" spans="1:17" ht="12.75">
      <c r="A304" s="39" t="str">
        <f t="shared" si="5"/>
        <v>Report</v>
      </c>
      <c r="B304" s="35" t="s">
        <v>324</v>
      </c>
      <c r="C304" s="49">
        <v>130677</v>
      </c>
      <c r="D304" s="35" t="s">
        <v>276</v>
      </c>
      <c r="E304" s="35" t="s">
        <v>275</v>
      </c>
      <c r="F304" s="49" t="s">
        <v>65</v>
      </c>
      <c r="G304" s="49" t="s">
        <v>252</v>
      </c>
      <c r="H304" s="49">
        <v>430271</v>
      </c>
      <c r="I304" s="57">
        <v>41932</v>
      </c>
      <c r="J304" s="57">
        <v>41936</v>
      </c>
      <c r="K304" s="49" t="s">
        <v>234</v>
      </c>
      <c r="L304" s="57">
        <v>41971</v>
      </c>
      <c r="M304" s="43">
        <v>4</v>
      </c>
      <c r="N304" s="36" t="s">
        <v>46</v>
      </c>
      <c r="O304" s="49">
        <v>100</v>
      </c>
      <c r="P304" s="35" t="s">
        <v>48</v>
      </c>
      <c r="Q304" s="49">
        <v>3</v>
      </c>
    </row>
    <row r="305" spans="1:17" ht="12.75">
      <c r="A305" s="39" t="str">
        <f t="shared" si="5"/>
        <v>Report</v>
      </c>
      <c r="B305" s="35" t="s">
        <v>324</v>
      </c>
      <c r="C305" s="49">
        <v>130677</v>
      </c>
      <c r="D305" s="35" t="s">
        <v>276</v>
      </c>
      <c r="E305" s="35" t="s">
        <v>275</v>
      </c>
      <c r="F305" s="49" t="s">
        <v>65</v>
      </c>
      <c r="G305" s="49" t="s">
        <v>252</v>
      </c>
      <c r="H305" s="49">
        <v>430271</v>
      </c>
      <c r="I305" s="57">
        <v>41932</v>
      </c>
      <c r="J305" s="57">
        <v>41936</v>
      </c>
      <c r="K305" s="49" t="s">
        <v>234</v>
      </c>
      <c r="L305" s="57">
        <v>41971</v>
      </c>
      <c r="M305" s="43">
        <v>9</v>
      </c>
      <c r="N305" s="36" t="s">
        <v>143</v>
      </c>
      <c r="O305" s="49">
        <v>200</v>
      </c>
      <c r="P305" s="35" t="s">
        <v>58</v>
      </c>
      <c r="Q305" s="49">
        <v>2</v>
      </c>
    </row>
    <row r="306" spans="1:17" ht="12.75">
      <c r="A306" s="39" t="str">
        <f t="shared" si="5"/>
        <v>Report</v>
      </c>
      <c r="B306" s="35" t="s">
        <v>324</v>
      </c>
      <c r="C306" s="49">
        <v>130677</v>
      </c>
      <c r="D306" s="35" t="s">
        <v>276</v>
      </c>
      <c r="E306" s="35" t="s">
        <v>275</v>
      </c>
      <c r="F306" s="49" t="s">
        <v>65</v>
      </c>
      <c r="G306" s="49" t="s">
        <v>252</v>
      </c>
      <c r="H306" s="49">
        <v>430271</v>
      </c>
      <c r="I306" s="57">
        <v>41932</v>
      </c>
      <c r="J306" s="57">
        <v>41936</v>
      </c>
      <c r="K306" s="49" t="s">
        <v>234</v>
      </c>
      <c r="L306" s="57">
        <v>41971</v>
      </c>
      <c r="M306" s="43">
        <v>15</v>
      </c>
      <c r="N306" s="36" t="s">
        <v>45</v>
      </c>
      <c r="O306" s="49">
        <v>300</v>
      </c>
      <c r="P306" s="35" t="s">
        <v>101</v>
      </c>
      <c r="Q306" s="49">
        <v>2</v>
      </c>
    </row>
    <row r="307" spans="1:17" ht="12.75">
      <c r="A307" s="39" t="str">
        <f t="shared" si="5"/>
        <v>Report</v>
      </c>
      <c r="B307" s="35" t="s">
        <v>324</v>
      </c>
      <c r="C307" s="49">
        <v>130677</v>
      </c>
      <c r="D307" s="35" t="s">
        <v>276</v>
      </c>
      <c r="E307" s="35" t="s">
        <v>275</v>
      </c>
      <c r="F307" s="49" t="s">
        <v>65</v>
      </c>
      <c r="G307" s="49" t="s">
        <v>252</v>
      </c>
      <c r="H307" s="49">
        <v>430271</v>
      </c>
      <c r="I307" s="57">
        <v>41932</v>
      </c>
      <c r="J307" s="57">
        <v>41936</v>
      </c>
      <c r="K307" s="49" t="s">
        <v>234</v>
      </c>
      <c r="L307" s="57">
        <v>41971</v>
      </c>
      <c r="M307" s="43">
        <v>1</v>
      </c>
      <c r="N307" s="36" t="s">
        <v>47</v>
      </c>
      <c r="O307" s="49">
        <v>300</v>
      </c>
      <c r="P307" s="35" t="s">
        <v>51</v>
      </c>
      <c r="Q307" s="49">
        <v>2</v>
      </c>
    </row>
    <row r="308" spans="1:17" ht="12.75">
      <c r="A308" s="39" t="str">
        <f t="shared" si="5"/>
        <v>Report</v>
      </c>
      <c r="B308" s="35" t="s">
        <v>324</v>
      </c>
      <c r="C308" s="49">
        <v>130677</v>
      </c>
      <c r="D308" s="35" t="s">
        <v>276</v>
      </c>
      <c r="E308" s="35" t="s">
        <v>275</v>
      </c>
      <c r="F308" s="49" t="s">
        <v>65</v>
      </c>
      <c r="G308" s="49" t="s">
        <v>252</v>
      </c>
      <c r="H308" s="49">
        <v>430271</v>
      </c>
      <c r="I308" s="57">
        <v>41932</v>
      </c>
      <c r="J308" s="57">
        <v>41936</v>
      </c>
      <c r="K308" s="49" t="s">
        <v>234</v>
      </c>
      <c r="L308" s="57">
        <v>41971</v>
      </c>
      <c r="M308" s="43">
        <v>1</v>
      </c>
      <c r="N308" s="36" t="s">
        <v>47</v>
      </c>
      <c r="O308" s="49">
        <v>500</v>
      </c>
      <c r="P308" s="35" t="s">
        <v>55</v>
      </c>
      <c r="Q308" s="49">
        <v>2</v>
      </c>
    </row>
    <row r="309" spans="1:17" ht="12.75">
      <c r="A309" s="39" t="str">
        <f t="shared" si="5"/>
        <v>Report</v>
      </c>
      <c r="B309" s="35" t="s">
        <v>324</v>
      </c>
      <c r="C309" s="49">
        <v>130677</v>
      </c>
      <c r="D309" s="35" t="s">
        <v>276</v>
      </c>
      <c r="E309" s="35" t="s">
        <v>275</v>
      </c>
      <c r="F309" s="49" t="s">
        <v>65</v>
      </c>
      <c r="G309" s="49" t="s">
        <v>252</v>
      </c>
      <c r="H309" s="49">
        <v>430271</v>
      </c>
      <c r="I309" s="57">
        <v>41932</v>
      </c>
      <c r="J309" s="57">
        <v>41936</v>
      </c>
      <c r="K309" s="49" t="s">
        <v>234</v>
      </c>
      <c r="L309" s="57">
        <v>41971</v>
      </c>
      <c r="M309" s="43">
        <v>4</v>
      </c>
      <c r="N309" s="36" t="s">
        <v>46</v>
      </c>
      <c r="O309" s="49">
        <v>300</v>
      </c>
      <c r="P309" s="35" t="s">
        <v>63</v>
      </c>
      <c r="Q309" s="49">
        <v>3</v>
      </c>
    </row>
    <row r="310" spans="1:17" ht="12.75">
      <c r="A310" s="39" t="str">
        <f t="shared" si="5"/>
        <v>Report</v>
      </c>
      <c r="B310" s="35" t="s">
        <v>324</v>
      </c>
      <c r="C310" s="49">
        <v>130677</v>
      </c>
      <c r="D310" s="35" t="s">
        <v>276</v>
      </c>
      <c r="E310" s="35" t="s">
        <v>275</v>
      </c>
      <c r="F310" s="49" t="s">
        <v>65</v>
      </c>
      <c r="G310" s="49" t="s">
        <v>252</v>
      </c>
      <c r="H310" s="49">
        <v>430271</v>
      </c>
      <c r="I310" s="57">
        <v>41932</v>
      </c>
      <c r="J310" s="57">
        <v>41936</v>
      </c>
      <c r="K310" s="49" t="s">
        <v>234</v>
      </c>
      <c r="L310" s="57">
        <v>41971</v>
      </c>
      <c r="M310" s="43">
        <v>8</v>
      </c>
      <c r="N310" s="36" t="s">
        <v>341</v>
      </c>
      <c r="O310" s="49">
        <v>100</v>
      </c>
      <c r="P310" s="35" t="s">
        <v>61</v>
      </c>
      <c r="Q310" s="49">
        <v>2</v>
      </c>
    </row>
    <row r="311" spans="1:17" ht="12.75">
      <c r="A311" s="39" t="str">
        <f t="shared" si="5"/>
        <v>Report</v>
      </c>
      <c r="B311" s="35" t="s">
        <v>324</v>
      </c>
      <c r="C311" s="49">
        <v>130677</v>
      </c>
      <c r="D311" s="35" t="s">
        <v>276</v>
      </c>
      <c r="E311" s="35" t="s">
        <v>275</v>
      </c>
      <c r="F311" s="49" t="s">
        <v>65</v>
      </c>
      <c r="G311" s="49" t="s">
        <v>252</v>
      </c>
      <c r="H311" s="49">
        <v>430271</v>
      </c>
      <c r="I311" s="57">
        <v>41932</v>
      </c>
      <c r="J311" s="57">
        <v>41936</v>
      </c>
      <c r="K311" s="49" t="s">
        <v>234</v>
      </c>
      <c r="L311" s="57">
        <v>41971</v>
      </c>
      <c r="M311" s="43">
        <v>14</v>
      </c>
      <c r="N311" s="36" t="s">
        <v>50</v>
      </c>
      <c r="O311" s="49">
        <v>113</v>
      </c>
      <c r="P311" s="35" t="s">
        <v>159</v>
      </c>
      <c r="Q311" s="49">
        <v>3</v>
      </c>
    </row>
    <row r="312" spans="1:17" ht="12.75">
      <c r="A312" s="39" t="str">
        <f t="shared" si="5"/>
        <v>Report</v>
      </c>
      <c r="B312" s="35" t="s">
        <v>324</v>
      </c>
      <c r="C312" s="49">
        <v>130677</v>
      </c>
      <c r="D312" s="35" t="s">
        <v>276</v>
      </c>
      <c r="E312" s="35" t="s">
        <v>275</v>
      </c>
      <c r="F312" s="49" t="s">
        <v>65</v>
      </c>
      <c r="G312" s="49" t="s">
        <v>252</v>
      </c>
      <c r="H312" s="49">
        <v>430271</v>
      </c>
      <c r="I312" s="57">
        <v>41932</v>
      </c>
      <c r="J312" s="57">
        <v>41936</v>
      </c>
      <c r="K312" s="49" t="s">
        <v>234</v>
      </c>
      <c r="L312" s="57">
        <v>41971</v>
      </c>
      <c r="M312" s="43">
        <v>15</v>
      </c>
      <c r="N312" s="36" t="s">
        <v>45</v>
      </c>
      <c r="O312" s="49">
        <v>100</v>
      </c>
      <c r="P312" s="35" t="s">
        <v>142</v>
      </c>
      <c r="Q312" s="49">
        <v>2</v>
      </c>
    </row>
    <row r="313" spans="1:17" ht="12.75">
      <c r="A313" s="39" t="str">
        <f t="shared" si="5"/>
        <v>Report</v>
      </c>
      <c r="B313" s="35" t="s">
        <v>356</v>
      </c>
      <c r="C313" s="49">
        <v>51766</v>
      </c>
      <c r="D313" s="35" t="s">
        <v>276</v>
      </c>
      <c r="E313" s="35" t="s">
        <v>275</v>
      </c>
      <c r="F313" s="49" t="s">
        <v>68</v>
      </c>
      <c r="G313" s="49" t="s">
        <v>262</v>
      </c>
      <c r="H313" s="49">
        <v>423415</v>
      </c>
      <c r="I313" s="57">
        <v>41953</v>
      </c>
      <c r="J313" s="57">
        <v>41957</v>
      </c>
      <c r="K313" s="49" t="s">
        <v>234</v>
      </c>
      <c r="L313" s="57">
        <v>41992</v>
      </c>
      <c r="M313" s="43">
        <v>9</v>
      </c>
      <c r="N313" s="36" t="s">
        <v>143</v>
      </c>
      <c r="O313" s="49">
        <v>200</v>
      </c>
      <c r="P313" s="35" t="s">
        <v>58</v>
      </c>
      <c r="Q313" s="49">
        <v>2</v>
      </c>
    </row>
    <row r="314" spans="1:17" ht="12.75">
      <c r="A314" s="39" t="str">
        <f t="shared" si="5"/>
        <v>Report</v>
      </c>
      <c r="B314" s="35" t="s">
        <v>356</v>
      </c>
      <c r="C314" s="49">
        <v>51766</v>
      </c>
      <c r="D314" s="35" t="s">
        <v>276</v>
      </c>
      <c r="E314" s="35" t="s">
        <v>275</v>
      </c>
      <c r="F314" s="49" t="s">
        <v>68</v>
      </c>
      <c r="G314" s="49" t="s">
        <v>262</v>
      </c>
      <c r="H314" s="49">
        <v>423415</v>
      </c>
      <c r="I314" s="57">
        <v>41953</v>
      </c>
      <c r="J314" s="57">
        <v>41957</v>
      </c>
      <c r="K314" s="49" t="s">
        <v>234</v>
      </c>
      <c r="L314" s="57">
        <v>41992</v>
      </c>
      <c r="M314" s="43">
        <v>14</v>
      </c>
      <c r="N314" s="36" t="s">
        <v>50</v>
      </c>
      <c r="O314" s="49">
        <v>112</v>
      </c>
      <c r="P314" s="35" t="s">
        <v>145</v>
      </c>
      <c r="Q314" s="49">
        <v>3</v>
      </c>
    </row>
    <row r="315" spans="1:17" ht="12.75">
      <c r="A315" s="39" t="str">
        <f t="shared" si="5"/>
        <v>Report</v>
      </c>
      <c r="B315" s="35" t="s">
        <v>356</v>
      </c>
      <c r="C315" s="49">
        <v>51766</v>
      </c>
      <c r="D315" s="35" t="s">
        <v>276</v>
      </c>
      <c r="E315" s="35" t="s">
        <v>275</v>
      </c>
      <c r="F315" s="49" t="s">
        <v>68</v>
      </c>
      <c r="G315" s="49" t="s">
        <v>262</v>
      </c>
      <c r="H315" s="49">
        <v>423415</v>
      </c>
      <c r="I315" s="57">
        <v>41953</v>
      </c>
      <c r="J315" s="57">
        <v>41957</v>
      </c>
      <c r="K315" s="49" t="s">
        <v>234</v>
      </c>
      <c r="L315" s="57">
        <v>41992</v>
      </c>
      <c r="M315" s="43">
        <v>1</v>
      </c>
      <c r="N315" s="36" t="s">
        <v>47</v>
      </c>
      <c r="O315" s="49">
        <v>300</v>
      </c>
      <c r="P315" s="35" t="s">
        <v>51</v>
      </c>
      <c r="Q315" s="49">
        <v>2</v>
      </c>
    </row>
    <row r="316" spans="1:17" ht="12.75">
      <c r="A316" s="39" t="str">
        <f t="shared" si="5"/>
        <v>Report</v>
      </c>
      <c r="B316" s="35" t="s">
        <v>356</v>
      </c>
      <c r="C316" s="49">
        <v>51766</v>
      </c>
      <c r="D316" s="35" t="s">
        <v>276</v>
      </c>
      <c r="E316" s="35" t="s">
        <v>275</v>
      </c>
      <c r="F316" s="49" t="s">
        <v>68</v>
      </c>
      <c r="G316" s="49" t="s">
        <v>262</v>
      </c>
      <c r="H316" s="49">
        <v>423415</v>
      </c>
      <c r="I316" s="57">
        <v>41953</v>
      </c>
      <c r="J316" s="57">
        <v>41957</v>
      </c>
      <c r="K316" s="49" t="s">
        <v>234</v>
      </c>
      <c r="L316" s="57">
        <v>41992</v>
      </c>
      <c r="M316" s="43">
        <v>1</v>
      </c>
      <c r="N316" s="36" t="s">
        <v>47</v>
      </c>
      <c r="O316" s="49">
        <v>500</v>
      </c>
      <c r="P316" s="35" t="s">
        <v>55</v>
      </c>
      <c r="Q316" s="49">
        <v>2</v>
      </c>
    </row>
    <row r="317" spans="1:17" ht="12.75">
      <c r="A317" s="39" t="str">
        <f t="shared" si="5"/>
        <v>Report</v>
      </c>
      <c r="B317" s="35" t="s">
        <v>356</v>
      </c>
      <c r="C317" s="49">
        <v>51766</v>
      </c>
      <c r="D317" s="35" t="s">
        <v>276</v>
      </c>
      <c r="E317" s="35" t="s">
        <v>275</v>
      </c>
      <c r="F317" s="49" t="s">
        <v>68</v>
      </c>
      <c r="G317" s="49" t="s">
        <v>262</v>
      </c>
      <c r="H317" s="49">
        <v>423415</v>
      </c>
      <c r="I317" s="57">
        <v>41953</v>
      </c>
      <c r="J317" s="57">
        <v>41957</v>
      </c>
      <c r="K317" s="49" t="s">
        <v>234</v>
      </c>
      <c r="L317" s="57">
        <v>41992</v>
      </c>
      <c r="M317" s="43">
        <v>9</v>
      </c>
      <c r="N317" s="36" t="s">
        <v>143</v>
      </c>
      <c r="O317" s="49">
        <v>100</v>
      </c>
      <c r="P317" s="35" t="s">
        <v>108</v>
      </c>
      <c r="Q317" s="49">
        <v>2</v>
      </c>
    </row>
    <row r="318" spans="1:17" ht="12.75">
      <c r="A318" s="39" t="str">
        <f t="shared" si="5"/>
        <v>Report</v>
      </c>
      <c r="B318" s="35" t="s">
        <v>356</v>
      </c>
      <c r="C318" s="49">
        <v>51766</v>
      </c>
      <c r="D318" s="35" t="s">
        <v>276</v>
      </c>
      <c r="E318" s="35" t="s">
        <v>275</v>
      </c>
      <c r="F318" s="49" t="s">
        <v>68</v>
      </c>
      <c r="G318" s="49" t="s">
        <v>262</v>
      </c>
      <c r="H318" s="49">
        <v>423415</v>
      </c>
      <c r="I318" s="57">
        <v>41953</v>
      </c>
      <c r="J318" s="57">
        <v>41957</v>
      </c>
      <c r="K318" s="49" t="s">
        <v>234</v>
      </c>
      <c r="L318" s="57">
        <v>41992</v>
      </c>
      <c r="M318" s="43">
        <v>14</v>
      </c>
      <c r="N318" s="36" t="s">
        <v>50</v>
      </c>
      <c r="O318" s="49">
        <v>113</v>
      </c>
      <c r="P318" s="35" t="s">
        <v>159</v>
      </c>
      <c r="Q318" s="49">
        <v>3</v>
      </c>
    </row>
    <row r="319" spans="1:17" ht="12.75">
      <c r="A319" s="39" t="str">
        <f t="shared" si="5"/>
        <v>Report</v>
      </c>
      <c r="B319" s="35" t="s">
        <v>274</v>
      </c>
      <c r="C319" s="49">
        <v>130681</v>
      </c>
      <c r="D319" s="35" t="s">
        <v>276</v>
      </c>
      <c r="E319" s="35" t="s">
        <v>275</v>
      </c>
      <c r="F319" s="49" t="s">
        <v>25</v>
      </c>
      <c r="G319" s="49" t="s">
        <v>252</v>
      </c>
      <c r="H319" s="49">
        <v>430276</v>
      </c>
      <c r="I319" s="57">
        <v>41911</v>
      </c>
      <c r="J319" s="57">
        <v>41915</v>
      </c>
      <c r="K319" s="49" t="s">
        <v>234</v>
      </c>
      <c r="L319" s="57">
        <v>41947</v>
      </c>
      <c r="M319" s="43">
        <v>2</v>
      </c>
      <c r="N319" s="36" t="s">
        <v>104</v>
      </c>
      <c r="O319" s="49">
        <v>100</v>
      </c>
      <c r="P319" s="35" t="s">
        <v>54</v>
      </c>
      <c r="Q319" s="49">
        <v>3</v>
      </c>
    </row>
    <row r="320" spans="1:17" ht="12.75">
      <c r="A320" s="39" t="str">
        <f t="shared" si="5"/>
        <v>Report</v>
      </c>
      <c r="B320" s="35" t="s">
        <v>274</v>
      </c>
      <c r="C320" s="49">
        <v>130681</v>
      </c>
      <c r="D320" s="35" t="s">
        <v>276</v>
      </c>
      <c r="E320" s="35" t="s">
        <v>275</v>
      </c>
      <c r="F320" s="49" t="s">
        <v>25</v>
      </c>
      <c r="G320" s="49" t="s">
        <v>252</v>
      </c>
      <c r="H320" s="49">
        <v>430276</v>
      </c>
      <c r="I320" s="57">
        <v>41911</v>
      </c>
      <c r="J320" s="57">
        <v>41915</v>
      </c>
      <c r="K320" s="49" t="s">
        <v>234</v>
      </c>
      <c r="L320" s="57">
        <v>41947</v>
      </c>
      <c r="M320" s="43">
        <v>11</v>
      </c>
      <c r="N320" s="36" t="s">
        <v>56</v>
      </c>
      <c r="O320" s="49">
        <v>200</v>
      </c>
      <c r="P320" s="35" t="s">
        <v>174</v>
      </c>
      <c r="Q320" s="49">
        <v>2</v>
      </c>
    </row>
    <row r="321" spans="1:17" ht="12.75">
      <c r="A321" s="39" t="str">
        <f aca="true" t="shared" si="6" ref="A321:A352">IF(C321&lt;&gt;"",HYPERLINK(CONCATENATE("http://reports.ofsted.gov.uk/inspection-reports/find-inspection-report/provider/ELS/",C321),"Report"),"")</f>
        <v>Report</v>
      </c>
      <c r="B321" s="35" t="s">
        <v>274</v>
      </c>
      <c r="C321" s="49">
        <v>130681</v>
      </c>
      <c r="D321" s="35" t="s">
        <v>276</v>
      </c>
      <c r="E321" s="35" t="s">
        <v>275</v>
      </c>
      <c r="F321" s="49" t="s">
        <v>25</v>
      </c>
      <c r="G321" s="49" t="s">
        <v>252</v>
      </c>
      <c r="H321" s="49">
        <v>430276</v>
      </c>
      <c r="I321" s="57">
        <v>41911</v>
      </c>
      <c r="J321" s="57">
        <v>41915</v>
      </c>
      <c r="K321" s="49" t="s">
        <v>234</v>
      </c>
      <c r="L321" s="57">
        <v>41947</v>
      </c>
      <c r="M321" s="43">
        <v>15</v>
      </c>
      <c r="N321" s="36" t="s">
        <v>45</v>
      </c>
      <c r="O321" s="49">
        <v>600</v>
      </c>
      <c r="P321" s="35" t="s">
        <v>120</v>
      </c>
      <c r="Q321" s="49">
        <v>2</v>
      </c>
    </row>
    <row r="322" spans="1:17" ht="12.75">
      <c r="A322" s="39" t="str">
        <f t="shared" si="6"/>
        <v>Report</v>
      </c>
      <c r="B322" s="35" t="s">
        <v>274</v>
      </c>
      <c r="C322" s="49">
        <v>130681</v>
      </c>
      <c r="D322" s="35" t="s">
        <v>276</v>
      </c>
      <c r="E322" s="35" t="s">
        <v>275</v>
      </c>
      <c r="F322" s="49" t="s">
        <v>25</v>
      </c>
      <c r="G322" s="49" t="s">
        <v>252</v>
      </c>
      <c r="H322" s="49">
        <v>430276</v>
      </c>
      <c r="I322" s="57">
        <v>41911</v>
      </c>
      <c r="J322" s="57">
        <v>41915</v>
      </c>
      <c r="K322" s="49" t="s">
        <v>234</v>
      </c>
      <c r="L322" s="57">
        <v>41947</v>
      </c>
      <c r="M322" s="43">
        <v>1</v>
      </c>
      <c r="N322" s="36" t="s">
        <v>47</v>
      </c>
      <c r="O322" s="49">
        <v>300</v>
      </c>
      <c r="P322" s="35" t="s">
        <v>51</v>
      </c>
      <c r="Q322" s="49">
        <v>2</v>
      </c>
    </row>
    <row r="323" spans="1:17" ht="12.75">
      <c r="A323" s="39" t="str">
        <f t="shared" si="6"/>
        <v>Report</v>
      </c>
      <c r="B323" s="35" t="s">
        <v>274</v>
      </c>
      <c r="C323" s="49">
        <v>130681</v>
      </c>
      <c r="D323" s="35" t="s">
        <v>276</v>
      </c>
      <c r="E323" s="35" t="s">
        <v>275</v>
      </c>
      <c r="F323" s="49" t="s">
        <v>25</v>
      </c>
      <c r="G323" s="49" t="s">
        <v>252</v>
      </c>
      <c r="H323" s="49">
        <v>430276</v>
      </c>
      <c r="I323" s="57">
        <v>41911</v>
      </c>
      <c r="J323" s="57">
        <v>41915</v>
      </c>
      <c r="K323" s="49" t="s">
        <v>234</v>
      </c>
      <c r="L323" s="57">
        <v>41947</v>
      </c>
      <c r="M323" s="43">
        <v>1</v>
      </c>
      <c r="N323" s="36" t="s">
        <v>47</v>
      </c>
      <c r="O323" s="49">
        <v>500</v>
      </c>
      <c r="P323" s="35" t="s">
        <v>55</v>
      </c>
      <c r="Q323" s="49">
        <v>2</v>
      </c>
    </row>
    <row r="324" spans="1:17" ht="12.75">
      <c r="A324" s="39" t="str">
        <f t="shared" si="6"/>
        <v>Report</v>
      </c>
      <c r="B324" s="35" t="s">
        <v>274</v>
      </c>
      <c r="C324" s="49">
        <v>130681</v>
      </c>
      <c r="D324" s="35" t="s">
        <v>276</v>
      </c>
      <c r="E324" s="35" t="s">
        <v>275</v>
      </c>
      <c r="F324" s="49" t="s">
        <v>25</v>
      </c>
      <c r="G324" s="49" t="s">
        <v>252</v>
      </c>
      <c r="H324" s="49">
        <v>430276</v>
      </c>
      <c r="I324" s="57">
        <v>41911</v>
      </c>
      <c r="J324" s="57">
        <v>41915</v>
      </c>
      <c r="K324" s="49" t="s">
        <v>234</v>
      </c>
      <c r="L324" s="57">
        <v>41947</v>
      </c>
      <c r="M324" s="43">
        <v>8</v>
      </c>
      <c r="N324" s="36" t="s">
        <v>341</v>
      </c>
      <c r="O324" s="49">
        <v>100</v>
      </c>
      <c r="P324" s="35" t="s">
        <v>61</v>
      </c>
      <c r="Q324" s="49">
        <v>2</v>
      </c>
    </row>
    <row r="325" spans="1:17" ht="12.75">
      <c r="A325" s="39" t="str">
        <f t="shared" si="6"/>
        <v>Report</v>
      </c>
      <c r="B325" s="35" t="s">
        <v>274</v>
      </c>
      <c r="C325" s="49">
        <v>130681</v>
      </c>
      <c r="D325" s="35" t="s">
        <v>276</v>
      </c>
      <c r="E325" s="35" t="s">
        <v>275</v>
      </c>
      <c r="F325" s="49" t="s">
        <v>25</v>
      </c>
      <c r="G325" s="49" t="s">
        <v>252</v>
      </c>
      <c r="H325" s="49">
        <v>430276</v>
      </c>
      <c r="I325" s="57">
        <v>41911</v>
      </c>
      <c r="J325" s="57">
        <v>41915</v>
      </c>
      <c r="K325" s="49" t="s">
        <v>234</v>
      </c>
      <c r="L325" s="57">
        <v>41947</v>
      </c>
      <c r="M325" s="43">
        <v>11</v>
      </c>
      <c r="N325" s="36" t="s">
        <v>56</v>
      </c>
      <c r="O325" s="49">
        <v>201</v>
      </c>
      <c r="P325" s="35" t="s">
        <v>88</v>
      </c>
      <c r="Q325" s="49">
        <v>2</v>
      </c>
    </row>
    <row r="326" spans="1:17" ht="12.75">
      <c r="A326" s="39" t="str">
        <f t="shared" si="6"/>
        <v>Report</v>
      </c>
      <c r="B326" s="35" t="s">
        <v>274</v>
      </c>
      <c r="C326" s="49">
        <v>130681</v>
      </c>
      <c r="D326" s="35" t="s">
        <v>276</v>
      </c>
      <c r="E326" s="35" t="s">
        <v>275</v>
      </c>
      <c r="F326" s="49" t="s">
        <v>25</v>
      </c>
      <c r="G326" s="49" t="s">
        <v>252</v>
      </c>
      <c r="H326" s="49">
        <v>430276</v>
      </c>
      <c r="I326" s="57">
        <v>41911</v>
      </c>
      <c r="J326" s="57">
        <v>41915</v>
      </c>
      <c r="K326" s="49" t="s">
        <v>234</v>
      </c>
      <c r="L326" s="57">
        <v>41947</v>
      </c>
      <c r="M326" s="43">
        <v>14</v>
      </c>
      <c r="N326" s="36" t="s">
        <v>50</v>
      </c>
      <c r="O326" s="49">
        <v>112</v>
      </c>
      <c r="P326" s="35" t="s">
        <v>145</v>
      </c>
      <c r="Q326" s="49">
        <v>3</v>
      </c>
    </row>
    <row r="327" spans="1:17" ht="12.75">
      <c r="A327" s="39" t="str">
        <f t="shared" si="6"/>
        <v>Report</v>
      </c>
      <c r="B327" s="35" t="s">
        <v>274</v>
      </c>
      <c r="C327" s="49">
        <v>130681</v>
      </c>
      <c r="D327" s="35" t="s">
        <v>276</v>
      </c>
      <c r="E327" s="35" t="s">
        <v>275</v>
      </c>
      <c r="F327" s="49" t="s">
        <v>25</v>
      </c>
      <c r="G327" s="49" t="s">
        <v>252</v>
      </c>
      <c r="H327" s="49">
        <v>430276</v>
      </c>
      <c r="I327" s="57">
        <v>41911</v>
      </c>
      <c r="J327" s="57">
        <v>41915</v>
      </c>
      <c r="K327" s="49" t="s">
        <v>234</v>
      </c>
      <c r="L327" s="57">
        <v>41947</v>
      </c>
      <c r="M327" s="43">
        <v>2</v>
      </c>
      <c r="N327" s="36" t="s">
        <v>104</v>
      </c>
      <c r="O327" s="49">
        <v>200</v>
      </c>
      <c r="P327" s="35" t="s">
        <v>105</v>
      </c>
      <c r="Q327" s="49">
        <v>3</v>
      </c>
    </row>
    <row r="328" spans="1:17" ht="12.75">
      <c r="A328" s="39" t="str">
        <f t="shared" si="6"/>
        <v>Report</v>
      </c>
      <c r="B328" s="35" t="s">
        <v>428</v>
      </c>
      <c r="C328" s="49">
        <v>55459</v>
      </c>
      <c r="D328" s="35" t="s">
        <v>276</v>
      </c>
      <c r="E328" s="35" t="s">
        <v>275</v>
      </c>
      <c r="F328" s="49" t="s">
        <v>22</v>
      </c>
      <c r="G328" s="49" t="s">
        <v>233</v>
      </c>
      <c r="H328" s="49">
        <v>430250</v>
      </c>
      <c r="I328" s="57">
        <v>41967</v>
      </c>
      <c r="J328" s="57">
        <v>41971</v>
      </c>
      <c r="K328" s="49" t="s">
        <v>234</v>
      </c>
      <c r="L328" s="57">
        <v>42011</v>
      </c>
      <c r="M328" s="43">
        <v>4</v>
      </c>
      <c r="N328" s="36" t="s">
        <v>46</v>
      </c>
      <c r="O328" s="49">
        <v>400</v>
      </c>
      <c r="P328" s="35" t="s">
        <v>150</v>
      </c>
      <c r="Q328" s="49">
        <v>4</v>
      </c>
    </row>
    <row r="329" spans="1:17" ht="12.75">
      <c r="A329" s="39" t="str">
        <f t="shared" si="6"/>
        <v>Report</v>
      </c>
      <c r="B329" s="35" t="s">
        <v>428</v>
      </c>
      <c r="C329" s="49">
        <v>55459</v>
      </c>
      <c r="D329" s="35" t="s">
        <v>276</v>
      </c>
      <c r="E329" s="35" t="s">
        <v>275</v>
      </c>
      <c r="F329" s="49" t="s">
        <v>22</v>
      </c>
      <c r="G329" s="49" t="s">
        <v>233</v>
      </c>
      <c r="H329" s="49">
        <v>430250</v>
      </c>
      <c r="I329" s="57">
        <v>41967</v>
      </c>
      <c r="J329" s="57">
        <v>41971</v>
      </c>
      <c r="K329" s="49" t="s">
        <v>234</v>
      </c>
      <c r="L329" s="57">
        <v>42011</v>
      </c>
      <c r="M329" s="43">
        <v>15</v>
      </c>
      <c r="N329" s="36" t="s">
        <v>45</v>
      </c>
      <c r="O329" s="49">
        <v>200</v>
      </c>
      <c r="P329" s="35" t="s">
        <v>59</v>
      </c>
      <c r="Q329" s="49">
        <v>3</v>
      </c>
    </row>
    <row r="330" spans="1:17" ht="12.75">
      <c r="A330" s="39" t="str">
        <f t="shared" si="6"/>
        <v>Report</v>
      </c>
      <c r="B330" s="35" t="s">
        <v>428</v>
      </c>
      <c r="C330" s="49">
        <v>55459</v>
      </c>
      <c r="D330" s="35" t="s">
        <v>276</v>
      </c>
      <c r="E330" s="35" t="s">
        <v>275</v>
      </c>
      <c r="F330" s="49" t="s">
        <v>22</v>
      </c>
      <c r="G330" s="49" t="s">
        <v>233</v>
      </c>
      <c r="H330" s="49">
        <v>430250</v>
      </c>
      <c r="I330" s="57">
        <v>41967</v>
      </c>
      <c r="J330" s="57">
        <v>41971</v>
      </c>
      <c r="K330" s="49" t="s">
        <v>234</v>
      </c>
      <c r="L330" s="57">
        <v>42011</v>
      </c>
      <c r="M330" s="43">
        <v>4</v>
      </c>
      <c r="N330" s="36" t="s">
        <v>46</v>
      </c>
      <c r="O330" s="49">
        <v>200</v>
      </c>
      <c r="P330" s="35" t="s">
        <v>89</v>
      </c>
      <c r="Q330" s="49">
        <v>3</v>
      </c>
    </row>
    <row r="331" spans="1:17" ht="12.75">
      <c r="A331" s="39" t="str">
        <f t="shared" si="6"/>
        <v>Report</v>
      </c>
      <c r="B331" s="35" t="s">
        <v>322</v>
      </c>
      <c r="C331" s="49">
        <v>130617</v>
      </c>
      <c r="D331" s="35" t="s">
        <v>323</v>
      </c>
      <c r="E331" s="35" t="s">
        <v>342</v>
      </c>
      <c r="F331" s="49" t="s">
        <v>65</v>
      </c>
      <c r="G331" s="49" t="s">
        <v>267</v>
      </c>
      <c r="H331" s="49">
        <v>447146</v>
      </c>
      <c r="I331" s="57">
        <v>41932</v>
      </c>
      <c r="J331" s="57">
        <v>41936</v>
      </c>
      <c r="K331" s="49" t="s">
        <v>234</v>
      </c>
      <c r="L331" s="57">
        <v>41971</v>
      </c>
      <c r="M331" s="43">
        <v>7</v>
      </c>
      <c r="N331" s="36" t="s">
        <v>53</v>
      </c>
      <c r="O331" s="49">
        <v>301</v>
      </c>
      <c r="P331" s="35" t="s">
        <v>49</v>
      </c>
      <c r="Q331" s="49">
        <v>2</v>
      </c>
    </row>
    <row r="332" spans="1:17" ht="12.75">
      <c r="A332" s="39" t="str">
        <f t="shared" si="6"/>
        <v>Report</v>
      </c>
      <c r="B332" s="35" t="s">
        <v>322</v>
      </c>
      <c r="C332" s="49">
        <v>130617</v>
      </c>
      <c r="D332" s="35" t="s">
        <v>323</v>
      </c>
      <c r="E332" s="35" t="s">
        <v>342</v>
      </c>
      <c r="F332" s="49" t="s">
        <v>65</v>
      </c>
      <c r="G332" s="49" t="s">
        <v>267</v>
      </c>
      <c r="H332" s="49">
        <v>447146</v>
      </c>
      <c r="I332" s="57">
        <v>41932</v>
      </c>
      <c r="J332" s="57">
        <v>41936</v>
      </c>
      <c r="K332" s="49" t="s">
        <v>234</v>
      </c>
      <c r="L332" s="57">
        <v>41971</v>
      </c>
      <c r="M332" s="43">
        <v>15</v>
      </c>
      <c r="N332" s="36" t="s">
        <v>45</v>
      </c>
      <c r="O332" s="49">
        <v>100</v>
      </c>
      <c r="P332" s="35" t="s">
        <v>142</v>
      </c>
      <c r="Q332" s="49">
        <v>3</v>
      </c>
    </row>
    <row r="333" spans="1:17" ht="12.75">
      <c r="A333" s="39" t="str">
        <f t="shared" si="6"/>
        <v>Report</v>
      </c>
      <c r="B333" s="35" t="s">
        <v>349</v>
      </c>
      <c r="C333" s="49">
        <v>55268</v>
      </c>
      <c r="D333" s="35" t="s">
        <v>323</v>
      </c>
      <c r="E333" s="35" t="s">
        <v>342</v>
      </c>
      <c r="F333" s="49" t="s">
        <v>68</v>
      </c>
      <c r="G333" s="49" t="s">
        <v>262</v>
      </c>
      <c r="H333" s="49">
        <v>446668</v>
      </c>
      <c r="I333" s="57">
        <v>41926</v>
      </c>
      <c r="J333" s="57">
        <v>41929</v>
      </c>
      <c r="K333" s="49" t="s">
        <v>234</v>
      </c>
      <c r="L333" s="57">
        <v>41989</v>
      </c>
      <c r="M333" s="43">
        <v>15</v>
      </c>
      <c r="N333" s="36" t="s">
        <v>45</v>
      </c>
      <c r="O333" s="49">
        <v>200</v>
      </c>
      <c r="P333" s="35" t="s">
        <v>59</v>
      </c>
      <c r="Q333" s="49">
        <v>4</v>
      </c>
    </row>
    <row r="334" spans="1:17" ht="12.75">
      <c r="A334" s="39" t="str">
        <f t="shared" si="6"/>
        <v>Report</v>
      </c>
      <c r="B334" s="35" t="s">
        <v>349</v>
      </c>
      <c r="C334" s="49">
        <v>55268</v>
      </c>
      <c r="D334" s="35" t="s">
        <v>323</v>
      </c>
      <c r="E334" s="35" t="s">
        <v>342</v>
      </c>
      <c r="F334" s="49" t="s">
        <v>68</v>
      </c>
      <c r="G334" s="49" t="s">
        <v>262</v>
      </c>
      <c r="H334" s="49">
        <v>446668</v>
      </c>
      <c r="I334" s="57">
        <v>41926</v>
      </c>
      <c r="J334" s="57">
        <v>41929</v>
      </c>
      <c r="K334" s="49" t="s">
        <v>234</v>
      </c>
      <c r="L334" s="57">
        <v>41989</v>
      </c>
      <c r="M334" s="43">
        <v>14</v>
      </c>
      <c r="N334" s="36" t="s">
        <v>50</v>
      </c>
      <c r="O334" s="49">
        <v>111</v>
      </c>
      <c r="P334" s="35" t="s">
        <v>107</v>
      </c>
      <c r="Q334" s="49">
        <v>3</v>
      </c>
    </row>
    <row r="335" spans="1:17" ht="12.75">
      <c r="A335" s="39" t="str">
        <f t="shared" si="6"/>
        <v>Report</v>
      </c>
      <c r="B335" s="35" t="s">
        <v>349</v>
      </c>
      <c r="C335" s="49">
        <v>55268</v>
      </c>
      <c r="D335" s="35" t="s">
        <v>323</v>
      </c>
      <c r="E335" s="35" t="s">
        <v>342</v>
      </c>
      <c r="F335" s="49" t="s">
        <v>68</v>
      </c>
      <c r="G335" s="49" t="s">
        <v>262</v>
      </c>
      <c r="H335" s="49">
        <v>446668</v>
      </c>
      <c r="I335" s="57">
        <v>41926</v>
      </c>
      <c r="J335" s="57">
        <v>41929</v>
      </c>
      <c r="K335" s="49" t="s">
        <v>234</v>
      </c>
      <c r="L335" s="57">
        <v>41989</v>
      </c>
      <c r="M335" s="43">
        <v>15</v>
      </c>
      <c r="N335" s="36" t="s">
        <v>45</v>
      </c>
      <c r="O335" s="49">
        <v>401</v>
      </c>
      <c r="P335" s="35" t="s">
        <v>102</v>
      </c>
      <c r="Q335" s="49">
        <v>4</v>
      </c>
    </row>
    <row r="336" spans="1:17" ht="12.75">
      <c r="A336" s="39" t="str">
        <f t="shared" si="6"/>
        <v>Report</v>
      </c>
      <c r="B336" s="35" t="s">
        <v>371</v>
      </c>
      <c r="C336" s="49">
        <v>54643</v>
      </c>
      <c r="D336" s="35" t="s">
        <v>410</v>
      </c>
      <c r="E336" s="35" t="s">
        <v>248</v>
      </c>
      <c r="F336" s="49" t="s">
        <v>22</v>
      </c>
      <c r="G336" s="49" t="s">
        <v>233</v>
      </c>
      <c r="H336" s="49">
        <v>430260</v>
      </c>
      <c r="I336" s="57">
        <v>41975</v>
      </c>
      <c r="J336" s="57">
        <v>41977</v>
      </c>
      <c r="K336" s="49" t="s">
        <v>234</v>
      </c>
      <c r="L336" s="57">
        <v>42017</v>
      </c>
      <c r="M336" s="43">
        <v>14</v>
      </c>
      <c r="N336" s="36" t="s">
        <v>50</v>
      </c>
      <c r="O336" s="49">
        <v>204</v>
      </c>
      <c r="P336" s="35" t="s">
        <v>112</v>
      </c>
      <c r="Q336" s="49">
        <v>3</v>
      </c>
    </row>
    <row r="337" spans="1:17" ht="12.75">
      <c r="A337" s="39" t="str">
        <f t="shared" si="6"/>
        <v>Report</v>
      </c>
      <c r="B337" s="35" t="s">
        <v>381</v>
      </c>
      <c r="C337" s="49">
        <v>130783</v>
      </c>
      <c r="D337" s="35" t="s">
        <v>410</v>
      </c>
      <c r="E337" s="35" t="s">
        <v>248</v>
      </c>
      <c r="F337" s="49" t="s">
        <v>65</v>
      </c>
      <c r="G337" s="49" t="s">
        <v>252</v>
      </c>
      <c r="H337" s="49">
        <v>430278</v>
      </c>
      <c r="I337" s="57">
        <v>41953</v>
      </c>
      <c r="J337" s="57">
        <v>41957</v>
      </c>
      <c r="K337" s="49" t="s">
        <v>234</v>
      </c>
      <c r="L337" s="57">
        <v>41991</v>
      </c>
      <c r="M337" s="43">
        <v>2</v>
      </c>
      <c r="N337" s="36" t="s">
        <v>104</v>
      </c>
      <c r="O337" s="49">
        <v>200</v>
      </c>
      <c r="P337" s="35" t="s">
        <v>105</v>
      </c>
      <c r="Q337" s="49">
        <v>3</v>
      </c>
    </row>
    <row r="338" spans="1:17" ht="12.75">
      <c r="A338" s="39" t="str">
        <f t="shared" si="6"/>
        <v>Report</v>
      </c>
      <c r="B338" s="35" t="s">
        <v>381</v>
      </c>
      <c r="C338" s="49">
        <v>130783</v>
      </c>
      <c r="D338" s="35" t="s">
        <v>410</v>
      </c>
      <c r="E338" s="35" t="s">
        <v>248</v>
      </c>
      <c r="F338" s="49" t="s">
        <v>65</v>
      </c>
      <c r="G338" s="49" t="s">
        <v>252</v>
      </c>
      <c r="H338" s="49">
        <v>430278</v>
      </c>
      <c r="I338" s="57">
        <v>41953</v>
      </c>
      <c r="J338" s="57">
        <v>41957</v>
      </c>
      <c r="K338" s="49" t="s">
        <v>234</v>
      </c>
      <c r="L338" s="57">
        <v>41991</v>
      </c>
      <c r="M338" s="43">
        <v>4</v>
      </c>
      <c r="N338" s="36" t="s">
        <v>46</v>
      </c>
      <c r="O338" s="49">
        <v>200</v>
      </c>
      <c r="P338" s="35" t="s">
        <v>89</v>
      </c>
      <c r="Q338" s="49">
        <v>2</v>
      </c>
    </row>
    <row r="339" spans="1:17" ht="12.75">
      <c r="A339" s="39" t="str">
        <f t="shared" si="6"/>
        <v>Report</v>
      </c>
      <c r="B339" s="35" t="s">
        <v>381</v>
      </c>
      <c r="C339" s="49">
        <v>130783</v>
      </c>
      <c r="D339" s="35" t="s">
        <v>410</v>
      </c>
      <c r="E339" s="35" t="s">
        <v>248</v>
      </c>
      <c r="F339" s="49" t="s">
        <v>65</v>
      </c>
      <c r="G339" s="49" t="s">
        <v>252</v>
      </c>
      <c r="H339" s="49">
        <v>430278</v>
      </c>
      <c r="I339" s="57">
        <v>41953</v>
      </c>
      <c r="J339" s="57">
        <v>41957</v>
      </c>
      <c r="K339" s="49" t="s">
        <v>234</v>
      </c>
      <c r="L339" s="57">
        <v>41991</v>
      </c>
      <c r="M339" s="43">
        <v>1</v>
      </c>
      <c r="N339" s="36" t="s">
        <v>47</v>
      </c>
      <c r="O339" s="49">
        <v>300</v>
      </c>
      <c r="P339" s="35" t="s">
        <v>51</v>
      </c>
      <c r="Q339" s="49">
        <v>3</v>
      </c>
    </row>
    <row r="340" spans="1:17" ht="12.75">
      <c r="A340" s="39" t="str">
        <f t="shared" si="6"/>
        <v>Report</v>
      </c>
      <c r="B340" s="35" t="s">
        <v>381</v>
      </c>
      <c r="C340" s="49">
        <v>130783</v>
      </c>
      <c r="D340" s="35" t="s">
        <v>410</v>
      </c>
      <c r="E340" s="35" t="s">
        <v>248</v>
      </c>
      <c r="F340" s="49" t="s">
        <v>65</v>
      </c>
      <c r="G340" s="49" t="s">
        <v>252</v>
      </c>
      <c r="H340" s="49">
        <v>430278</v>
      </c>
      <c r="I340" s="57">
        <v>41953</v>
      </c>
      <c r="J340" s="57">
        <v>41957</v>
      </c>
      <c r="K340" s="49" t="s">
        <v>234</v>
      </c>
      <c r="L340" s="57">
        <v>41991</v>
      </c>
      <c r="M340" s="43">
        <v>8</v>
      </c>
      <c r="N340" s="36" t="s">
        <v>341</v>
      </c>
      <c r="O340" s="49">
        <v>101</v>
      </c>
      <c r="P340" s="35" t="s">
        <v>124</v>
      </c>
      <c r="Q340" s="49">
        <v>2</v>
      </c>
    </row>
    <row r="341" spans="1:17" ht="12.75">
      <c r="A341" s="39" t="str">
        <f t="shared" si="6"/>
        <v>Report</v>
      </c>
      <c r="B341" s="35" t="s">
        <v>381</v>
      </c>
      <c r="C341" s="49">
        <v>130783</v>
      </c>
      <c r="D341" s="35" t="s">
        <v>410</v>
      </c>
      <c r="E341" s="35" t="s">
        <v>248</v>
      </c>
      <c r="F341" s="49" t="s">
        <v>65</v>
      </c>
      <c r="G341" s="49" t="s">
        <v>252</v>
      </c>
      <c r="H341" s="49">
        <v>430278</v>
      </c>
      <c r="I341" s="57">
        <v>41953</v>
      </c>
      <c r="J341" s="57">
        <v>41957</v>
      </c>
      <c r="K341" s="49" t="s">
        <v>234</v>
      </c>
      <c r="L341" s="57">
        <v>41991</v>
      </c>
      <c r="M341" s="43">
        <v>14</v>
      </c>
      <c r="N341" s="36" t="s">
        <v>50</v>
      </c>
      <c r="O341" s="49">
        <v>112</v>
      </c>
      <c r="P341" s="35" t="s">
        <v>145</v>
      </c>
      <c r="Q341" s="49">
        <v>3</v>
      </c>
    </row>
    <row r="342" spans="1:17" ht="12.75">
      <c r="A342" s="39" t="str">
        <f t="shared" si="6"/>
        <v>Report</v>
      </c>
      <c r="B342" s="35" t="s">
        <v>381</v>
      </c>
      <c r="C342" s="49">
        <v>130783</v>
      </c>
      <c r="D342" s="35" t="s">
        <v>410</v>
      </c>
      <c r="E342" s="35" t="s">
        <v>248</v>
      </c>
      <c r="F342" s="49" t="s">
        <v>65</v>
      </c>
      <c r="G342" s="49" t="s">
        <v>252</v>
      </c>
      <c r="H342" s="49">
        <v>430278</v>
      </c>
      <c r="I342" s="57">
        <v>41953</v>
      </c>
      <c r="J342" s="57">
        <v>41957</v>
      </c>
      <c r="K342" s="49" t="s">
        <v>234</v>
      </c>
      <c r="L342" s="57">
        <v>41991</v>
      </c>
      <c r="M342" s="43">
        <v>14</v>
      </c>
      <c r="N342" s="36" t="s">
        <v>50</v>
      </c>
      <c r="O342" s="49">
        <v>113</v>
      </c>
      <c r="P342" s="35" t="s">
        <v>159</v>
      </c>
      <c r="Q342" s="49">
        <v>3</v>
      </c>
    </row>
    <row r="343" spans="1:17" ht="12.75">
      <c r="A343" s="39" t="str">
        <f t="shared" si="6"/>
        <v>Report</v>
      </c>
      <c r="B343" s="35" t="s">
        <v>381</v>
      </c>
      <c r="C343" s="49">
        <v>130783</v>
      </c>
      <c r="D343" s="35" t="s">
        <v>410</v>
      </c>
      <c r="E343" s="35" t="s">
        <v>248</v>
      </c>
      <c r="F343" s="49" t="s">
        <v>65</v>
      </c>
      <c r="G343" s="49" t="s">
        <v>252</v>
      </c>
      <c r="H343" s="49">
        <v>430278</v>
      </c>
      <c r="I343" s="57">
        <v>41953</v>
      </c>
      <c r="J343" s="57">
        <v>41957</v>
      </c>
      <c r="K343" s="49" t="s">
        <v>234</v>
      </c>
      <c r="L343" s="57">
        <v>41991</v>
      </c>
      <c r="M343" s="43">
        <v>2</v>
      </c>
      <c r="N343" s="36" t="s">
        <v>104</v>
      </c>
      <c r="O343" s="49">
        <v>100</v>
      </c>
      <c r="P343" s="35" t="s">
        <v>54</v>
      </c>
      <c r="Q343" s="49">
        <v>3</v>
      </c>
    </row>
    <row r="344" spans="1:17" ht="12.75">
      <c r="A344" s="39" t="str">
        <f t="shared" si="6"/>
        <v>Report</v>
      </c>
      <c r="B344" s="35" t="s">
        <v>381</v>
      </c>
      <c r="C344" s="49">
        <v>130783</v>
      </c>
      <c r="D344" s="35" t="s">
        <v>410</v>
      </c>
      <c r="E344" s="35" t="s">
        <v>248</v>
      </c>
      <c r="F344" s="49" t="s">
        <v>65</v>
      </c>
      <c r="G344" s="49" t="s">
        <v>252</v>
      </c>
      <c r="H344" s="49">
        <v>430278</v>
      </c>
      <c r="I344" s="57">
        <v>41953</v>
      </c>
      <c r="J344" s="57">
        <v>41957</v>
      </c>
      <c r="K344" s="49" t="s">
        <v>234</v>
      </c>
      <c r="L344" s="57">
        <v>41991</v>
      </c>
      <c r="M344" s="43">
        <v>4</v>
      </c>
      <c r="N344" s="36" t="s">
        <v>46</v>
      </c>
      <c r="O344" s="49">
        <v>300</v>
      </c>
      <c r="P344" s="35" t="s">
        <v>63</v>
      </c>
      <c r="Q344" s="49">
        <v>2</v>
      </c>
    </row>
    <row r="345" spans="1:17" ht="12.75">
      <c r="A345" s="39" t="str">
        <f t="shared" si="6"/>
        <v>Report</v>
      </c>
      <c r="B345" s="35" t="s">
        <v>381</v>
      </c>
      <c r="C345" s="49">
        <v>130783</v>
      </c>
      <c r="D345" s="35" t="s">
        <v>410</v>
      </c>
      <c r="E345" s="35" t="s">
        <v>248</v>
      </c>
      <c r="F345" s="49" t="s">
        <v>65</v>
      </c>
      <c r="G345" s="49" t="s">
        <v>252</v>
      </c>
      <c r="H345" s="49">
        <v>430278</v>
      </c>
      <c r="I345" s="57">
        <v>41953</v>
      </c>
      <c r="J345" s="57">
        <v>41957</v>
      </c>
      <c r="K345" s="49" t="s">
        <v>234</v>
      </c>
      <c r="L345" s="57">
        <v>41991</v>
      </c>
      <c r="M345" s="43">
        <v>8</v>
      </c>
      <c r="N345" s="36" t="s">
        <v>341</v>
      </c>
      <c r="O345" s="49">
        <v>102</v>
      </c>
      <c r="P345" s="35" t="s">
        <v>95</v>
      </c>
      <c r="Q345" s="49">
        <v>2</v>
      </c>
    </row>
    <row r="346" spans="1:17" ht="12.75">
      <c r="A346" s="39" t="str">
        <f t="shared" si="6"/>
        <v>Report</v>
      </c>
      <c r="B346" s="35" t="s">
        <v>381</v>
      </c>
      <c r="C346" s="49">
        <v>130783</v>
      </c>
      <c r="D346" s="35" t="s">
        <v>410</v>
      </c>
      <c r="E346" s="35" t="s">
        <v>248</v>
      </c>
      <c r="F346" s="49" t="s">
        <v>65</v>
      </c>
      <c r="G346" s="49" t="s">
        <v>252</v>
      </c>
      <c r="H346" s="49">
        <v>430278</v>
      </c>
      <c r="I346" s="57">
        <v>41953</v>
      </c>
      <c r="J346" s="57">
        <v>41957</v>
      </c>
      <c r="K346" s="49" t="s">
        <v>234</v>
      </c>
      <c r="L346" s="57">
        <v>41991</v>
      </c>
      <c r="M346" s="43">
        <v>14</v>
      </c>
      <c r="N346" s="36" t="s">
        <v>50</v>
      </c>
      <c r="O346" s="49">
        <v>108</v>
      </c>
      <c r="P346" s="35" t="s">
        <v>52</v>
      </c>
      <c r="Q346" s="49">
        <v>1</v>
      </c>
    </row>
    <row r="347" spans="1:17" ht="12.75">
      <c r="A347" s="39" t="str">
        <f t="shared" si="6"/>
        <v>Report</v>
      </c>
      <c r="B347" s="35" t="s">
        <v>364</v>
      </c>
      <c r="C347" s="49">
        <v>58614</v>
      </c>
      <c r="D347" s="35" t="s">
        <v>424</v>
      </c>
      <c r="E347" s="35" t="s">
        <v>248</v>
      </c>
      <c r="F347" s="49" t="s">
        <v>22</v>
      </c>
      <c r="G347" s="49" t="s">
        <v>233</v>
      </c>
      <c r="H347" s="49">
        <v>429794</v>
      </c>
      <c r="I347" s="57">
        <v>41960</v>
      </c>
      <c r="J347" s="57">
        <v>41964</v>
      </c>
      <c r="K347" s="49" t="s">
        <v>234</v>
      </c>
      <c r="L347" s="57">
        <v>41996</v>
      </c>
      <c r="M347" s="43">
        <v>4</v>
      </c>
      <c r="N347" s="36" t="s">
        <v>46</v>
      </c>
      <c r="O347" s="49">
        <v>300</v>
      </c>
      <c r="P347" s="35" t="s">
        <v>63</v>
      </c>
      <c r="Q347" s="49">
        <v>2</v>
      </c>
    </row>
    <row r="348" spans="1:17" ht="12.75">
      <c r="A348" s="39" t="str">
        <f t="shared" si="6"/>
        <v>Report</v>
      </c>
      <c r="B348" s="35" t="s">
        <v>364</v>
      </c>
      <c r="C348" s="49">
        <v>58614</v>
      </c>
      <c r="D348" s="35" t="s">
        <v>424</v>
      </c>
      <c r="E348" s="35" t="s">
        <v>248</v>
      </c>
      <c r="F348" s="49" t="s">
        <v>22</v>
      </c>
      <c r="G348" s="49" t="s">
        <v>233</v>
      </c>
      <c r="H348" s="49">
        <v>429794</v>
      </c>
      <c r="I348" s="57">
        <v>41960</v>
      </c>
      <c r="J348" s="57">
        <v>41964</v>
      </c>
      <c r="K348" s="49" t="s">
        <v>234</v>
      </c>
      <c r="L348" s="57">
        <v>41996</v>
      </c>
      <c r="M348" s="43">
        <v>15</v>
      </c>
      <c r="N348" s="36" t="s">
        <v>45</v>
      </c>
      <c r="O348" s="49">
        <v>300</v>
      </c>
      <c r="P348" s="35" t="s">
        <v>101</v>
      </c>
      <c r="Q348" s="49">
        <v>2</v>
      </c>
    </row>
    <row r="349" spans="1:17" ht="12.75">
      <c r="A349" s="39" t="str">
        <f t="shared" si="6"/>
        <v>Report</v>
      </c>
      <c r="B349" s="35" t="s">
        <v>364</v>
      </c>
      <c r="C349" s="49">
        <v>58614</v>
      </c>
      <c r="D349" s="35" t="s">
        <v>424</v>
      </c>
      <c r="E349" s="35" t="s">
        <v>248</v>
      </c>
      <c r="F349" s="49" t="s">
        <v>22</v>
      </c>
      <c r="G349" s="49" t="s">
        <v>233</v>
      </c>
      <c r="H349" s="49">
        <v>429794</v>
      </c>
      <c r="I349" s="57">
        <v>41960</v>
      </c>
      <c r="J349" s="57">
        <v>41964</v>
      </c>
      <c r="K349" s="49" t="s">
        <v>234</v>
      </c>
      <c r="L349" s="57">
        <v>41996</v>
      </c>
      <c r="M349" s="43">
        <v>1</v>
      </c>
      <c r="N349" s="36" t="s">
        <v>47</v>
      </c>
      <c r="O349" s="49">
        <v>300</v>
      </c>
      <c r="P349" s="35" t="s">
        <v>51</v>
      </c>
      <c r="Q349" s="49">
        <v>2</v>
      </c>
    </row>
    <row r="350" spans="1:17" ht="12.75">
      <c r="A350" s="39" t="str">
        <f t="shared" si="6"/>
        <v>Report</v>
      </c>
      <c r="B350" s="35" t="s">
        <v>364</v>
      </c>
      <c r="C350" s="49">
        <v>58614</v>
      </c>
      <c r="D350" s="35" t="s">
        <v>424</v>
      </c>
      <c r="E350" s="35" t="s">
        <v>248</v>
      </c>
      <c r="F350" s="49" t="s">
        <v>22</v>
      </c>
      <c r="G350" s="49" t="s">
        <v>233</v>
      </c>
      <c r="H350" s="49">
        <v>429794</v>
      </c>
      <c r="I350" s="57">
        <v>41960</v>
      </c>
      <c r="J350" s="57">
        <v>41964</v>
      </c>
      <c r="K350" s="49" t="s">
        <v>234</v>
      </c>
      <c r="L350" s="57">
        <v>41996</v>
      </c>
      <c r="M350" s="43">
        <v>15</v>
      </c>
      <c r="N350" s="36" t="s">
        <v>45</v>
      </c>
      <c r="O350" s="49">
        <v>401</v>
      </c>
      <c r="P350" s="35" t="s">
        <v>102</v>
      </c>
      <c r="Q350" s="49">
        <v>2</v>
      </c>
    </row>
    <row r="351" spans="1:17" ht="12.75">
      <c r="A351" s="39" t="str">
        <f t="shared" si="6"/>
        <v>Report</v>
      </c>
      <c r="B351" s="35" t="s">
        <v>428</v>
      </c>
      <c r="C351" s="49">
        <v>55459</v>
      </c>
      <c r="D351" s="35" t="s">
        <v>276</v>
      </c>
      <c r="E351" s="35" t="s">
        <v>275</v>
      </c>
      <c r="F351" s="49" t="s">
        <v>22</v>
      </c>
      <c r="G351" s="49" t="s">
        <v>233</v>
      </c>
      <c r="H351" s="49">
        <v>430250</v>
      </c>
      <c r="I351" s="57">
        <v>41967</v>
      </c>
      <c r="J351" s="57">
        <v>41971</v>
      </c>
      <c r="K351" s="49" t="s">
        <v>234</v>
      </c>
      <c r="L351" s="57">
        <v>42011</v>
      </c>
      <c r="M351" s="43">
        <v>14</v>
      </c>
      <c r="N351" s="36" t="s">
        <v>50</v>
      </c>
      <c r="O351" s="49">
        <v>204</v>
      </c>
      <c r="P351" s="35" t="s">
        <v>112</v>
      </c>
      <c r="Q351" s="49">
        <v>4</v>
      </c>
    </row>
    <row r="352" spans="1:17" ht="12.75">
      <c r="A352" s="39" t="str">
        <f t="shared" si="6"/>
        <v>Report</v>
      </c>
      <c r="B352" s="35" t="s">
        <v>428</v>
      </c>
      <c r="C352" s="49">
        <v>55459</v>
      </c>
      <c r="D352" s="35" t="s">
        <v>276</v>
      </c>
      <c r="E352" s="35" t="s">
        <v>275</v>
      </c>
      <c r="F352" s="49" t="s">
        <v>22</v>
      </c>
      <c r="G352" s="49" t="s">
        <v>233</v>
      </c>
      <c r="H352" s="49">
        <v>430250</v>
      </c>
      <c r="I352" s="57">
        <v>41967</v>
      </c>
      <c r="J352" s="57">
        <v>41971</v>
      </c>
      <c r="K352" s="49" t="s">
        <v>234</v>
      </c>
      <c r="L352" s="57">
        <v>42011</v>
      </c>
      <c r="M352" s="43">
        <v>15</v>
      </c>
      <c r="N352" s="36" t="s">
        <v>45</v>
      </c>
      <c r="O352" s="49">
        <v>300</v>
      </c>
      <c r="P352" s="35" t="s">
        <v>101</v>
      </c>
      <c r="Q352" s="49">
        <v>3</v>
      </c>
    </row>
    <row r="353" spans="1:17" ht="12.75">
      <c r="A353" s="39" t="str">
        <f aca="true" t="shared" si="7" ref="A353:A376">IF(C353&lt;&gt;"",HYPERLINK(CONCATENATE("http://reports.ofsted.gov.uk/inspection-reports/find-inspection-report/provider/ELS/",C353),"Report"),"")</f>
        <v>Report</v>
      </c>
      <c r="B353" s="35" t="s">
        <v>353</v>
      </c>
      <c r="C353" s="49">
        <v>52911</v>
      </c>
      <c r="D353" s="35" t="s">
        <v>238</v>
      </c>
      <c r="E353" s="35" t="s">
        <v>342</v>
      </c>
      <c r="F353" s="49" t="s">
        <v>68</v>
      </c>
      <c r="G353" s="49" t="s">
        <v>285</v>
      </c>
      <c r="H353" s="49">
        <v>446661</v>
      </c>
      <c r="I353" s="57">
        <v>41946</v>
      </c>
      <c r="J353" s="57">
        <v>41950</v>
      </c>
      <c r="K353" s="49" t="s">
        <v>234</v>
      </c>
      <c r="L353" s="57">
        <v>41983</v>
      </c>
      <c r="M353" s="43">
        <v>14</v>
      </c>
      <c r="N353" s="36" t="s">
        <v>50</v>
      </c>
      <c r="O353" s="49">
        <v>204</v>
      </c>
      <c r="P353" s="35" t="s">
        <v>112</v>
      </c>
      <c r="Q353" s="49">
        <v>2</v>
      </c>
    </row>
    <row r="354" spans="1:17" ht="12.75">
      <c r="A354" s="39" t="str">
        <f t="shared" si="7"/>
        <v>Report</v>
      </c>
      <c r="B354" s="35" t="s">
        <v>353</v>
      </c>
      <c r="C354" s="49">
        <v>52911</v>
      </c>
      <c r="D354" s="35" t="s">
        <v>238</v>
      </c>
      <c r="E354" s="35" t="s">
        <v>342</v>
      </c>
      <c r="F354" s="49" t="s">
        <v>68</v>
      </c>
      <c r="G354" s="49" t="s">
        <v>285</v>
      </c>
      <c r="H354" s="49">
        <v>446661</v>
      </c>
      <c r="I354" s="57">
        <v>41946</v>
      </c>
      <c r="J354" s="57">
        <v>41950</v>
      </c>
      <c r="K354" s="49" t="s">
        <v>234</v>
      </c>
      <c r="L354" s="57">
        <v>41983</v>
      </c>
      <c r="M354" s="43">
        <v>15</v>
      </c>
      <c r="N354" s="36" t="s">
        <v>45</v>
      </c>
      <c r="O354" s="49">
        <v>300</v>
      </c>
      <c r="P354" s="35" t="s">
        <v>101</v>
      </c>
      <c r="Q354" s="49">
        <v>2</v>
      </c>
    </row>
    <row r="355" spans="1:17" ht="12.75">
      <c r="A355" s="39" t="str">
        <f t="shared" si="7"/>
        <v>Report</v>
      </c>
      <c r="B355" s="35" t="s">
        <v>353</v>
      </c>
      <c r="C355" s="49">
        <v>52911</v>
      </c>
      <c r="D355" s="35" t="s">
        <v>238</v>
      </c>
      <c r="E355" s="35" t="s">
        <v>342</v>
      </c>
      <c r="F355" s="49" t="s">
        <v>68</v>
      </c>
      <c r="G355" s="49" t="s">
        <v>285</v>
      </c>
      <c r="H355" s="49">
        <v>446661</v>
      </c>
      <c r="I355" s="57">
        <v>41946</v>
      </c>
      <c r="J355" s="57">
        <v>41950</v>
      </c>
      <c r="K355" s="49" t="s">
        <v>234</v>
      </c>
      <c r="L355" s="57">
        <v>41983</v>
      </c>
      <c r="M355" s="43">
        <v>17</v>
      </c>
      <c r="N355" s="36" t="s">
        <v>110</v>
      </c>
      <c r="O355" s="49">
        <v>0</v>
      </c>
      <c r="P355" s="35" t="s">
        <v>110</v>
      </c>
      <c r="Q355" s="49">
        <v>3</v>
      </c>
    </row>
    <row r="356" spans="1:17" ht="12.75">
      <c r="A356" s="39" t="str">
        <f t="shared" si="7"/>
        <v>Report</v>
      </c>
      <c r="B356" s="35" t="s">
        <v>353</v>
      </c>
      <c r="C356" s="49">
        <v>52911</v>
      </c>
      <c r="D356" s="35" t="s">
        <v>238</v>
      </c>
      <c r="E356" s="35" t="s">
        <v>342</v>
      </c>
      <c r="F356" s="49" t="s">
        <v>68</v>
      </c>
      <c r="G356" s="49" t="s">
        <v>285</v>
      </c>
      <c r="H356" s="49">
        <v>446661</v>
      </c>
      <c r="I356" s="57">
        <v>41946</v>
      </c>
      <c r="J356" s="57">
        <v>41950</v>
      </c>
      <c r="K356" s="49" t="s">
        <v>234</v>
      </c>
      <c r="L356" s="57">
        <v>41983</v>
      </c>
      <c r="M356" s="43">
        <v>9</v>
      </c>
      <c r="N356" s="36" t="s">
        <v>143</v>
      </c>
      <c r="O356" s="49">
        <v>200</v>
      </c>
      <c r="P356" s="35" t="s">
        <v>58</v>
      </c>
      <c r="Q356" s="49">
        <v>3</v>
      </c>
    </row>
    <row r="357" spans="1:17" ht="12.75">
      <c r="A357" s="39" t="str">
        <f t="shared" si="7"/>
        <v>Report</v>
      </c>
      <c r="B357" s="35" t="s">
        <v>236</v>
      </c>
      <c r="C357" s="49">
        <v>139245</v>
      </c>
      <c r="D357" s="35" t="s">
        <v>238</v>
      </c>
      <c r="E357" s="35" t="s">
        <v>342</v>
      </c>
      <c r="F357" s="49" t="s">
        <v>239</v>
      </c>
      <c r="G357" s="49" t="s">
        <v>240</v>
      </c>
      <c r="H357" s="49">
        <v>446689</v>
      </c>
      <c r="I357" s="57">
        <v>41898</v>
      </c>
      <c r="J357" s="57">
        <v>41900</v>
      </c>
      <c r="K357" s="49" t="s">
        <v>234</v>
      </c>
      <c r="L357" s="57">
        <v>41933</v>
      </c>
      <c r="M357" s="43">
        <v>14</v>
      </c>
      <c r="N357" s="36" t="s">
        <v>50</v>
      </c>
      <c r="O357" s="49">
        <v>108</v>
      </c>
      <c r="P357" s="35" t="s">
        <v>52</v>
      </c>
      <c r="Q357" s="49">
        <v>4</v>
      </c>
    </row>
    <row r="358" spans="1:17" ht="12.75">
      <c r="A358" s="39" t="str">
        <f t="shared" si="7"/>
        <v>Report</v>
      </c>
      <c r="B358" s="35" t="s">
        <v>320</v>
      </c>
      <c r="C358" s="49">
        <v>129383</v>
      </c>
      <c r="D358" s="35" t="s">
        <v>293</v>
      </c>
      <c r="E358" s="35" t="s">
        <v>292</v>
      </c>
      <c r="F358" s="49" t="s">
        <v>65</v>
      </c>
      <c r="G358" s="49" t="s">
        <v>252</v>
      </c>
      <c r="H358" s="49">
        <v>430269</v>
      </c>
      <c r="I358" s="57">
        <v>41932</v>
      </c>
      <c r="J358" s="57">
        <v>41936</v>
      </c>
      <c r="K358" s="49" t="s">
        <v>234</v>
      </c>
      <c r="L358" s="57">
        <v>41971</v>
      </c>
      <c r="M358" s="43">
        <v>5</v>
      </c>
      <c r="N358" s="36" t="s">
        <v>343</v>
      </c>
      <c r="O358" s="49">
        <v>200</v>
      </c>
      <c r="P358" s="35" t="s">
        <v>99</v>
      </c>
      <c r="Q358" s="49">
        <v>2</v>
      </c>
    </row>
    <row r="359" spans="1:17" ht="12.75">
      <c r="A359" s="39" t="str">
        <f t="shared" si="7"/>
        <v>Report</v>
      </c>
      <c r="B359" s="35" t="s">
        <v>320</v>
      </c>
      <c r="C359" s="49">
        <v>129383</v>
      </c>
      <c r="D359" s="35" t="s">
        <v>293</v>
      </c>
      <c r="E359" s="35" t="s">
        <v>292</v>
      </c>
      <c r="F359" s="49" t="s">
        <v>65</v>
      </c>
      <c r="G359" s="49" t="s">
        <v>252</v>
      </c>
      <c r="H359" s="49">
        <v>430269</v>
      </c>
      <c r="I359" s="57">
        <v>41932</v>
      </c>
      <c r="J359" s="57">
        <v>41936</v>
      </c>
      <c r="K359" s="49" t="s">
        <v>234</v>
      </c>
      <c r="L359" s="57">
        <v>41971</v>
      </c>
      <c r="M359" s="43">
        <v>7</v>
      </c>
      <c r="N359" s="36" t="s">
        <v>53</v>
      </c>
      <c r="O359" s="49">
        <v>301</v>
      </c>
      <c r="P359" s="35" t="s">
        <v>49</v>
      </c>
      <c r="Q359" s="49">
        <v>3</v>
      </c>
    </row>
    <row r="360" spans="1:17" ht="12.75">
      <c r="A360" s="39" t="str">
        <f t="shared" si="7"/>
        <v>Report</v>
      </c>
      <c r="B360" s="35" t="s">
        <v>320</v>
      </c>
      <c r="C360" s="49">
        <v>129383</v>
      </c>
      <c r="D360" s="35" t="s">
        <v>293</v>
      </c>
      <c r="E360" s="35" t="s">
        <v>292</v>
      </c>
      <c r="F360" s="49" t="s">
        <v>65</v>
      </c>
      <c r="G360" s="49" t="s">
        <v>252</v>
      </c>
      <c r="H360" s="49">
        <v>430269</v>
      </c>
      <c r="I360" s="57">
        <v>41932</v>
      </c>
      <c r="J360" s="57">
        <v>41936</v>
      </c>
      <c r="K360" s="49" t="s">
        <v>234</v>
      </c>
      <c r="L360" s="57">
        <v>41971</v>
      </c>
      <c r="M360" s="43">
        <v>15</v>
      </c>
      <c r="N360" s="36" t="s">
        <v>45</v>
      </c>
      <c r="O360" s="49">
        <v>200</v>
      </c>
      <c r="P360" s="35" t="s">
        <v>59</v>
      </c>
      <c r="Q360" s="49">
        <v>3</v>
      </c>
    </row>
    <row r="361" spans="1:17" ht="12.75">
      <c r="A361" s="39" t="str">
        <f t="shared" si="7"/>
        <v>Report</v>
      </c>
      <c r="B361" s="35" t="s">
        <v>320</v>
      </c>
      <c r="C361" s="49">
        <v>129383</v>
      </c>
      <c r="D361" s="35" t="s">
        <v>293</v>
      </c>
      <c r="E361" s="35" t="s">
        <v>292</v>
      </c>
      <c r="F361" s="49" t="s">
        <v>65</v>
      </c>
      <c r="G361" s="49" t="s">
        <v>252</v>
      </c>
      <c r="H361" s="49">
        <v>430269</v>
      </c>
      <c r="I361" s="57">
        <v>41932</v>
      </c>
      <c r="J361" s="57">
        <v>41936</v>
      </c>
      <c r="K361" s="49" t="s">
        <v>234</v>
      </c>
      <c r="L361" s="57">
        <v>41971</v>
      </c>
      <c r="M361" s="43">
        <v>15</v>
      </c>
      <c r="N361" s="36" t="s">
        <v>45</v>
      </c>
      <c r="O361" s="49">
        <v>300</v>
      </c>
      <c r="P361" s="35" t="s">
        <v>101</v>
      </c>
      <c r="Q361" s="49">
        <v>3</v>
      </c>
    </row>
    <row r="362" spans="1:17" ht="12.75">
      <c r="A362" s="39" t="str">
        <f t="shared" si="7"/>
        <v>Report</v>
      </c>
      <c r="B362" s="35" t="s">
        <v>320</v>
      </c>
      <c r="C362" s="49">
        <v>129383</v>
      </c>
      <c r="D362" s="35" t="s">
        <v>293</v>
      </c>
      <c r="E362" s="35" t="s">
        <v>292</v>
      </c>
      <c r="F362" s="49" t="s">
        <v>65</v>
      </c>
      <c r="G362" s="49" t="s">
        <v>252</v>
      </c>
      <c r="H362" s="49">
        <v>430269</v>
      </c>
      <c r="I362" s="57">
        <v>41932</v>
      </c>
      <c r="J362" s="57">
        <v>41936</v>
      </c>
      <c r="K362" s="49" t="s">
        <v>234</v>
      </c>
      <c r="L362" s="57">
        <v>41971</v>
      </c>
      <c r="M362" s="43">
        <v>8</v>
      </c>
      <c r="N362" s="36" t="s">
        <v>341</v>
      </c>
      <c r="O362" s="49">
        <v>101</v>
      </c>
      <c r="P362" s="35" t="s">
        <v>124</v>
      </c>
      <c r="Q362" s="49">
        <v>3</v>
      </c>
    </row>
    <row r="363" spans="1:17" ht="12.75">
      <c r="A363" s="39" t="str">
        <f t="shared" si="7"/>
        <v>Report</v>
      </c>
      <c r="B363" s="35" t="s">
        <v>320</v>
      </c>
      <c r="C363" s="49">
        <v>129383</v>
      </c>
      <c r="D363" s="35" t="s">
        <v>293</v>
      </c>
      <c r="E363" s="35" t="s">
        <v>292</v>
      </c>
      <c r="F363" s="49" t="s">
        <v>65</v>
      </c>
      <c r="G363" s="49" t="s">
        <v>252</v>
      </c>
      <c r="H363" s="49">
        <v>430269</v>
      </c>
      <c r="I363" s="57">
        <v>41932</v>
      </c>
      <c r="J363" s="57">
        <v>41936</v>
      </c>
      <c r="K363" s="49" t="s">
        <v>234</v>
      </c>
      <c r="L363" s="57">
        <v>41971</v>
      </c>
      <c r="M363" s="43">
        <v>14</v>
      </c>
      <c r="N363" s="36" t="s">
        <v>50</v>
      </c>
      <c r="O363" s="49">
        <v>113</v>
      </c>
      <c r="P363" s="35" t="s">
        <v>159</v>
      </c>
      <c r="Q363" s="49">
        <v>3</v>
      </c>
    </row>
    <row r="364" spans="1:17" ht="12.75">
      <c r="A364" s="39" t="str">
        <f t="shared" si="7"/>
        <v>Report</v>
      </c>
      <c r="B364" s="35" t="s">
        <v>320</v>
      </c>
      <c r="C364" s="49">
        <v>129383</v>
      </c>
      <c r="D364" s="35" t="s">
        <v>293</v>
      </c>
      <c r="E364" s="35" t="s">
        <v>292</v>
      </c>
      <c r="F364" s="49" t="s">
        <v>65</v>
      </c>
      <c r="G364" s="49" t="s">
        <v>252</v>
      </c>
      <c r="H364" s="49">
        <v>430269</v>
      </c>
      <c r="I364" s="57">
        <v>41932</v>
      </c>
      <c r="J364" s="57">
        <v>41936</v>
      </c>
      <c r="K364" s="49" t="s">
        <v>234</v>
      </c>
      <c r="L364" s="57">
        <v>41971</v>
      </c>
      <c r="M364" s="43">
        <v>1</v>
      </c>
      <c r="N364" s="36" t="s">
        <v>47</v>
      </c>
      <c r="O364" s="49">
        <v>300</v>
      </c>
      <c r="P364" s="35" t="s">
        <v>51</v>
      </c>
      <c r="Q364" s="49">
        <v>2</v>
      </c>
    </row>
    <row r="365" spans="1:17" ht="12.75">
      <c r="A365" s="39" t="str">
        <f t="shared" si="7"/>
        <v>Report</v>
      </c>
      <c r="B365" s="35" t="s">
        <v>291</v>
      </c>
      <c r="C365" s="49">
        <v>130845</v>
      </c>
      <c r="D365" s="35" t="s">
        <v>293</v>
      </c>
      <c r="E365" s="35" t="s">
        <v>292</v>
      </c>
      <c r="F365" s="49" t="s">
        <v>65</v>
      </c>
      <c r="G365" s="49" t="s">
        <v>252</v>
      </c>
      <c r="H365" s="49">
        <v>430283</v>
      </c>
      <c r="I365" s="57">
        <v>41919</v>
      </c>
      <c r="J365" s="57">
        <v>41922</v>
      </c>
      <c r="K365" s="49" t="s">
        <v>234</v>
      </c>
      <c r="L365" s="57">
        <v>41957</v>
      </c>
      <c r="M365" s="43">
        <v>12</v>
      </c>
      <c r="N365" s="36" t="s">
        <v>165</v>
      </c>
      <c r="O365" s="49">
        <v>100</v>
      </c>
      <c r="P365" s="35" t="s">
        <v>57</v>
      </c>
      <c r="Q365" s="49">
        <v>3</v>
      </c>
    </row>
    <row r="366" spans="1:17" ht="12.75">
      <c r="A366" s="39" t="str">
        <f t="shared" si="7"/>
        <v>Report</v>
      </c>
      <c r="B366" s="35" t="s">
        <v>291</v>
      </c>
      <c r="C366" s="49">
        <v>130845</v>
      </c>
      <c r="D366" s="35" t="s">
        <v>293</v>
      </c>
      <c r="E366" s="35" t="s">
        <v>292</v>
      </c>
      <c r="F366" s="49" t="s">
        <v>65</v>
      </c>
      <c r="G366" s="49" t="s">
        <v>252</v>
      </c>
      <c r="H366" s="49">
        <v>430283</v>
      </c>
      <c r="I366" s="57">
        <v>41919</v>
      </c>
      <c r="J366" s="57">
        <v>41922</v>
      </c>
      <c r="K366" s="49" t="s">
        <v>234</v>
      </c>
      <c r="L366" s="57">
        <v>41957</v>
      </c>
      <c r="M366" s="43">
        <v>8</v>
      </c>
      <c r="N366" s="36" t="s">
        <v>341</v>
      </c>
      <c r="O366" s="49">
        <v>101</v>
      </c>
      <c r="P366" s="35" t="s">
        <v>124</v>
      </c>
      <c r="Q366" s="49">
        <v>1</v>
      </c>
    </row>
    <row r="367" spans="1:17" ht="12.75">
      <c r="A367" s="39" t="str">
        <f t="shared" si="7"/>
        <v>Report</v>
      </c>
      <c r="B367" s="35" t="s">
        <v>291</v>
      </c>
      <c r="C367" s="49">
        <v>130845</v>
      </c>
      <c r="D367" s="35" t="s">
        <v>293</v>
      </c>
      <c r="E367" s="35" t="s">
        <v>292</v>
      </c>
      <c r="F367" s="49" t="s">
        <v>65</v>
      </c>
      <c r="G367" s="49" t="s">
        <v>252</v>
      </c>
      <c r="H367" s="49">
        <v>430283</v>
      </c>
      <c r="I367" s="57">
        <v>41919</v>
      </c>
      <c r="J367" s="57">
        <v>41922</v>
      </c>
      <c r="K367" s="49" t="s">
        <v>234</v>
      </c>
      <c r="L367" s="57">
        <v>41957</v>
      </c>
      <c r="M367" s="43">
        <v>9</v>
      </c>
      <c r="N367" s="36" t="s">
        <v>143</v>
      </c>
      <c r="O367" s="49">
        <v>200</v>
      </c>
      <c r="P367" s="35" t="s">
        <v>58</v>
      </c>
      <c r="Q367" s="49">
        <v>2</v>
      </c>
    </row>
    <row r="368" spans="1:17" ht="12.75">
      <c r="A368" s="39" t="str">
        <f t="shared" si="7"/>
        <v>Report</v>
      </c>
      <c r="B368" s="35" t="s">
        <v>291</v>
      </c>
      <c r="C368" s="49">
        <v>130845</v>
      </c>
      <c r="D368" s="35" t="s">
        <v>293</v>
      </c>
      <c r="E368" s="35" t="s">
        <v>292</v>
      </c>
      <c r="F368" s="49" t="s">
        <v>65</v>
      </c>
      <c r="G368" s="49" t="s">
        <v>252</v>
      </c>
      <c r="H368" s="49">
        <v>430283</v>
      </c>
      <c r="I368" s="57">
        <v>41919</v>
      </c>
      <c r="J368" s="57">
        <v>41922</v>
      </c>
      <c r="K368" s="49" t="s">
        <v>234</v>
      </c>
      <c r="L368" s="57">
        <v>41957</v>
      </c>
      <c r="M368" s="43">
        <v>11</v>
      </c>
      <c r="N368" s="36" t="s">
        <v>56</v>
      </c>
      <c r="O368" s="49">
        <v>0</v>
      </c>
      <c r="P368" s="35" t="s">
        <v>56</v>
      </c>
      <c r="Q368" s="49">
        <v>3</v>
      </c>
    </row>
    <row r="369" spans="1:17" ht="12.75">
      <c r="A369" s="39" t="str">
        <f t="shared" si="7"/>
        <v>Report</v>
      </c>
      <c r="B369" s="35" t="s">
        <v>291</v>
      </c>
      <c r="C369" s="49">
        <v>130845</v>
      </c>
      <c r="D369" s="35" t="s">
        <v>293</v>
      </c>
      <c r="E369" s="35" t="s">
        <v>292</v>
      </c>
      <c r="F369" s="49" t="s">
        <v>65</v>
      </c>
      <c r="G369" s="49" t="s">
        <v>252</v>
      </c>
      <c r="H369" s="49">
        <v>430283</v>
      </c>
      <c r="I369" s="57">
        <v>41919</v>
      </c>
      <c r="J369" s="57">
        <v>41922</v>
      </c>
      <c r="K369" s="49" t="s">
        <v>234</v>
      </c>
      <c r="L369" s="57">
        <v>41957</v>
      </c>
      <c r="M369" s="43">
        <v>8</v>
      </c>
      <c r="N369" s="36" t="s">
        <v>341</v>
      </c>
      <c r="O369" s="49">
        <v>102</v>
      </c>
      <c r="P369" s="35" t="s">
        <v>95</v>
      </c>
      <c r="Q369" s="49">
        <v>1</v>
      </c>
    </row>
    <row r="370" spans="1:17" ht="12.75">
      <c r="A370" s="39" t="str">
        <f t="shared" si="7"/>
        <v>Report</v>
      </c>
      <c r="B370" s="35" t="s">
        <v>291</v>
      </c>
      <c r="C370" s="49">
        <v>130845</v>
      </c>
      <c r="D370" s="35" t="s">
        <v>293</v>
      </c>
      <c r="E370" s="35" t="s">
        <v>292</v>
      </c>
      <c r="F370" s="49" t="s">
        <v>65</v>
      </c>
      <c r="G370" s="49" t="s">
        <v>252</v>
      </c>
      <c r="H370" s="49">
        <v>430283</v>
      </c>
      <c r="I370" s="57">
        <v>41919</v>
      </c>
      <c r="J370" s="57">
        <v>41922</v>
      </c>
      <c r="K370" s="49" t="s">
        <v>234</v>
      </c>
      <c r="L370" s="57">
        <v>41957</v>
      </c>
      <c r="M370" s="43">
        <v>9</v>
      </c>
      <c r="N370" s="36" t="s">
        <v>143</v>
      </c>
      <c r="O370" s="49">
        <v>100</v>
      </c>
      <c r="P370" s="35" t="s">
        <v>108</v>
      </c>
      <c r="Q370" s="49">
        <v>2</v>
      </c>
    </row>
    <row r="371" spans="1:17" ht="12.75">
      <c r="A371" s="39" t="str">
        <f t="shared" si="7"/>
        <v>Report</v>
      </c>
      <c r="B371" s="35" t="s">
        <v>420</v>
      </c>
      <c r="C371" s="49">
        <v>130824</v>
      </c>
      <c r="D371" s="35" t="s">
        <v>299</v>
      </c>
      <c r="E371" s="35" t="s">
        <v>292</v>
      </c>
      <c r="F371" s="49" t="s">
        <v>65</v>
      </c>
      <c r="G371" s="49" t="s">
        <v>267</v>
      </c>
      <c r="H371" s="49">
        <v>446540</v>
      </c>
      <c r="I371" s="57">
        <v>41982</v>
      </c>
      <c r="J371" s="57">
        <v>41985</v>
      </c>
      <c r="K371" s="49" t="s">
        <v>234</v>
      </c>
      <c r="L371" s="57">
        <v>42025</v>
      </c>
      <c r="M371" s="43">
        <v>9</v>
      </c>
      <c r="N371" s="36" t="s">
        <v>143</v>
      </c>
      <c r="O371" s="49">
        <v>300</v>
      </c>
      <c r="P371" s="35" t="s">
        <v>86</v>
      </c>
      <c r="Q371" s="49">
        <v>1</v>
      </c>
    </row>
    <row r="372" spans="1:17" ht="12.75">
      <c r="A372" s="39" t="str">
        <f t="shared" si="7"/>
        <v>Report</v>
      </c>
      <c r="B372" s="35" t="s">
        <v>420</v>
      </c>
      <c r="C372" s="49">
        <v>130824</v>
      </c>
      <c r="D372" s="35" t="s">
        <v>299</v>
      </c>
      <c r="E372" s="35" t="s">
        <v>292</v>
      </c>
      <c r="F372" s="49" t="s">
        <v>65</v>
      </c>
      <c r="G372" s="49" t="s">
        <v>267</v>
      </c>
      <c r="H372" s="49">
        <v>446540</v>
      </c>
      <c r="I372" s="57">
        <v>41982</v>
      </c>
      <c r="J372" s="57">
        <v>41985</v>
      </c>
      <c r="K372" s="49" t="s">
        <v>234</v>
      </c>
      <c r="L372" s="57">
        <v>42025</v>
      </c>
      <c r="M372" s="43">
        <v>15</v>
      </c>
      <c r="N372" s="36" t="s">
        <v>45</v>
      </c>
      <c r="O372" s="49">
        <v>100</v>
      </c>
      <c r="P372" s="35" t="s">
        <v>142</v>
      </c>
      <c r="Q372" s="49">
        <v>2</v>
      </c>
    </row>
    <row r="373" spans="1:17" ht="12.75">
      <c r="A373" s="39" t="str">
        <f t="shared" si="7"/>
        <v>Report</v>
      </c>
      <c r="B373" s="35" t="s">
        <v>420</v>
      </c>
      <c r="C373" s="49">
        <v>130824</v>
      </c>
      <c r="D373" s="35" t="s">
        <v>299</v>
      </c>
      <c r="E373" s="35" t="s">
        <v>292</v>
      </c>
      <c r="F373" s="49" t="s">
        <v>65</v>
      </c>
      <c r="G373" s="49" t="s">
        <v>267</v>
      </c>
      <c r="H373" s="49">
        <v>446540</v>
      </c>
      <c r="I373" s="57">
        <v>41982</v>
      </c>
      <c r="J373" s="57">
        <v>41985</v>
      </c>
      <c r="K373" s="49" t="s">
        <v>234</v>
      </c>
      <c r="L373" s="57">
        <v>42025</v>
      </c>
      <c r="M373" s="43">
        <v>5</v>
      </c>
      <c r="N373" s="36" t="s">
        <v>343</v>
      </c>
      <c r="O373" s="49">
        <v>200</v>
      </c>
      <c r="P373" s="35" t="s">
        <v>99</v>
      </c>
      <c r="Q373" s="49">
        <v>3</v>
      </c>
    </row>
    <row r="374" spans="1:17" ht="12.75">
      <c r="A374" s="39" t="str">
        <f t="shared" si="7"/>
        <v>Report</v>
      </c>
      <c r="B374" s="35" t="s">
        <v>339</v>
      </c>
      <c r="C374" s="49">
        <v>131950</v>
      </c>
      <c r="D374" s="35" t="s">
        <v>299</v>
      </c>
      <c r="E374" s="35" t="s">
        <v>292</v>
      </c>
      <c r="F374" s="49" t="s">
        <v>24</v>
      </c>
      <c r="G374" s="49" t="s">
        <v>240</v>
      </c>
      <c r="H374" s="49">
        <v>446687</v>
      </c>
      <c r="I374" s="57">
        <v>41933</v>
      </c>
      <c r="J374" s="57">
        <v>41934</v>
      </c>
      <c r="K374" s="49" t="s">
        <v>234</v>
      </c>
      <c r="L374" s="57">
        <v>41976</v>
      </c>
      <c r="M374" s="43">
        <v>14</v>
      </c>
      <c r="N374" s="36" t="s">
        <v>50</v>
      </c>
      <c r="O374" s="49">
        <v>108</v>
      </c>
      <c r="P374" s="35" t="s">
        <v>52</v>
      </c>
      <c r="Q374" s="49">
        <v>3</v>
      </c>
    </row>
    <row r="375" spans="1:17" ht="12.75">
      <c r="A375" s="39" t="str">
        <f t="shared" si="7"/>
        <v>Report</v>
      </c>
      <c r="B375" s="35" t="s">
        <v>357</v>
      </c>
      <c r="C375" s="49">
        <v>58805</v>
      </c>
      <c r="D375" s="35" t="s">
        <v>299</v>
      </c>
      <c r="E375" s="35" t="s">
        <v>292</v>
      </c>
      <c r="F375" s="49" t="s">
        <v>23</v>
      </c>
      <c r="G375" s="49" t="s">
        <v>233</v>
      </c>
      <c r="H375" s="49">
        <v>430252</v>
      </c>
      <c r="I375" s="57">
        <v>41953</v>
      </c>
      <c r="J375" s="57">
        <v>41957</v>
      </c>
      <c r="K375" s="49" t="s">
        <v>234</v>
      </c>
      <c r="L375" s="57">
        <v>41992</v>
      </c>
      <c r="M375" s="43">
        <v>7</v>
      </c>
      <c r="N375" s="36" t="s">
        <v>53</v>
      </c>
      <c r="O375" s="49">
        <v>400</v>
      </c>
      <c r="P375" s="35" t="s">
        <v>91</v>
      </c>
      <c r="Q375" s="49">
        <v>2</v>
      </c>
    </row>
    <row r="376" spans="1:17" ht="12.75">
      <c r="A376" s="39" t="str">
        <f t="shared" si="7"/>
        <v>Report</v>
      </c>
      <c r="B376" s="35" t="s">
        <v>357</v>
      </c>
      <c r="C376" s="49">
        <v>58805</v>
      </c>
      <c r="D376" s="35" t="s">
        <v>299</v>
      </c>
      <c r="E376" s="35" t="s">
        <v>292</v>
      </c>
      <c r="F376" s="49" t="s">
        <v>23</v>
      </c>
      <c r="G376" s="49" t="s">
        <v>233</v>
      </c>
      <c r="H376" s="49">
        <v>430252</v>
      </c>
      <c r="I376" s="57">
        <v>41953</v>
      </c>
      <c r="J376" s="57">
        <v>41957</v>
      </c>
      <c r="K376" s="49" t="s">
        <v>234</v>
      </c>
      <c r="L376" s="57">
        <v>41992</v>
      </c>
      <c r="M376" s="43">
        <v>15</v>
      </c>
      <c r="N376" s="36" t="s">
        <v>45</v>
      </c>
      <c r="O376" s="49">
        <v>300</v>
      </c>
      <c r="P376" s="35" t="s">
        <v>101</v>
      </c>
      <c r="Q376" s="49">
        <v>3</v>
      </c>
    </row>
    <row r="582" spans="1:17" s="3" customFormat="1" ht="12.75">
      <c r="A582"/>
      <c r="B582" s="35"/>
      <c r="C582"/>
      <c r="D582" s="35"/>
      <c r="E582" s="35"/>
      <c r="F582"/>
      <c r="G582"/>
      <c r="H582"/>
      <c r="I582" s="36"/>
      <c r="J582" s="36"/>
      <c r="K582"/>
      <c r="L582" s="36"/>
      <c r="M582" s="43"/>
      <c r="N582" s="36"/>
      <c r="O582"/>
      <c r="P582" s="35"/>
      <c r="Q582"/>
    </row>
    <row r="816" ht="13.5" customHeight="1"/>
    <row r="825" spans="1:17" s="3" customFormat="1" ht="12.75">
      <c r="A825"/>
      <c r="B825" s="35"/>
      <c r="C825"/>
      <c r="D825" s="35"/>
      <c r="E825" s="35"/>
      <c r="F825"/>
      <c r="G825"/>
      <c r="H825"/>
      <c r="I825" s="36"/>
      <c r="J825" s="36"/>
      <c r="K825"/>
      <c r="L825" s="36"/>
      <c r="M825" s="43"/>
      <c r="N825" s="36"/>
      <c r="O825"/>
      <c r="P825" s="35"/>
      <c r="Q825"/>
    </row>
    <row r="1063" spans="1:17" s="30" customFormat="1" ht="12.75">
      <c r="A1063"/>
      <c r="B1063" s="35"/>
      <c r="C1063"/>
      <c r="D1063" s="35"/>
      <c r="E1063" s="35"/>
      <c r="F1063"/>
      <c r="G1063"/>
      <c r="H1063"/>
      <c r="I1063" s="36"/>
      <c r="J1063" s="36"/>
      <c r="K1063"/>
      <c r="L1063" s="36"/>
      <c r="M1063" s="43"/>
      <c r="N1063" s="36"/>
      <c r="O1063"/>
      <c r="P1063" s="35"/>
      <c r="Q1063"/>
    </row>
    <row r="1064" spans="1:17" s="30" customFormat="1" ht="12.75">
      <c r="A1064"/>
      <c r="B1064" s="35"/>
      <c r="C1064"/>
      <c r="D1064" s="35"/>
      <c r="E1064" s="35"/>
      <c r="F1064"/>
      <c r="G1064"/>
      <c r="H1064"/>
      <c r="I1064" s="36"/>
      <c r="J1064" s="36"/>
      <c r="K1064"/>
      <c r="L1064" s="36"/>
      <c r="M1064" s="43"/>
      <c r="N1064" s="36"/>
      <c r="O1064"/>
      <c r="P1064" s="35"/>
      <c r="Q1064"/>
    </row>
    <row r="1215" spans="1:17" s="3" customFormat="1" ht="12.75">
      <c r="A1215"/>
      <c r="B1215" s="35"/>
      <c r="C1215"/>
      <c r="D1215" s="35"/>
      <c r="E1215" s="35"/>
      <c r="F1215"/>
      <c r="G1215"/>
      <c r="H1215"/>
      <c r="I1215" s="36"/>
      <c r="J1215" s="36"/>
      <c r="K1215"/>
      <c r="L1215" s="36"/>
      <c r="M1215" s="43"/>
      <c r="N1215" s="36"/>
      <c r="O1215"/>
      <c r="P1215" s="35"/>
      <c r="Q1215"/>
    </row>
  </sheetData>
  <sheetProtection/>
  <printOptions/>
  <pageMargins left="0.7" right="0.7" top="0.75" bottom="0.75" header="0.3" footer="0.3"/>
  <pageSetup horizontalDpi="600" verticalDpi="600" orientation="portrait" paperSize="9" scale="23" r:id="rId2"/>
  <colBreaks count="1" manualBreakCount="1">
    <brk id="10" max="88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Angeliki Patiri</dc:creator>
  <cp:keywords/>
  <dc:description/>
  <cp:lastModifiedBy>Administrator</cp:lastModifiedBy>
  <cp:lastPrinted>2014-12-18T19:33:10Z</cp:lastPrinted>
  <dcterms:created xsi:type="dcterms:W3CDTF">2012-11-07T14:02:05Z</dcterms:created>
  <dcterms:modified xsi:type="dcterms:W3CDTF">2015-02-13T10:01:00Z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