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5240" windowHeight="8025"/>
  </bookViews>
  <sheets>
    <sheet name="Sheet1" sheetId="1" r:id="rId1"/>
    <sheet name="Sheet2" sheetId="2" r:id="rId2"/>
    <sheet name="Sheet3" sheetId="3" r:id="rId3"/>
  </sheets>
  <calcPr calcId="145621" calcMode="manual" calcOnSave="0"/>
</workbook>
</file>

<file path=xl/calcChain.xml><?xml version="1.0" encoding="utf-8"?>
<calcChain xmlns="http://schemas.openxmlformats.org/spreadsheetml/2006/main">
  <c r="E16" i="1" l="1"/>
  <c r="B21" i="1" l="1"/>
  <c r="C21" i="1" l="1"/>
  <c r="F21" i="1" s="1"/>
  <c r="K21" i="1"/>
  <c r="L21" i="1" l="1"/>
  <c r="N21" i="1" s="1"/>
  <c r="M21" i="1"/>
  <c r="E21" i="1"/>
  <c r="H21" i="1" s="1"/>
  <c r="I21" i="1" s="1"/>
  <c r="P21" i="1"/>
  <c r="C27" i="1" l="1"/>
  <c r="H27" i="1" s="1"/>
  <c r="I27" i="1" s="1"/>
  <c r="K27" i="1"/>
  <c r="Q21" i="1"/>
  <c r="L27" i="1" s="1"/>
  <c r="P27" i="1" s="1"/>
  <c r="Q27" i="1" s="1"/>
  <c r="B27" i="1"/>
  <c r="F27" i="1" l="1"/>
  <c r="E27" i="1" s="1"/>
  <c r="N27" i="1"/>
  <c r="M27" i="1" s="1"/>
</calcChain>
</file>

<file path=xl/sharedStrings.xml><?xml version="1.0" encoding="utf-8"?>
<sst xmlns="http://schemas.openxmlformats.org/spreadsheetml/2006/main" count="62" uniqueCount="41">
  <si>
    <t>£/MWh</t>
  </si>
  <si>
    <t>A simple model to calculate penalties and over-delivery payments</t>
  </si>
  <si>
    <t>Inputs</t>
  </si>
  <si>
    <t>Penalty rate</t>
  </si>
  <si>
    <t>Demand (summer peak)</t>
  </si>
  <si>
    <t>Demand (winter peak)</t>
  </si>
  <si>
    <t>GWh</t>
  </si>
  <si>
    <t>GW</t>
  </si>
  <si>
    <t>CM capacity obligation</t>
  </si>
  <si>
    <t>Capacity market Load Following Obligations for a winter peak</t>
  </si>
  <si>
    <t xml:space="preserve">Capacity
shortage
(GW) </t>
  </si>
  <si>
    <t>Over
delivery
(GWh)</t>
  </si>
  <si>
    <t>Over
delivery rate
(£/MWh)</t>
  </si>
  <si>
    <t>Penalties
(£K)</t>
  </si>
  <si>
    <t>Over
delivery
payments
(£K)</t>
  </si>
  <si>
    <t>Capacity market Load Following Obligations for a summer peak</t>
  </si>
  <si>
    <t>Capacity market penalty and over-delivery payments based on</t>
  </si>
  <si>
    <t>LFO
capacity not available
(GW)</t>
  </si>
  <si>
    <t>Capacity Market's capacity</t>
  </si>
  <si>
    <t xml:space="preserve">Total CM
Output
(GWh)
</t>
  </si>
  <si>
    <t>Total
output
(GWh)</t>
  </si>
  <si>
    <t>LFO
capacity available to generate
(GW)</t>
  </si>
  <si>
    <t>1 hour stress event in a summer peak</t>
  </si>
  <si>
    <t>1 hour stress event in a winter peak</t>
  </si>
  <si>
    <t>Penalty regime outcomes</t>
  </si>
  <si>
    <t>Market outcomes</t>
  </si>
  <si>
    <t>Derated Non-CM capacity</t>
  </si>
  <si>
    <t>% Non-CM output relative to derated</t>
  </si>
  <si>
    <t>Modelling Assumptions</t>
  </si>
  <si>
    <t>Caps on liabilities do not bind.</t>
  </si>
  <si>
    <t>Non CM output</t>
  </si>
  <si>
    <t>Parties perfectly forecast their LFO at times of stress.</t>
  </si>
  <si>
    <t>CM capacity obligations are caculated based on a 89% de-rating factor.</t>
  </si>
  <si>
    <t>CM providers are assumed to be able to generate up to their non-de-rated capacity if required by the stress event.</t>
  </si>
  <si>
    <t>Capacity
available to generate
(GW/de-rated)</t>
  </si>
  <si>
    <t>Capacity
not available to generate
(GW/de-rated)</t>
  </si>
  <si>
    <t>Can a stress event occur?</t>
  </si>
  <si>
    <t>CM capacity winter availability is 95%; CM capacity summer availability is 50%.</t>
  </si>
  <si>
    <t>Penalty and overdelivery rate is the same for all parties (£2000/MWh) unless "revenue neutrality" contraints are binding.</t>
  </si>
  <si>
    <t>CM capacity is assumed to be generating up to their load following obligation when a stress event occurs after which they</t>
  </si>
  <si>
    <t>are assumed to release any capacity in excess of their load following obligation.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</si>
</sst>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_-;\-* #,##0.0_-;_-* &quot;-&quot;??_-;_-@_-"/>
    <numFmt numFmtId="165" formatCode="#,##0.0"/>
    <numFmt numFmtId="166" formatCode="0.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0"/>
      <name val="Arial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92">
    <xf numFmtId="0" fontId="0" fillId="0" borderId="0" xfId="0"/>
    <xf numFmtId="0" fontId="0" fillId="0" borderId="0" xfId="0" applyAlignment="1">
      <alignment horizontal="center" vertical="center"/>
    </xf>
    <xf numFmtId="43" fontId="4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2" fillId="0" borderId="0" xfId="0" applyFont="1" applyFill="1" applyBorder="1"/>
    <xf numFmtId="0" fontId="0" fillId="0" borderId="0" xfId="0" applyFill="1" applyBorder="1"/>
    <xf numFmtId="0" fontId="4" fillId="0" borderId="0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65" fontId="0" fillId="0" borderId="0" xfId="0" applyNumberFormat="1" applyFill="1" applyBorder="1" applyAlignment="1">
      <alignment horizontal="center" vertical="center"/>
    </xf>
    <xf numFmtId="165" fontId="0" fillId="0" borderId="0" xfId="0" applyNumberFormat="1" applyFill="1" applyBorder="1"/>
    <xf numFmtId="0" fontId="1" fillId="0" borderId="0" xfId="0" applyFont="1" applyFill="1" applyBorder="1"/>
    <xf numFmtId="166" fontId="0" fillId="0" borderId="0" xfId="0" applyNumberFormat="1" applyFill="1" applyBorder="1" applyAlignment="1">
      <alignment horizontal="center" vertical="center"/>
    </xf>
    <xf numFmtId="0" fontId="0" fillId="4" borderId="0" xfId="0" applyFill="1"/>
    <xf numFmtId="0" fontId="5" fillId="4" borderId="0" xfId="0" applyFont="1" applyFill="1"/>
    <xf numFmtId="0" fontId="6" fillId="4" borderId="0" xfId="0" applyFont="1" applyFill="1" applyBorder="1"/>
    <xf numFmtId="0" fontId="6" fillId="4" borderId="0" xfId="0" applyFont="1" applyFill="1"/>
    <xf numFmtId="1" fontId="3" fillId="0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6" fillId="3" borderId="0" xfId="0" applyFont="1" applyFill="1" applyBorder="1"/>
    <xf numFmtId="0" fontId="6" fillId="3" borderId="0" xfId="0" applyFont="1" applyFill="1" applyBorder="1" applyAlignment="1">
      <alignment horizontal="center" vertical="center"/>
    </xf>
    <xf numFmtId="0" fontId="6" fillId="5" borderId="0" xfId="0" applyFont="1" applyFill="1" applyBorder="1"/>
    <xf numFmtId="0" fontId="6" fillId="5" borderId="0" xfId="0" applyFont="1" applyFill="1" applyBorder="1" applyAlignment="1">
      <alignment horizontal="center" vertical="center"/>
    </xf>
    <xf numFmtId="0" fontId="5" fillId="3" borderId="1" xfId="0" applyFont="1" applyFill="1" applyBorder="1"/>
    <xf numFmtId="0" fontId="0" fillId="3" borderId="2" xfId="0" applyFill="1" applyBorder="1"/>
    <xf numFmtId="0" fontId="0" fillId="3" borderId="2" xfId="0" applyFill="1" applyBorder="1" applyAlignment="1">
      <alignment horizontal="center" vertical="center"/>
    </xf>
    <xf numFmtId="0" fontId="0" fillId="3" borderId="3" xfId="0" applyFill="1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5" fillId="3" borderId="4" xfId="0" applyFont="1" applyFill="1" applyBorder="1"/>
    <xf numFmtId="0" fontId="6" fillId="3" borderId="5" xfId="0" applyFont="1" applyFill="1" applyBorder="1"/>
    <xf numFmtId="0" fontId="5" fillId="5" borderId="4" xfId="0" applyFont="1" applyFill="1" applyBorder="1"/>
    <xf numFmtId="0" fontId="6" fillId="5" borderId="5" xfId="0" applyFont="1" applyFill="1" applyBorder="1"/>
    <xf numFmtId="0" fontId="0" fillId="0" borderId="2" xfId="0" applyFill="1" applyBorder="1"/>
    <xf numFmtId="2" fontId="3" fillId="0" borderId="2" xfId="0" applyNumberFormat="1" applyFont="1" applyFill="1" applyBorder="1" applyAlignment="1">
      <alignment horizontal="center" vertical="center"/>
    </xf>
    <xf numFmtId="0" fontId="0" fillId="0" borderId="3" xfId="0" applyFill="1" applyBorder="1"/>
    <xf numFmtId="0" fontId="0" fillId="0" borderId="5" xfId="0" applyFill="1" applyBorder="1"/>
    <xf numFmtId="0" fontId="0" fillId="0" borderId="6" xfId="0" applyBorder="1"/>
    <xf numFmtId="0" fontId="0" fillId="0" borderId="7" xfId="0" applyFill="1" applyBorder="1"/>
    <xf numFmtId="0" fontId="0" fillId="0" borderId="8" xfId="0" applyFill="1" applyBorder="1"/>
    <xf numFmtId="0" fontId="5" fillId="5" borderId="1" xfId="0" applyFont="1" applyFill="1" applyBorder="1"/>
    <xf numFmtId="0" fontId="0" fillId="5" borderId="2" xfId="0" applyFill="1" applyBorder="1"/>
    <xf numFmtId="0" fontId="0" fillId="5" borderId="2" xfId="0" applyFill="1" applyBorder="1" applyAlignment="1">
      <alignment horizontal="center" vertical="center"/>
    </xf>
    <xf numFmtId="0" fontId="0" fillId="5" borderId="3" xfId="0" applyFill="1" applyBorder="1"/>
    <xf numFmtId="0" fontId="6" fillId="0" borderId="0" xfId="0" applyFont="1" applyFill="1" applyBorder="1"/>
    <xf numFmtId="1" fontId="0" fillId="0" borderId="12" xfId="0" applyNumberFormat="1" applyBorder="1" applyAlignment="1">
      <alignment horizontal="center" vertical="center"/>
    </xf>
    <xf numFmtId="1" fontId="7" fillId="0" borderId="13" xfId="0" applyNumberFormat="1" applyFont="1" applyFill="1" applyBorder="1" applyAlignment="1">
      <alignment horizontal="center" vertical="center"/>
    </xf>
    <xf numFmtId="1" fontId="0" fillId="0" borderId="13" xfId="0" applyNumberFormat="1" applyBorder="1" applyAlignment="1">
      <alignment horizontal="center" vertical="center"/>
    </xf>
    <xf numFmtId="1" fontId="0" fillId="0" borderId="14" xfId="0" applyNumberFormat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1" fontId="3" fillId="2" borderId="15" xfId="0" applyNumberFormat="1" applyFont="1" applyFill="1" applyBorder="1" applyAlignment="1">
      <alignment horizontal="center" vertical="center"/>
    </xf>
    <xf numFmtId="0" fontId="3" fillId="2" borderId="16" xfId="0" applyFont="1" applyFill="1" applyBorder="1"/>
    <xf numFmtId="0" fontId="1" fillId="6" borderId="4" xfId="0" applyFont="1" applyFill="1" applyBorder="1" applyAlignment="1">
      <alignment horizontal="center" vertical="center" wrapText="1"/>
    </xf>
    <xf numFmtId="0" fontId="1" fillId="6" borderId="0" xfId="0" applyFont="1" applyFill="1" applyBorder="1" applyAlignment="1">
      <alignment horizontal="center" vertical="center" wrapText="1"/>
    </xf>
    <xf numFmtId="0" fontId="8" fillId="6" borderId="0" xfId="0" applyFont="1" applyFill="1" applyBorder="1" applyAlignment="1">
      <alignment horizontal="center" vertical="center" wrapText="1"/>
    </xf>
    <xf numFmtId="3" fontId="1" fillId="6" borderId="12" xfId="0" applyNumberFormat="1" applyFont="1" applyFill="1" applyBorder="1" applyAlignment="1">
      <alignment horizontal="center" vertical="center"/>
    </xf>
    <xf numFmtId="3" fontId="1" fillId="6" borderId="13" xfId="0" applyNumberFormat="1" applyFont="1" applyFill="1" applyBorder="1" applyAlignment="1">
      <alignment horizontal="center" vertical="center"/>
    </xf>
    <xf numFmtId="3" fontId="8" fillId="6" borderId="13" xfId="0" applyNumberFormat="1" applyFont="1" applyFill="1" applyBorder="1" applyAlignment="1">
      <alignment horizontal="center" vertical="center"/>
    </xf>
    <xf numFmtId="3" fontId="1" fillId="6" borderId="12" xfId="0" applyNumberFormat="1" applyFont="1" applyFill="1" applyBorder="1"/>
    <xf numFmtId="1" fontId="3" fillId="2" borderId="17" xfId="0" applyNumberFormat="1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/>
    </xf>
    <xf numFmtId="9" fontId="3" fillId="2" borderId="15" xfId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4" xfId="0" applyFill="1" applyBorder="1"/>
    <xf numFmtId="0" fontId="0" fillId="4" borderId="0" xfId="0" applyFill="1" applyBorder="1"/>
    <xf numFmtId="0" fontId="0" fillId="4" borderId="5" xfId="0" applyFill="1" applyBorder="1"/>
    <xf numFmtId="0" fontId="0" fillId="4" borderId="6" xfId="0" applyFill="1" applyBorder="1"/>
    <xf numFmtId="0" fontId="0" fillId="4" borderId="7" xfId="0" applyFill="1" applyBorder="1"/>
    <xf numFmtId="0" fontId="0" fillId="4" borderId="8" xfId="0" applyFill="1" applyBorder="1"/>
    <xf numFmtId="0" fontId="0" fillId="4" borderId="2" xfId="0" applyFill="1" applyBorder="1"/>
    <xf numFmtId="0" fontId="0" fillId="4" borderId="3" xfId="0" applyFill="1" applyBorder="1"/>
    <xf numFmtId="0" fontId="0" fillId="0" borderId="0" xfId="0" applyFill="1"/>
    <xf numFmtId="0" fontId="1" fillId="4" borderId="4" xfId="0" applyFont="1" applyFill="1" applyBorder="1" applyAlignment="1">
      <alignment horizontal="center"/>
    </xf>
    <xf numFmtId="0" fontId="1" fillId="4" borderId="0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6" borderId="9" xfId="0" applyFont="1" applyFill="1" applyBorder="1" applyAlignment="1">
      <alignment horizontal="center"/>
    </xf>
    <xf numFmtId="0" fontId="1" fillId="6" borderId="10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5" fillId="5" borderId="4" xfId="0" applyFont="1" applyFill="1" applyBorder="1" applyAlignment="1">
      <alignment horizontal="center"/>
    </xf>
    <xf numFmtId="0" fontId="5" fillId="5" borderId="0" xfId="0" applyFont="1" applyFill="1" applyBorder="1" applyAlignment="1">
      <alignment horizontal="center"/>
    </xf>
    <xf numFmtId="0" fontId="5" fillId="5" borderId="5" xfId="0" applyFont="1" applyFill="1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4">
    <dxf>
      <font>
        <color theme="0" tint="-0.24817651905880916"/>
      </font>
    </dxf>
    <dxf>
      <font>
        <color theme="0" tint="-0.24817651905880916"/>
      </font>
    </dxf>
    <dxf>
      <font>
        <color theme="0" tint="-0.24817651905880916"/>
      </font>
    </dxf>
    <dxf>
      <font>
        <color theme="0" tint="-0.248176519058809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T63"/>
  <sheetViews>
    <sheetView tabSelected="1" workbookViewId="0">
      <selection activeCell="Q7" sqref="K7:Q7"/>
    </sheetView>
  </sheetViews>
  <sheetFormatPr defaultRowHeight="15" x14ac:dyDescent="0.25"/>
  <cols>
    <col min="2" max="2" width="11.42578125" customWidth="1"/>
    <col min="3" max="4" width="12.5703125" customWidth="1"/>
    <col min="5" max="5" width="11.42578125" customWidth="1"/>
    <col min="6" max="6" width="10" customWidth="1"/>
    <col min="7" max="7" width="5.28515625" customWidth="1"/>
    <col min="10" max="10" width="9.140625" style="76"/>
    <col min="11" max="11" width="10.7109375" customWidth="1"/>
    <col min="12" max="12" width="11.85546875" customWidth="1"/>
    <col min="13" max="13" width="10.5703125" customWidth="1"/>
    <col min="14" max="14" width="10.28515625" customWidth="1"/>
    <col min="15" max="15" width="6.28515625" customWidth="1"/>
    <col min="17" max="17" width="14.140625" customWidth="1"/>
    <col min="20" max="20" width="16.85546875" customWidth="1"/>
  </cols>
  <sheetData>
    <row r="2" spans="2:20" ht="15.75" thickBot="1" x14ac:dyDescent="0.3">
      <c r="C2" s="4"/>
      <c r="D2" s="4"/>
      <c r="E2" s="4"/>
      <c r="F2" s="5"/>
    </row>
    <row r="3" spans="2:20" ht="18.75" x14ac:dyDescent="0.3">
      <c r="B3" s="14" t="s">
        <v>1</v>
      </c>
      <c r="C3" s="15"/>
      <c r="D3" s="15"/>
      <c r="E3" s="15"/>
      <c r="F3" s="15"/>
      <c r="G3" s="16"/>
      <c r="H3" s="16"/>
      <c r="I3" s="13"/>
      <c r="K3" s="66"/>
      <c r="L3" s="67"/>
      <c r="M3" s="67"/>
      <c r="N3" s="67"/>
      <c r="O3" s="67"/>
      <c r="P3" s="67"/>
      <c r="Q3" s="67"/>
      <c r="R3" s="74"/>
      <c r="S3" s="74"/>
      <c r="T3" s="75"/>
    </row>
    <row r="4" spans="2:20" ht="15.75" thickBot="1" x14ac:dyDescent="0.3">
      <c r="C4" s="5"/>
      <c r="D4" s="5"/>
      <c r="E4" s="6"/>
      <c r="F4" s="5"/>
      <c r="K4" s="77" t="s">
        <v>28</v>
      </c>
      <c r="L4" s="78"/>
      <c r="M4" s="78"/>
      <c r="N4" s="78"/>
      <c r="O4" s="78"/>
      <c r="P4" s="78"/>
      <c r="Q4" s="78"/>
      <c r="R4" s="78"/>
      <c r="S4" s="78"/>
      <c r="T4" s="79"/>
    </row>
    <row r="5" spans="2:20" x14ac:dyDescent="0.25">
      <c r="B5" s="55" t="s">
        <v>2</v>
      </c>
      <c r="C5" s="37"/>
      <c r="D5" s="37"/>
      <c r="E5" s="38"/>
      <c r="F5" s="39"/>
      <c r="K5" s="68"/>
      <c r="L5" s="69"/>
      <c r="M5" s="69"/>
      <c r="N5" s="69"/>
      <c r="O5" s="69"/>
      <c r="P5" s="69"/>
      <c r="Q5" s="69"/>
      <c r="R5" s="69"/>
      <c r="S5" s="69"/>
      <c r="T5" s="70"/>
    </row>
    <row r="6" spans="2:20" x14ac:dyDescent="0.25">
      <c r="B6" s="27"/>
      <c r="C6" s="5"/>
      <c r="D6" s="5"/>
      <c r="E6" s="8"/>
      <c r="F6" s="40"/>
      <c r="K6" s="68" t="s">
        <v>32</v>
      </c>
      <c r="L6" s="69"/>
      <c r="M6" s="69"/>
      <c r="N6" s="69"/>
      <c r="O6" s="69"/>
      <c r="P6" s="69"/>
      <c r="Q6" s="69"/>
      <c r="R6" s="69"/>
      <c r="S6" s="69"/>
      <c r="T6" s="70"/>
    </row>
    <row r="7" spans="2:20" x14ac:dyDescent="0.25">
      <c r="B7" s="27" t="s">
        <v>3</v>
      </c>
      <c r="C7" s="5"/>
      <c r="D7" s="5"/>
      <c r="E7" s="53">
        <v>2000</v>
      </c>
      <c r="F7" s="40" t="s">
        <v>0</v>
      </c>
      <c r="K7" s="68" t="s">
        <v>37</v>
      </c>
      <c r="L7" s="69"/>
      <c r="M7" s="69"/>
      <c r="N7" s="69"/>
      <c r="O7" s="69"/>
      <c r="P7" s="69"/>
      <c r="Q7" s="69"/>
      <c r="R7" s="69"/>
      <c r="S7" s="69"/>
      <c r="T7" s="70"/>
    </row>
    <row r="8" spans="2:20" x14ac:dyDescent="0.25">
      <c r="B8" s="27"/>
      <c r="C8" s="5"/>
      <c r="D8" s="5"/>
      <c r="E8" s="6"/>
      <c r="F8" s="40"/>
      <c r="K8" s="68" t="s">
        <v>38</v>
      </c>
      <c r="L8" s="69"/>
      <c r="M8" s="69"/>
      <c r="N8" s="69"/>
      <c r="O8" s="69"/>
      <c r="P8" s="69"/>
      <c r="Q8" s="69"/>
      <c r="R8" s="69"/>
      <c r="S8" s="69"/>
      <c r="T8" s="70"/>
    </row>
    <row r="9" spans="2:20" x14ac:dyDescent="0.25">
      <c r="B9" s="27" t="s">
        <v>5</v>
      </c>
      <c r="C9" s="5"/>
      <c r="D9" s="5"/>
      <c r="E9" s="54">
        <v>70</v>
      </c>
      <c r="F9" s="40" t="s">
        <v>7</v>
      </c>
      <c r="K9" s="68" t="s">
        <v>29</v>
      </c>
      <c r="L9" s="69"/>
      <c r="M9" s="69"/>
      <c r="N9" s="69"/>
      <c r="O9" s="69"/>
      <c r="P9" s="69"/>
      <c r="Q9" s="69"/>
      <c r="R9" s="69"/>
      <c r="S9" s="69"/>
      <c r="T9" s="70"/>
    </row>
    <row r="10" spans="2:20" x14ac:dyDescent="0.25">
      <c r="B10" s="27" t="s">
        <v>4</v>
      </c>
      <c r="C10" s="5"/>
      <c r="D10" s="5"/>
      <c r="E10" s="54">
        <v>50</v>
      </c>
      <c r="F10" s="40" t="s">
        <v>7</v>
      </c>
      <c r="K10" s="68" t="s">
        <v>31</v>
      </c>
      <c r="L10" s="69"/>
      <c r="M10" s="69"/>
      <c r="N10" s="69"/>
      <c r="O10" s="69"/>
      <c r="P10" s="69"/>
      <c r="Q10" s="69"/>
      <c r="R10" s="69"/>
      <c r="S10" s="69"/>
      <c r="T10" s="70"/>
    </row>
    <row r="11" spans="2:20" x14ac:dyDescent="0.25">
      <c r="B11" s="27"/>
      <c r="C11" s="5"/>
      <c r="D11" s="5"/>
      <c r="E11" s="17"/>
      <c r="F11" s="40"/>
      <c r="K11" s="68" t="s">
        <v>33</v>
      </c>
      <c r="L11" s="69"/>
      <c r="M11" s="69"/>
      <c r="N11" s="69"/>
      <c r="O11" s="69"/>
      <c r="P11" s="69"/>
      <c r="Q11" s="69"/>
      <c r="R11" s="69"/>
      <c r="S11" s="69"/>
      <c r="T11" s="70"/>
    </row>
    <row r="12" spans="2:20" x14ac:dyDescent="0.25">
      <c r="B12" s="27" t="s">
        <v>8</v>
      </c>
      <c r="C12" s="5"/>
      <c r="D12" s="5"/>
      <c r="E12" s="54">
        <v>50</v>
      </c>
      <c r="F12" s="40" t="s">
        <v>7</v>
      </c>
      <c r="K12" s="68" t="s">
        <v>39</v>
      </c>
      <c r="L12" s="69"/>
      <c r="M12" s="69"/>
      <c r="N12" s="69"/>
      <c r="O12" s="69"/>
      <c r="P12" s="69"/>
      <c r="Q12" s="69"/>
      <c r="R12" s="69"/>
      <c r="S12" s="69"/>
      <c r="T12" s="70"/>
    </row>
    <row r="13" spans="2:20" ht="15.75" thickBot="1" x14ac:dyDescent="0.3">
      <c r="B13" s="27"/>
      <c r="C13" s="5"/>
      <c r="D13" s="5"/>
      <c r="E13" s="6"/>
      <c r="F13" s="40"/>
      <c r="K13" s="71" t="s">
        <v>40</v>
      </c>
      <c r="L13" s="72"/>
      <c r="M13" s="72"/>
      <c r="N13" s="72"/>
      <c r="O13" s="72"/>
      <c r="P13" s="72"/>
      <c r="Q13" s="72"/>
      <c r="R13" s="72"/>
      <c r="S13" s="72"/>
      <c r="T13" s="73"/>
    </row>
    <row r="14" spans="2:20" x14ac:dyDescent="0.25">
      <c r="B14" s="27" t="s">
        <v>26</v>
      </c>
      <c r="C14" s="5"/>
      <c r="D14" s="5"/>
      <c r="E14" s="63">
        <v>30</v>
      </c>
      <c r="F14" s="40" t="s">
        <v>7</v>
      </c>
      <c r="K14" s="5"/>
      <c r="L14" s="5"/>
      <c r="M14" s="5"/>
      <c r="N14" s="5"/>
      <c r="O14" s="5"/>
      <c r="P14" s="5"/>
      <c r="Q14" s="5"/>
      <c r="R14" s="5"/>
      <c r="S14" s="5"/>
      <c r="T14" s="5"/>
    </row>
    <row r="15" spans="2:20" x14ac:dyDescent="0.25">
      <c r="B15" s="27" t="s">
        <v>27</v>
      </c>
      <c r="C15" s="5"/>
      <c r="D15" s="5"/>
      <c r="E15" s="65">
        <v>1</v>
      </c>
      <c r="F15" s="40"/>
      <c r="K15" s="5"/>
      <c r="L15" s="5"/>
      <c r="M15" s="5"/>
      <c r="N15" s="5"/>
      <c r="O15" s="5"/>
      <c r="P15" s="5"/>
      <c r="Q15" s="5"/>
      <c r="R15" s="5"/>
      <c r="S15" s="5"/>
      <c r="T15" s="5"/>
    </row>
    <row r="16" spans="2:20" ht="15.75" thickBot="1" x14ac:dyDescent="0.3">
      <c r="B16" s="41" t="s">
        <v>30</v>
      </c>
      <c r="C16" s="42"/>
      <c r="D16" s="42"/>
      <c r="E16" s="64">
        <f>E14*E15</f>
        <v>30</v>
      </c>
      <c r="F16" s="43" t="s">
        <v>6</v>
      </c>
      <c r="K16" s="5"/>
      <c r="L16" s="5"/>
      <c r="M16" s="5"/>
      <c r="N16" s="5"/>
      <c r="O16" s="5"/>
      <c r="P16" s="5"/>
      <c r="Q16" s="5"/>
      <c r="R16" s="5"/>
      <c r="S16" s="5"/>
      <c r="T16" s="5"/>
    </row>
    <row r="17" spans="2:19" ht="15.75" thickBot="1" x14ac:dyDescent="0.3">
      <c r="C17" s="5"/>
      <c r="D17" s="5"/>
      <c r="E17" s="7"/>
      <c r="F17" s="5"/>
      <c r="K17" s="28"/>
      <c r="L17" s="28"/>
      <c r="M17" s="28"/>
      <c r="N17" s="28"/>
      <c r="O17" s="28"/>
      <c r="P17" s="28"/>
      <c r="Q17" s="28"/>
    </row>
    <row r="18" spans="2:19" ht="18.75" x14ac:dyDescent="0.3">
      <c r="B18" s="23" t="s">
        <v>9</v>
      </c>
      <c r="C18" s="24"/>
      <c r="D18" s="24"/>
      <c r="E18" s="25"/>
      <c r="F18" s="24"/>
      <c r="G18" s="24"/>
      <c r="H18" s="24"/>
      <c r="I18" s="26"/>
      <c r="J18" s="5"/>
      <c r="K18" s="44" t="s">
        <v>15</v>
      </c>
      <c r="L18" s="45"/>
      <c r="M18" s="46"/>
      <c r="N18" s="45"/>
      <c r="O18" s="45"/>
      <c r="P18" s="45"/>
      <c r="Q18" s="47"/>
    </row>
    <row r="19" spans="2:19" ht="15.75" thickBot="1" x14ac:dyDescent="0.3">
      <c r="B19" s="90" t="s">
        <v>18</v>
      </c>
      <c r="C19" s="91"/>
      <c r="D19" s="91"/>
      <c r="E19" s="91"/>
      <c r="F19" s="91"/>
      <c r="G19" s="28"/>
      <c r="H19" s="82" t="s">
        <v>25</v>
      </c>
      <c r="I19" s="83"/>
      <c r="J19" s="5"/>
      <c r="K19" s="90" t="s">
        <v>18</v>
      </c>
      <c r="L19" s="91"/>
      <c r="M19" s="91"/>
      <c r="N19" s="91"/>
      <c r="O19" s="28"/>
      <c r="P19" s="82" t="s">
        <v>25</v>
      </c>
      <c r="Q19" s="83"/>
    </row>
    <row r="20" spans="2:19" ht="90.75" thickTop="1" x14ac:dyDescent="0.25">
      <c r="B20" s="30" t="s">
        <v>34</v>
      </c>
      <c r="C20" s="31" t="s">
        <v>35</v>
      </c>
      <c r="D20" s="31"/>
      <c r="E20" s="31" t="s">
        <v>21</v>
      </c>
      <c r="F20" s="3" t="s">
        <v>17</v>
      </c>
      <c r="G20" s="28"/>
      <c r="H20" s="3" t="s">
        <v>36</v>
      </c>
      <c r="I20" s="32" t="s">
        <v>10</v>
      </c>
      <c r="J20" s="5"/>
      <c r="K20" s="30" t="s">
        <v>34</v>
      </c>
      <c r="L20" s="31" t="s">
        <v>35</v>
      </c>
      <c r="M20" s="31" t="s">
        <v>21</v>
      </c>
      <c r="N20" s="3" t="s">
        <v>17</v>
      </c>
      <c r="O20" s="28"/>
      <c r="P20" s="3" t="s">
        <v>36</v>
      </c>
      <c r="Q20" s="32" t="s">
        <v>10</v>
      </c>
      <c r="R20" s="1"/>
      <c r="S20" s="1"/>
    </row>
    <row r="21" spans="2:19" ht="15.75" thickBot="1" x14ac:dyDescent="0.3">
      <c r="B21" s="49">
        <f>E12*0.95</f>
        <v>47.5</v>
      </c>
      <c r="C21" s="50">
        <f>E12-B21</f>
        <v>2.5</v>
      </c>
      <c r="D21" s="50"/>
      <c r="E21" s="51">
        <f>MIN(B21,(E9-E16)*B21/E12)</f>
        <v>38</v>
      </c>
      <c r="F21" s="51">
        <f>MIN(C21,(E9-E16)*C21/E12)</f>
        <v>2</v>
      </c>
      <c r="G21" s="28"/>
      <c r="H21" s="51" t="str">
        <f>IF($E9-E21-$E16&gt;0,"Yes","No")</f>
        <v>Yes</v>
      </c>
      <c r="I21" s="52">
        <f>IF(H21="Yes",$E9-E21-$E16,"No")</f>
        <v>2</v>
      </c>
      <c r="J21" s="5"/>
      <c r="K21" s="49">
        <f>E12*0.5</f>
        <v>25</v>
      </c>
      <c r="L21" s="50">
        <f>E12-K21</f>
        <v>25</v>
      </c>
      <c r="M21" s="51">
        <f>MIN(K21,(E10-E16)*(K21/E12))</f>
        <v>10</v>
      </c>
      <c r="N21" s="51">
        <f>MIN(L21,(E10-E16)*(L21/E12))</f>
        <v>10</v>
      </c>
      <c r="O21" s="28"/>
      <c r="P21" s="51" t="str">
        <f>IF($E10-M21-$E16&gt;0,"Yes","No")</f>
        <v>Yes</v>
      </c>
      <c r="Q21" s="52">
        <f>IF(P21="Yes",$E10-M21-$E16,"No")</f>
        <v>10</v>
      </c>
    </row>
    <row r="22" spans="2:19" x14ac:dyDescent="0.25">
      <c r="B22" s="27"/>
      <c r="C22" s="5"/>
      <c r="D22" s="5"/>
      <c r="E22" s="18"/>
      <c r="F22" s="5"/>
      <c r="G22" s="28"/>
      <c r="H22" s="28"/>
      <c r="I22" s="29"/>
      <c r="J22" s="5"/>
      <c r="K22" s="27"/>
      <c r="L22" s="28"/>
      <c r="M22" s="28"/>
      <c r="N22" s="28"/>
      <c r="O22" s="28"/>
      <c r="P22" s="28"/>
      <c r="Q22" s="29"/>
    </row>
    <row r="23" spans="2:19" ht="18.75" x14ac:dyDescent="0.3">
      <c r="B23" s="33" t="s">
        <v>16</v>
      </c>
      <c r="C23" s="19"/>
      <c r="D23" s="19"/>
      <c r="E23" s="20"/>
      <c r="F23" s="19"/>
      <c r="G23" s="19"/>
      <c r="H23" s="19"/>
      <c r="I23" s="34"/>
      <c r="J23" s="48"/>
      <c r="K23" s="35" t="s">
        <v>16</v>
      </c>
      <c r="L23" s="21"/>
      <c r="M23" s="22"/>
      <c r="N23" s="21"/>
      <c r="O23" s="21"/>
      <c r="P23" s="21"/>
      <c r="Q23" s="36"/>
    </row>
    <row r="24" spans="2:19" ht="18.75" x14ac:dyDescent="0.3">
      <c r="B24" s="84" t="s">
        <v>23</v>
      </c>
      <c r="C24" s="85"/>
      <c r="D24" s="85"/>
      <c r="E24" s="85"/>
      <c r="F24" s="85"/>
      <c r="G24" s="85"/>
      <c r="H24" s="85"/>
      <c r="I24" s="86"/>
      <c r="J24" s="5"/>
      <c r="K24" s="87" t="s">
        <v>22</v>
      </c>
      <c r="L24" s="88"/>
      <c r="M24" s="88"/>
      <c r="N24" s="88"/>
      <c r="O24" s="88"/>
      <c r="P24" s="88"/>
      <c r="Q24" s="89"/>
    </row>
    <row r="25" spans="2:19" ht="15.75" thickBot="1" x14ac:dyDescent="0.3">
      <c r="B25" s="80" t="s">
        <v>24</v>
      </c>
      <c r="C25" s="81"/>
      <c r="D25" s="81"/>
      <c r="E25" s="81"/>
      <c r="F25" s="81"/>
      <c r="G25" s="28"/>
      <c r="H25" s="82" t="s">
        <v>25</v>
      </c>
      <c r="I25" s="83"/>
      <c r="J25" s="5"/>
      <c r="K25" s="80" t="s">
        <v>24</v>
      </c>
      <c r="L25" s="81"/>
      <c r="M25" s="81"/>
      <c r="N25" s="81"/>
      <c r="O25" s="28"/>
      <c r="P25" s="82" t="s">
        <v>25</v>
      </c>
      <c r="Q25" s="83"/>
    </row>
    <row r="26" spans="2:19" ht="60.75" thickTop="1" x14ac:dyDescent="0.25">
      <c r="B26" s="56" t="s">
        <v>13</v>
      </c>
      <c r="C26" s="57" t="s">
        <v>11</v>
      </c>
      <c r="D26" s="57"/>
      <c r="E26" s="57" t="s">
        <v>14</v>
      </c>
      <c r="F26" s="58" t="s">
        <v>12</v>
      </c>
      <c r="H26" s="31" t="s">
        <v>19</v>
      </c>
      <c r="I26" s="32" t="s">
        <v>20</v>
      </c>
      <c r="J26" s="5"/>
      <c r="K26" s="56" t="s">
        <v>13</v>
      </c>
      <c r="L26" s="57" t="s">
        <v>11</v>
      </c>
      <c r="M26" s="57" t="s">
        <v>14</v>
      </c>
      <c r="N26" s="58" t="s">
        <v>12</v>
      </c>
      <c r="P26" s="31" t="s">
        <v>19</v>
      </c>
      <c r="Q26" s="32" t="s">
        <v>20</v>
      </c>
    </row>
    <row r="27" spans="2:19" ht="15.75" thickBot="1" x14ac:dyDescent="0.3">
      <c r="B27" s="59">
        <f>IF(H21="Yes",E7*F21,0)</f>
        <v>4000</v>
      </c>
      <c r="C27" s="60">
        <f>IF(H21="Yes",MIN(I21,(B21/0.89)-E21),0)</f>
        <v>2</v>
      </c>
      <c r="D27" s="60"/>
      <c r="E27" s="60">
        <f>C27*F27</f>
        <v>4000</v>
      </c>
      <c r="F27" s="61">
        <f>IF(C27&gt;0,MIN(E7,B27/C27),0)</f>
        <v>2000</v>
      </c>
      <c r="G27" s="51"/>
      <c r="H27" s="51">
        <f>E21+C27</f>
        <v>40</v>
      </c>
      <c r="I27" s="52">
        <f>H27+E16</f>
        <v>70</v>
      </c>
      <c r="J27" s="5"/>
      <c r="K27" s="62">
        <f>IF(P21="Yes",E7*N21,0)</f>
        <v>20000</v>
      </c>
      <c r="L27" s="60">
        <f>IF(P21="Yes",MIN(Q21,(K21/0.89)-M21),0)</f>
        <v>10</v>
      </c>
      <c r="M27" s="60">
        <f>L27*N27</f>
        <v>20000</v>
      </c>
      <c r="N27" s="61">
        <f>IF(L27&gt;0,MIN(E7,K27/L27),0)</f>
        <v>2000</v>
      </c>
      <c r="O27" s="51"/>
      <c r="P27" s="51">
        <f>M21+L27</f>
        <v>20</v>
      </c>
      <c r="Q27" s="52">
        <f>P27+E16</f>
        <v>50</v>
      </c>
    </row>
    <row r="28" spans="2:19" x14ac:dyDescent="0.25">
      <c r="C28" s="5"/>
      <c r="D28" s="5"/>
      <c r="E28" s="8"/>
      <c r="F28" s="5"/>
    </row>
    <row r="29" spans="2:19" x14ac:dyDescent="0.25">
      <c r="C29" s="5"/>
      <c r="D29" s="5"/>
      <c r="E29" s="7"/>
      <c r="F29" s="5"/>
    </row>
    <row r="30" spans="2:19" x14ac:dyDescent="0.25">
      <c r="C30" s="5"/>
      <c r="D30" s="5"/>
      <c r="E30" s="8"/>
      <c r="F30" s="5"/>
    </row>
    <row r="31" spans="2:19" x14ac:dyDescent="0.25">
      <c r="C31" s="5"/>
      <c r="D31" s="5"/>
      <c r="E31" s="6"/>
      <c r="F31" s="5"/>
    </row>
    <row r="32" spans="2:19" x14ac:dyDescent="0.25">
      <c r="C32" s="3"/>
      <c r="D32" s="3"/>
      <c r="E32" s="2"/>
      <c r="F32" s="5"/>
    </row>
    <row r="33" spans="3:6" x14ac:dyDescent="0.25">
      <c r="C33" s="3"/>
      <c r="D33" s="3"/>
      <c r="E33" s="9"/>
      <c r="F33" s="5"/>
    </row>
    <row r="34" spans="3:6" x14ac:dyDescent="0.25">
      <c r="C34" s="8"/>
      <c r="D34" s="8"/>
      <c r="E34" s="9"/>
      <c r="F34" s="5"/>
    </row>
    <row r="35" spans="3:6" x14ac:dyDescent="0.25">
      <c r="C35" s="8"/>
      <c r="D35" s="8"/>
      <c r="E35" s="9"/>
      <c r="F35" s="5"/>
    </row>
    <row r="36" spans="3:6" x14ac:dyDescent="0.25">
      <c r="C36" s="3"/>
      <c r="D36" s="3"/>
      <c r="E36" s="9"/>
      <c r="F36" s="5"/>
    </row>
    <row r="37" spans="3:6" x14ac:dyDescent="0.25">
      <c r="C37" s="3"/>
      <c r="D37" s="3"/>
      <c r="E37" s="9"/>
      <c r="F37" s="5"/>
    </row>
    <row r="38" spans="3:6" x14ac:dyDescent="0.25">
      <c r="C38" s="3"/>
      <c r="D38" s="3"/>
      <c r="E38" s="9"/>
      <c r="F38" s="5"/>
    </row>
    <row r="39" spans="3:6" x14ac:dyDescent="0.25">
      <c r="C39" s="5"/>
      <c r="D39" s="5"/>
      <c r="E39" s="8"/>
      <c r="F39" s="5"/>
    </row>
    <row r="40" spans="3:6" x14ac:dyDescent="0.25">
      <c r="C40" s="3"/>
      <c r="D40" s="3"/>
      <c r="E40" s="8"/>
      <c r="F40" s="5"/>
    </row>
    <row r="41" spans="3:6" x14ac:dyDescent="0.25">
      <c r="C41" s="3"/>
      <c r="D41" s="3"/>
      <c r="E41" s="9"/>
      <c r="F41" s="5"/>
    </row>
    <row r="42" spans="3:6" x14ac:dyDescent="0.25">
      <c r="C42" s="3"/>
      <c r="D42" s="3"/>
      <c r="E42" s="8"/>
      <c r="F42" s="5"/>
    </row>
    <row r="43" spans="3:6" x14ac:dyDescent="0.25">
      <c r="C43" s="3"/>
      <c r="D43" s="3"/>
      <c r="E43" s="10"/>
      <c r="F43" s="5"/>
    </row>
    <row r="44" spans="3:6" x14ac:dyDescent="0.25">
      <c r="C44" s="11"/>
      <c r="D44" s="11"/>
      <c r="E44" s="11"/>
      <c r="F44" s="5"/>
    </row>
    <row r="45" spans="3:6" x14ac:dyDescent="0.25">
      <c r="C45" s="5"/>
      <c r="D45" s="5"/>
      <c r="E45" s="5"/>
      <c r="F45" s="5"/>
    </row>
    <row r="46" spans="3:6" x14ac:dyDescent="0.25">
      <c r="C46" s="5"/>
      <c r="D46" s="5"/>
      <c r="E46" s="5"/>
      <c r="F46" s="5"/>
    </row>
    <row r="47" spans="3:6" x14ac:dyDescent="0.25">
      <c r="C47" s="5"/>
      <c r="D47" s="5"/>
      <c r="E47" s="5"/>
      <c r="F47" s="5"/>
    </row>
    <row r="48" spans="3:6" x14ac:dyDescent="0.25">
      <c r="C48" s="5"/>
      <c r="D48" s="5"/>
      <c r="E48" s="6"/>
      <c r="F48" s="5"/>
    </row>
    <row r="49" spans="3:6" x14ac:dyDescent="0.25">
      <c r="C49" s="5"/>
      <c r="D49" s="5"/>
      <c r="E49" s="9"/>
      <c r="F49" s="5"/>
    </row>
    <row r="50" spans="3:6" x14ac:dyDescent="0.25">
      <c r="C50" s="5"/>
      <c r="D50" s="5"/>
      <c r="E50" s="9"/>
      <c r="F50" s="5"/>
    </row>
    <row r="51" spans="3:6" x14ac:dyDescent="0.25">
      <c r="C51" s="5"/>
      <c r="D51" s="5"/>
      <c r="E51" s="9"/>
      <c r="F51" s="5"/>
    </row>
    <row r="52" spans="3:6" x14ac:dyDescent="0.25">
      <c r="C52" s="5"/>
      <c r="D52" s="5"/>
      <c r="E52" s="5"/>
      <c r="F52" s="5"/>
    </row>
    <row r="53" spans="3:6" x14ac:dyDescent="0.25">
      <c r="C53" s="5"/>
      <c r="D53" s="5"/>
      <c r="E53" s="5"/>
      <c r="F53" s="5"/>
    </row>
    <row r="54" spans="3:6" x14ac:dyDescent="0.25">
      <c r="C54" s="5"/>
      <c r="D54" s="5"/>
      <c r="E54" s="5"/>
      <c r="F54" s="5"/>
    </row>
    <row r="55" spans="3:6" x14ac:dyDescent="0.25">
      <c r="C55" s="5"/>
      <c r="D55" s="5"/>
      <c r="E55" s="6"/>
      <c r="F55" s="5"/>
    </row>
    <row r="56" spans="3:6" x14ac:dyDescent="0.25">
      <c r="C56" s="5"/>
      <c r="D56" s="5"/>
      <c r="E56" s="12"/>
      <c r="F56" s="5"/>
    </row>
    <row r="57" spans="3:6" x14ac:dyDescent="0.25">
      <c r="C57" s="5"/>
      <c r="D57" s="5"/>
      <c r="E57" s="12"/>
      <c r="F57" s="5"/>
    </row>
    <row r="58" spans="3:6" x14ac:dyDescent="0.25">
      <c r="C58" s="5"/>
      <c r="D58" s="5"/>
      <c r="E58" s="12"/>
      <c r="F58" s="5"/>
    </row>
    <row r="59" spans="3:6" x14ac:dyDescent="0.25">
      <c r="C59" s="5"/>
      <c r="D59" s="5"/>
      <c r="E59" s="5"/>
      <c r="F59" s="5"/>
    </row>
    <row r="60" spans="3:6" x14ac:dyDescent="0.25">
      <c r="C60" s="5"/>
      <c r="D60" s="5"/>
      <c r="E60" s="5"/>
      <c r="F60" s="5"/>
    </row>
    <row r="61" spans="3:6" x14ac:dyDescent="0.25">
      <c r="C61" s="5"/>
      <c r="D61" s="5"/>
      <c r="E61" s="5"/>
      <c r="F61" s="5"/>
    </row>
    <row r="62" spans="3:6" x14ac:dyDescent="0.25">
      <c r="C62" s="5"/>
      <c r="D62" s="5"/>
      <c r="E62" s="5"/>
      <c r="F62" s="5"/>
    </row>
    <row r="63" spans="3:6" x14ac:dyDescent="0.25">
      <c r="C63" s="5"/>
      <c r="D63" s="5"/>
      <c r="E63" s="5"/>
      <c r="F63" s="5"/>
    </row>
  </sheetData>
  <mergeCells count="11">
    <mergeCell ref="K4:T4"/>
    <mergeCell ref="B25:F25"/>
    <mergeCell ref="K25:N25"/>
    <mergeCell ref="P19:Q19"/>
    <mergeCell ref="P25:Q25"/>
    <mergeCell ref="H19:I19"/>
    <mergeCell ref="H25:I25"/>
    <mergeCell ref="B24:I24"/>
    <mergeCell ref="K24:Q24"/>
    <mergeCell ref="B19:F19"/>
    <mergeCell ref="K19:N19"/>
  </mergeCells>
  <conditionalFormatting sqref="E4 E8 F26 E31:E32 E55 E48 E22 C21:D21">
    <cfRule type="cellIs" dxfId="3" priority="16" operator="equal">
      <formula>0</formula>
    </cfRule>
  </conditionalFormatting>
  <conditionalFormatting sqref="N26">
    <cfRule type="cellIs" dxfId="2" priority="5" operator="equal">
      <formula>0</formula>
    </cfRule>
  </conditionalFormatting>
  <conditionalFormatting sqref="L21">
    <cfRule type="cellIs" dxfId="1" priority="4" operator="equal">
      <formula>0</formula>
    </cfRule>
  </conditionalFormatting>
  <conditionalFormatting sqref="E13">
    <cfRule type="cellIs" dxfId="0" priority="3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DECC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Mordoh Arik (Energy Markets and Networks)</dc:creator>
  <cp:lastModifiedBy>Tricot Anthony (Energy Markets and Networks)</cp:lastModifiedBy>
  <dcterms:created xsi:type="dcterms:W3CDTF">2013-11-20T14:18:35Z</dcterms:created>
  <dcterms:modified xsi:type="dcterms:W3CDTF">2013-11-22T17:25:38Z</dcterms:modified>
</cp:coreProperties>
</file>