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370" yWindow="915" windowWidth="19440" windowHeight="13200"/>
  </bookViews>
  <sheets>
    <sheet name="MGriffiths" sheetId="4" r:id="rId1"/>
    <sheet name="ACooper" sheetId="3" r:id="rId2"/>
    <sheet name="SChesterman" sheetId="1" r:id="rId3"/>
    <sheet name="KKilpatrick" sheetId="2" r:id="rId4"/>
    <sheet name="CArmitt" sheetId="5" r:id="rId5"/>
    <sheet name="JRobertson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DATA1" localSheetId="1">#REF!</definedName>
    <definedName name="DATA1" localSheetId="4">#REF!</definedName>
    <definedName name="DATA1" localSheetId="5">#REF!</definedName>
    <definedName name="DATA1" localSheetId="3">#REF!</definedName>
    <definedName name="DATA1" localSheetId="0">#REF!</definedName>
    <definedName name="DATA1" localSheetId="2">#REF!</definedName>
    <definedName name="DATA1">#REF!</definedName>
    <definedName name="DATA10" localSheetId="1">#REF!</definedName>
    <definedName name="DATA10" localSheetId="4">#REF!</definedName>
    <definedName name="DATA10" localSheetId="5">#REF!</definedName>
    <definedName name="DATA10" localSheetId="3">#REF!</definedName>
    <definedName name="DATA10" localSheetId="0">#REF!</definedName>
    <definedName name="DATA10" localSheetId="2">#REF!</definedName>
    <definedName name="DATA10">#REF!</definedName>
    <definedName name="DATA11" localSheetId="1">#REF!</definedName>
    <definedName name="DATA11" localSheetId="4">#REF!</definedName>
    <definedName name="DATA11" localSheetId="5">#REF!</definedName>
    <definedName name="DATA11" localSheetId="3">#REF!</definedName>
    <definedName name="DATA11" localSheetId="0">#REF!</definedName>
    <definedName name="DATA11" localSheetId="2">#REF!</definedName>
    <definedName name="DATA11">#REF!</definedName>
    <definedName name="DATA12" localSheetId="1">#REF!</definedName>
    <definedName name="DATA12" localSheetId="4">#REF!</definedName>
    <definedName name="DATA12" localSheetId="5">#REF!</definedName>
    <definedName name="DATA12" localSheetId="3">#REF!</definedName>
    <definedName name="DATA12" localSheetId="0">#REF!</definedName>
    <definedName name="DATA12" localSheetId="2">#REF!</definedName>
    <definedName name="DATA12">#REF!</definedName>
    <definedName name="DATA2" localSheetId="1">#REF!</definedName>
    <definedName name="DATA2" localSheetId="4">#REF!</definedName>
    <definedName name="DATA2" localSheetId="5">#REF!</definedName>
    <definedName name="DATA2" localSheetId="3">#REF!</definedName>
    <definedName name="DATA2" localSheetId="0">#REF!</definedName>
    <definedName name="DATA2" localSheetId="2">#REF!</definedName>
    <definedName name="DATA2">#REF!</definedName>
    <definedName name="DATA3" localSheetId="1">#REF!</definedName>
    <definedName name="DATA3" localSheetId="4">#REF!</definedName>
    <definedName name="DATA3" localSheetId="5">#REF!</definedName>
    <definedName name="DATA3" localSheetId="3">#REF!</definedName>
    <definedName name="DATA3" localSheetId="0">#REF!</definedName>
    <definedName name="DATA3" localSheetId="2">#REF!</definedName>
    <definedName name="DATA3">#REF!</definedName>
    <definedName name="DATA4" localSheetId="1">#REF!</definedName>
    <definedName name="DATA4" localSheetId="4">#REF!</definedName>
    <definedName name="DATA4" localSheetId="5">#REF!</definedName>
    <definedName name="DATA4" localSheetId="3">#REF!</definedName>
    <definedName name="DATA4" localSheetId="0">#REF!</definedName>
    <definedName name="DATA4" localSheetId="2">#REF!</definedName>
    <definedName name="DATA4">#REF!</definedName>
    <definedName name="DATA5" localSheetId="1">#REF!</definedName>
    <definedName name="DATA5" localSheetId="4">#REF!</definedName>
    <definedName name="DATA5" localSheetId="5">#REF!</definedName>
    <definedName name="DATA5" localSheetId="3">#REF!</definedName>
    <definedName name="DATA5" localSheetId="0">#REF!</definedName>
    <definedName name="DATA5" localSheetId="2">#REF!</definedName>
    <definedName name="DATA5">#REF!</definedName>
    <definedName name="DATA6" localSheetId="1">#REF!</definedName>
    <definedName name="DATA6" localSheetId="4">#REF!</definedName>
    <definedName name="DATA6" localSheetId="5">#REF!</definedName>
    <definedName name="DATA6" localSheetId="3">#REF!</definedName>
    <definedName name="DATA6" localSheetId="0">#REF!</definedName>
    <definedName name="DATA6" localSheetId="2">#REF!</definedName>
    <definedName name="DATA6">#REF!</definedName>
    <definedName name="DATA7" localSheetId="1">#REF!</definedName>
    <definedName name="DATA7" localSheetId="4">#REF!</definedName>
    <definedName name="DATA7" localSheetId="5">#REF!</definedName>
    <definedName name="DATA7" localSheetId="3">#REF!</definedName>
    <definedName name="DATA7" localSheetId="0">#REF!</definedName>
    <definedName name="DATA7" localSheetId="2">#REF!</definedName>
    <definedName name="DATA7">#REF!</definedName>
    <definedName name="DATA8" localSheetId="1">#REF!</definedName>
    <definedName name="DATA8" localSheetId="4">#REF!</definedName>
    <definedName name="DATA8" localSheetId="5">#REF!</definedName>
    <definedName name="DATA8" localSheetId="3">#REF!</definedName>
    <definedName name="DATA8" localSheetId="0">#REF!</definedName>
    <definedName name="DATA8" localSheetId="2">#REF!</definedName>
    <definedName name="DATA8">#REF!</definedName>
    <definedName name="DATA9" localSheetId="1">#REF!</definedName>
    <definedName name="DATA9" localSheetId="4">#REF!</definedName>
    <definedName name="DATA9" localSheetId="5">#REF!</definedName>
    <definedName name="DATA9" localSheetId="3">#REF!</definedName>
    <definedName name="DATA9" localSheetId="0">#REF!</definedName>
    <definedName name="DATA9" localSheetId="2">#REF!</definedName>
    <definedName name="DATA9">#REF!</definedName>
    <definedName name="_xlnm.Print_Titles" localSheetId="1">ACooper!$5:$5</definedName>
    <definedName name="_xlnm.Print_Titles" localSheetId="4">CArmitt!$5:$5</definedName>
    <definedName name="_xlnm.Print_Titles" localSheetId="5">JRobertson!$5:$5</definedName>
    <definedName name="_xlnm.Print_Titles" localSheetId="3">KKilpatrick!$5:$5</definedName>
    <definedName name="_xlnm.Print_Titles" localSheetId="0">MGriffiths!$5:$5</definedName>
    <definedName name="_xlnm.Print_Titles" localSheetId="2">SChesterman!$5:$5</definedName>
    <definedName name="TEST0" localSheetId="1">#REF!</definedName>
    <definedName name="TEST0" localSheetId="4">#REF!</definedName>
    <definedName name="TEST0" localSheetId="5">#REF!</definedName>
    <definedName name="TEST0" localSheetId="3">#REF!</definedName>
    <definedName name="TEST0" localSheetId="0">#REF!</definedName>
    <definedName name="TEST0" localSheetId="2">#REF!</definedName>
    <definedName name="TEST0">#REF!</definedName>
    <definedName name="TESTHKEY" localSheetId="1">#REF!</definedName>
    <definedName name="TESTHKEY" localSheetId="4">#REF!</definedName>
    <definedName name="TESTHKEY" localSheetId="5">#REF!</definedName>
    <definedName name="TESTHKEY" localSheetId="3">#REF!</definedName>
    <definedName name="TESTHKEY" localSheetId="0">#REF!</definedName>
    <definedName name="TESTHKEY" localSheetId="2">#REF!</definedName>
    <definedName name="TESTHKEY">#REF!</definedName>
    <definedName name="TESTKEYS" localSheetId="1">#REF!</definedName>
    <definedName name="TESTKEYS" localSheetId="4">#REF!</definedName>
    <definedName name="TESTKEYS" localSheetId="5">#REF!</definedName>
    <definedName name="TESTKEYS" localSheetId="3">#REF!</definedName>
    <definedName name="TESTKEYS" localSheetId="0">#REF!</definedName>
    <definedName name="TESTKEYS" localSheetId="2">#REF!</definedName>
    <definedName name="TESTKEYS">#REF!</definedName>
    <definedName name="TESTVKEY" localSheetId="1">#REF!</definedName>
    <definedName name="TESTVKEY" localSheetId="4">#REF!</definedName>
    <definedName name="TESTVKEY" localSheetId="5">#REF!</definedName>
    <definedName name="TESTVKEY" localSheetId="3">#REF!</definedName>
    <definedName name="TESTVKEY" localSheetId="0">#REF!</definedName>
    <definedName name="TESTVKEY" localSheetId="2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I11" i="4" l="1"/>
  <c r="I11" i="6"/>
  <c r="H11" i="6"/>
  <c r="G11" i="6"/>
  <c r="F11" i="6"/>
  <c r="E11" i="6"/>
  <c r="D11" i="6"/>
  <c r="C11" i="6"/>
  <c r="B11" i="6"/>
  <c r="G11" i="5"/>
  <c r="E11" i="5"/>
  <c r="D11" i="5"/>
  <c r="B11" i="5"/>
  <c r="G11" i="2"/>
  <c r="E11" i="2"/>
  <c r="D11" i="2"/>
  <c r="B11" i="2"/>
  <c r="G11" i="1"/>
  <c r="E11" i="1"/>
  <c r="D11" i="1"/>
  <c r="B11" i="1"/>
  <c r="G11" i="4"/>
  <c r="E11" i="4"/>
  <c r="D11" i="4"/>
  <c r="B11" i="4"/>
  <c r="I11" i="5" l="1"/>
  <c r="I18" i="6"/>
  <c r="H18" i="6"/>
  <c r="G18" i="6"/>
  <c r="F18" i="6"/>
  <c r="E18" i="6"/>
  <c r="D18" i="6"/>
  <c r="C18" i="6"/>
  <c r="B18" i="6"/>
  <c r="I18" i="5"/>
  <c r="H18" i="5"/>
  <c r="G18" i="5"/>
  <c r="F18" i="5"/>
  <c r="E18" i="5"/>
  <c r="D18" i="5"/>
  <c r="C18" i="5"/>
  <c r="B18" i="5"/>
  <c r="I18" i="2"/>
  <c r="H18" i="2"/>
  <c r="G18" i="2"/>
  <c r="F18" i="2"/>
  <c r="E18" i="2"/>
  <c r="D18" i="2"/>
  <c r="C18" i="2"/>
  <c r="B18" i="2"/>
  <c r="I18" i="1"/>
  <c r="H18" i="1"/>
  <c r="G18" i="1"/>
  <c r="F18" i="1"/>
  <c r="E18" i="1"/>
  <c r="D18" i="1"/>
  <c r="C18" i="1"/>
  <c r="B18" i="1"/>
  <c r="I18" i="4"/>
  <c r="H18" i="4"/>
  <c r="G18" i="4"/>
  <c r="F18" i="4"/>
  <c r="E18" i="4"/>
  <c r="D18" i="4"/>
  <c r="C18" i="4"/>
  <c r="B18" i="4"/>
  <c r="C17" i="6" l="1"/>
  <c r="D17" i="6"/>
  <c r="E17" i="6"/>
  <c r="F17" i="6"/>
  <c r="G17" i="6"/>
  <c r="H17" i="6"/>
  <c r="I17" i="6"/>
  <c r="B17" i="6"/>
  <c r="I16" i="6" l="1"/>
  <c r="D16" i="6"/>
  <c r="C16" i="6"/>
  <c r="E16" i="6"/>
  <c r="F16" i="6"/>
  <c r="G16" i="6"/>
  <c r="H16" i="6"/>
  <c r="B16" i="6"/>
  <c r="C15" i="6" l="1"/>
  <c r="E15" i="6"/>
  <c r="F15" i="6"/>
  <c r="G15" i="6"/>
  <c r="H15" i="6"/>
  <c r="I15" i="6"/>
  <c r="B15" i="6"/>
  <c r="D15" i="6" l="1"/>
  <c r="C14" i="6" l="1"/>
  <c r="D14" i="6"/>
  <c r="E14" i="6"/>
  <c r="F14" i="6"/>
  <c r="G14" i="6"/>
  <c r="H14" i="6"/>
  <c r="I14" i="6"/>
  <c r="B14" i="6"/>
  <c r="C13" i="6" l="1"/>
  <c r="D13" i="6"/>
  <c r="E13" i="6"/>
  <c r="F13" i="6"/>
  <c r="G13" i="6"/>
  <c r="H13" i="6"/>
  <c r="I13" i="6"/>
  <c r="B13" i="6"/>
  <c r="C12" i="6" l="1"/>
  <c r="D12" i="6"/>
  <c r="E12" i="6"/>
  <c r="F12" i="6"/>
  <c r="G12" i="6"/>
  <c r="H12" i="6"/>
  <c r="I12" i="6"/>
  <c r="B12" i="6"/>
  <c r="J18" i="6" l="1"/>
  <c r="J17" i="6"/>
  <c r="J16" i="6"/>
  <c r="J15" i="6"/>
  <c r="J14" i="6"/>
  <c r="J13" i="6"/>
  <c r="J12" i="6"/>
  <c r="J11" i="6"/>
  <c r="J10" i="6"/>
  <c r="J9" i="6"/>
  <c r="J8" i="6"/>
  <c r="J7" i="6"/>
  <c r="C17" i="5" l="1"/>
  <c r="D17" i="5"/>
  <c r="E17" i="5"/>
  <c r="F17" i="5"/>
  <c r="G17" i="5"/>
  <c r="H17" i="5"/>
  <c r="I17" i="5"/>
  <c r="B17" i="5"/>
  <c r="C17" i="2"/>
  <c r="D17" i="2"/>
  <c r="E17" i="2"/>
  <c r="F17" i="2"/>
  <c r="G17" i="2"/>
  <c r="H17" i="2"/>
  <c r="I17" i="2"/>
  <c r="B17" i="2"/>
  <c r="C17" i="1"/>
  <c r="D17" i="1"/>
  <c r="E17" i="1"/>
  <c r="F17" i="1"/>
  <c r="G17" i="1"/>
  <c r="H17" i="1"/>
  <c r="I17" i="1"/>
  <c r="B17" i="1"/>
  <c r="C17" i="4"/>
  <c r="D17" i="4"/>
  <c r="E17" i="4"/>
  <c r="F17" i="4"/>
  <c r="G17" i="4"/>
  <c r="H17" i="4"/>
  <c r="I17" i="4"/>
  <c r="B17" i="4"/>
  <c r="C16" i="5" l="1"/>
  <c r="D16" i="5"/>
  <c r="E16" i="5"/>
  <c r="F16" i="5"/>
  <c r="G16" i="5"/>
  <c r="H16" i="5"/>
  <c r="I16" i="5"/>
  <c r="B16" i="5"/>
  <c r="C16" i="2"/>
  <c r="D16" i="2"/>
  <c r="E16" i="2"/>
  <c r="F16" i="2"/>
  <c r="G16" i="2"/>
  <c r="H16" i="2"/>
  <c r="I16" i="2"/>
  <c r="B16" i="2"/>
  <c r="C16" i="1"/>
  <c r="D16" i="1"/>
  <c r="E16" i="1"/>
  <c r="F16" i="1"/>
  <c r="G16" i="1"/>
  <c r="H16" i="1"/>
  <c r="I16" i="1"/>
  <c r="B16" i="1"/>
  <c r="C16" i="4"/>
  <c r="D16" i="4"/>
  <c r="E16" i="4"/>
  <c r="F16" i="4"/>
  <c r="G16" i="4"/>
  <c r="H16" i="4"/>
  <c r="I16" i="4"/>
  <c r="B16" i="4"/>
  <c r="C15" i="5" l="1"/>
  <c r="D15" i="5"/>
  <c r="E15" i="5"/>
  <c r="F15" i="5"/>
  <c r="G15" i="5"/>
  <c r="H15" i="5"/>
  <c r="I15" i="5"/>
  <c r="B15" i="5"/>
  <c r="C15" i="2"/>
  <c r="D15" i="2"/>
  <c r="E15" i="2"/>
  <c r="F15" i="2"/>
  <c r="G15" i="2"/>
  <c r="H15" i="2"/>
  <c r="I15" i="2"/>
  <c r="B15" i="2"/>
  <c r="C15" i="1"/>
  <c r="D15" i="1"/>
  <c r="E15" i="1"/>
  <c r="F15" i="1"/>
  <c r="G15" i="1"/>
  <c r="H15" i="1"/>
  <c r="I15" i="1"/>
  <c r="B15" i="1"/>
  <c r="I15" i="4"/>
  <c r="C15" i="4"/>
  <c r="D15" i="4"/>
  <c r="E15" i="4"/>
  <c r="F15" i="4"/>
  <c r="G15" i="4"/>
  <c r="H15" i="4"/>
  <c r="B15" i="4"/>
  <c r="C14" i="5" l="1"/>
  <c r="D14" i="5"/>
  <c r="E14" i="5"/>
  <c r="F14" i="5"/>
  <c r="G14" i="5"/>
  <c r="H14" i="5"/>
  <c r="I14" i="5"/>
  <c r="B14" i="5"/>
  <c r="C14" i="1"/>
  <c r="D14" i="1"/>
  <c r="E14" i="1"/>
  <c r="F14" i="1"/>
  <c r="G14" i="1"/>
  <c r="H14" i="1"/>
  <c r="I14" i="1"/>
  <c r="B14" i="1"/>
  <c r="C14" i="4"/>
  <c r="D14" i="4"/>
  <c r="E14" i="4"/>
  <c r="F14" i="4"/>
  <c r="G14" i="4"/>
  <c r="H14" i="4"/>
  <c r="I14" i="4"/>
  <c r="B14" i="4"/>
  <c r="C13" i="4" l="1"/>
  <c r="D13" i="4"/>
  <c r="E13" i="4"/>
  <c r="F13" i="4"/>
  <c r="G13" i="4"/>
  <c r="H13" i="4"/>
  <c r="I13" i="4"/>
  <c r="B13" i="4"/>
  <c r="C13" i="1"/>
  <c r="D13" i="1"/>
  <c r="E13" i="1"/>
  <c r="F13" i="1"/>
  <c r="G13" i="1"/>
  <c r="H13" i="1"/>
  <c r="I13" i="1"/>
  <c r="B13" i="1"/>
  <c r="C13" i="2"/>
  <c r="D13" i="2"/>
  <c r="E13" i="2"/>
  <c r="F13" i="2"/>
  <c r="G13" i="2"/>
  <c r="H13" i="2"/>
  <c r="I13" i="2"/>
  <c r="B13" i="2"/>
  <c r="C13" i="5"/>
  <c r="D13" i="5"/>
  <c r="E13" i="5"/>
  <c r="F13" i="5"/>
  <c r="G13" i="5"/>
  <c r="H13" i="5"/>
  <c r="I13" i="5"/>
  <c r="B13" i="5"/>
  <c r="C12" i="5"/>
  <c r="D12" i="5"/>
  <c r="E12" i="5"/>
  <c r="F12" i="5"/>
  <c r="G12" i="5"/>
  <c r="H12" i="5"/>
  <c r="I12" i="5"/>
  <c r="B12" i="5"/>
  <c r="C12" i="2"/>
  <c r="D12" i="2"/>
  <c r="E12" i="2"/>
  <c r="F12" i="2"/>
  <c r="G12" i="2"/>
  <c r="H12" i="2"/>
  <c r="I12" i="2"/>
  <c r="B12" i="2"/>
  <c r="C12" i="1"/>
  <c r="D12" i="1"/>
  <c r="E12" i="1"/>
  <c r="F12" i="1"/>
  <c r="G12" i="1"/>
  <c r="H12" i="1"/>
  <c r="I12" i="1"/>
  <c r="B12" i="1"/>
  <c r="C12" i="4"/>
  <c r="D12" i="4"/>
  <c r="E12" i="4"/>
  <c r="F12" i="4"/>
  <c r="G12" i="4"/>
  <c r="H12" i="4"/>
  <c r="I12" i="4"/>
  <c r="B12" i="4"/>
  <c r="C10" i="5" l="1"/>
  <c r="D10" i="5"/>
  <c r="E10" i="5"/>
  <c r="F10" i="5"/>
  <c r="G10" i="5"/>
  <c r="H10" i="5"/>
  <c r="I10" i="5"/>
  <c r="B10" i="5"/>
  <c r="J18" i="5" l="1"/>
  <c r="J17" i="5"/>
  <c r="J16" i="5"/>
  <c r="J15" i="5"/>
  <c r="J14" i="5"/>
  <c r="J13" i="5"/>
  <c r="J12" i="5"/>
  <c r="J7" i="5"/>
  <c r="C10" i="2"/>
  <c r="D10" i="2"/>
  <c r="E10" i="2"/>
  <c r="F10" i="2"/>
  <c r="G10" i="2"/>
  <c r="H10" i="2"/>
  <c r="I10" i="2"/>
  <c r="B10" i="2"/>
  <c r="C10" i="1"/>
  <c r="D10" i="1"/>
  <c r="E10" i="1"/>
  <c r="F10" i="1"/>
  <c r="G10" i="1"/>
  <c r="H10" i="1"/>
  <c r="I10" i="1"/>
  <c r="B10" i="1"/>
  <c r="D10" i="4"/>
  <c r="E10" i="4"/>
  <c r="F10" i="4"/>
  <c r="G10" i="4"/>
  <c r="H10" i="4"/>
  <c r="I10" i="4"/>
  <c r="B10" i="4"/>
  <c r="C10" i="4"/>
  <c r="J8" i="5" l="1"/>
  <c r="J9" i="5"/>
  <c r="J10" i="5"/>
  <c r="D9" i="2" l="1"/>
  <c r="E9" i="2"/>
  <c r="F9" i="2"/>
  <c r="G9" i="2"/>
  <c r="B9" i="2"/>
  <c r="D9" i="1"/>
  <c r="G9" i="1"/>
  <c r="B9" i="1"/>
  <c r="C9" i="4"/>
  <c r="E9" i="4"/>
  <c r="B9" i="4"/>
  <c r="C8" i="2" l="1"/>
  <c r="D8" i="2"/>
  <c r="E8" i="2"/>
  <c r="F8" i="2"/>
  <c r="G8" i="2"/>
  <c r="H8" i="2"/>
  <c r="I8" i="2"/>
  <c r="B8" i="2"/>
  <c r="C8" i="1"/>
  <c r="D8" i="1"/>
  <c r="E8" i="1"/>
  <c r="F8" i="1"/>
  <c r="G8" i="1"/>
  <c r="H8" i="1"/>
  <c r="I8" i="1"/>
  <c r="B8" i="1"/>
  <c r="C8" i="4"/>
  <c r="D8" i="4"/>
  <c r="E8" i="4"/>
  <c r="F8" i="4"/>
  <c r="G8" i="4"/>
  <c r="H8" i="4"/>
  <c r="I8" i="4"/>
  <c r="B8" i="4"/>
  <c r="C7" i="1" l="1"/>
  <c r="D7" i="1"/>
  <c r="E7" i="1"/>
  <c r="F7" i="1"/>
  <c r="G7" i="1"/>
  <c r="H7" i="1"/>
  <c r="I7" i="1"/>
  <c r="B7" i="1"/>
  <c r="C7" i="2"/>
  <c r="D7" i="2"/>
  <c r="E7" i="2"/>
  <c r="F7" i="2"/>
  <c r="G7" i="2"/>
  <c r="H7" i="2"/>
  <c r="I7" i="2"/>
  <c r="B7" i="2"/>
  <c r="C7" i="4"/>
  <c r="D7" i="4"/>
  <c r="E7" i="4"/>
  <c r="F7" i="4"/>
  <c r="G7" i="4"/>
  <c r="H7" i="4"/>
  <c r="I7" i="4"/>
  <c r="B7" i="4"/>
  <c r="C7" i="3"/>
  <c r="D7" i="3"/>
  <c r="E7" i="3"/>
  <c r="F7" i="3"/>
  <c r="G7" i="3"/>
  <c r="H7" i="3"/>
  <c r="I7" i="3"/>
  <c r="B7" i="3"/>
  <c r="J8" i="2"/>
  <c r="J10" i="2"/>
  <c r="J12" i="2"/>
  <c r="J13" i="2"/>
  <c r="J14" i="2"/>
  <c r="J15" i="2"/>
  <c r="J7" i="2" l="1"/>
  <c r="J18" i="2"/>
  <c r="J18" i="4"/>
  <c r="J18" i="3"/>
  <c r="J18" i="1"/>
  <c r="J17" i="4" l="1"/>
  <c r="J16" i="4"/>
  <c r="J15" i="4"/>
  <c r="J14" i="4"/>
  <c r="J13" i="4"/>
  <c r="J12" i="4"/>
  <c r="J10" i="4"/>
  <c r="J8" i="4"/>
  <c r="J7" i="4"/>
  <c r="J17" i="3"/>
  <c r="J16" i="3"/>
  <c r="J15" i="3"/>
  <c r="J14" i="3"/>
  <c r="J13" i="3"/>
  <c r="J12" i="3"/>
  <c r="J11" i="3"/>
  <c r="J10" i="3"/>
  <c r="J9" i="3"/>
  <c r="J8" i="3"/>
  <c r="J7" i="3"/>
  <c r="J17" i="2"/>
  <c r="J16" i="2"/>
  <c r="J7" i="1"/>
  <c r="J8" i="1"/>
  <c r="J10" i="1"/>
  <c r="J12" i="1"/>
  <c r="J13" i="1"/>
  <c r="J14" i="1"/>
  <c r="J15" i="1"/>
  <c r="J16" i="1"/>
  <c r="J17" i="1"/>
  <c r="H9" i="1" l="1"/>
  <c r="C9" i="1"/>
  <c r="F9" i="1"/>
  <c r="E9" i="1"/>
  <c r="I9" i="4"/>
  <c r="H9" i="4"/>
  <c r="G9" i="4"/>
  <c r="D9" i="4"/>
  <c r="I9" i="2"/>
  <c r="H9" i="2"/>
  <c r="C9" i="2"/>
  <c r="J9" i="2" l="1"/>
  <c r="F9" i="4"/>
  <c r="J9" i="4" s="1"/>
  <c r="I9" i="1"/>
  <c r="J9" i="1" s="1"/>
  <c r="I11" i="1" l="1"/>
  <c r="H11" i="1"/>
  <c r="C11" i="1"/>
  <c r="F11" i="1"/>
  <c r="I11" i="2"/>
  <c r="H11" i="2"/>
  <c r="C11" i="2"/>
  <c r="F11" i="2"/>
  <c r="J11" i="1" l="1"/>
  <c r="J11" i="2"/>
  <c r="H11" i="5"/>
  <c r="H11" i="4"/>
  <c r="C11" i="5"/>
  <c r="C11" i="4"/>
  <c r="F11" i="5"/>
  <c r="F11" i="4"/>
  <c r="J11" i="5" l="1"/>
  <c r="J11" i="4"/>
</calcChain>
</file>

<file path=xl/sharedStrings.xml><?xml version="1.0" encoding="utf-8"?>
<sst xmlns="http://schemas.openxmlformats.org/spreadsheetml/2006/main" count="66" uniqueCount="16">
  <si>
    <t>Motor fuel</t>
  </si>
  <si>
    <t>Mileage allowance</t>
  </si>
  <si>
    <t>Vehicle hire charges</t>
  </si>
  <si>
    <t>Taxi charges</t>
  </si>
  <si>
    <t>Subsistence and hotel accommodation</t>
  </si>
  <si>
    <t>Air travel</t>
  </si>
  <si>
    <t>Rail travel</t>
  </si>
  <si>
    <t>Other travel costs</t>
  </si>
  <si>
    <t>Total</t>
  </si>
  <si>
    <t>Alan Cooper</t>
  </si>
  <si>
    <t>Mike Griffiths</t>
  </si>
  <si>
    <t>Kenneth Kilpatrick</t>
  </si>
  <si>
    <t>Simon Chesterman</t>
  </si>
  <si>
    <t>Senior Staff Expenses 2015-16</t>
  </si>
  <si>
    <t>Chris Armitt</t>
  </si>
  <si>
    <t>Joyce Robertson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</si>
</sst>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;[Black]\(#,##0\);&quot;-   &quot;"/>
  </numFmts>
  <fonts count="5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0" fontId="1" fillId="0" borderId="0" xfId="1"/>
    <xf numFmtId="17" fontId="4" fillId="0" borderId="0" xfId="1" applyNumberFormat="1" applyFont="1" applyAlignment="1">
      <alignment horizontal="left"/>
    </xf>
    <xf numFmtId="0" fontId="1" fillId="0" borderId="0" xfId="1" applyFont="1"/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0" borderId="1" xfId="1" applyFont="1" applyBorder="1"/>
    <xf numFmtId="164" fontId="1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164" fontId="1" fillId="0" borderId="0" xfId="1" applyNumberFormat="1"/>
    <xf numFmtId="0" fontId="3" fillId="0" borderId="0" xfId="1" applyFont="1" applyBorder="1" applyAlignment="1">
      <alignment vertical="center"/>
    </xf>
    <xf numFmtId="17" fontId="4" fillId="0" borderId="1" xfId="1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5-16\Financial%20Accounts\Transparency\P1%20Snr%20Staff%20Expens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5-16\Financial%20Accounts\Transparency\P10%20Snr%20Staff%20Expenses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5-16\Financial%20Accounts\Transparency\P11%20Snr%20Staff%20Expenses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BECC~1/AppData/Local/Temp/notes02E361/P12%20Snr%20Staff%20Expenses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5-16\Financial%20Accounts\Transparency\P2%20Snr%20Staff%20Expenses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5-16\Financial%20Accounts\Transparency\P3%20Snr%20Staff%20Expenses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5-16\Financial%20Accounts\Transparency\P04%20Snr%20Staff%20Expenses%20v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5-16\Financial%20Accounts\Transparency\P05%20Snr%20Staff%20Expenses%20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5-16\Financial%20Accounts\Transparency\P06%20Snr%20Staff%20Expens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5-16\Financial%20Accounts\Transparency\P07%20Snr%20Staff%20Expenses%20-%20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5-16\Financial%20Accounts\Transparency\P08%20Snr%20Staff%20Expenses%20V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5-16\Financial%20Accounts\Transparency\P09%20Snr%20Staff%20Expense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(4)"/>
      <sheetName val="SAP (3)"/>
      <sheetName val="SAP (2)"/>
      <sheetName val="SAP"/>
      <sheetName val="WBSe"/>
      <sheetName val="PO lookup"/>
      <sheetName val="Jnl lookup"/>
    </sheetNames>
    <sheetDataSet>
      <sheetData sheetId="0">
        <row r="7">
          <cell r="D7">
            <v>-58.2</v>
          </cell>
          <cell r="F7">
            <v>-626.69500000000005</v>
          </cell>
          <cell r="H7">
            <v>-54.710000000000015</v>
          </cell>
          <cell r="I7">
            <v>12.5</v>
          </cell>
        </row>
        <row r="8">
          <cell r="C8">
            <v>16.560000000000002</v>
          </cell>
          <cell r="D8">
            <v>-24.01</v>
          </cell>
          <cell r="F8">
            <v>-623.30500000000006</v>
          </cell>
          <cell r="G8">
            <v>-20.56</v>
          </cell>
          <cell r="H8">
            <v>363.2</v>
          </cell>
        </row>
        <row r="10">
          <cell r="C10">
            <v>92.2</v>
          </cell>
          <cell r="E10">
            <v>56</v>
          </cell>
          <cell r="F10">
            <v>360.23999999999944</v>
          </cell>
          <cell r="G10">
            <v>-17.05</v>
          </cell>
          <cell r="H10">
            <v>142.31</v>
          </cell>
          <cell r="I10">
            <v>305.12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(3)"/>
      <sheetName val="SAP (2)"/>
      <sheetName val="SAP"/>
      <sheetName val="WBSe"/>
      <sheetName val="PP SAP (2)"/>
      <sheetName val="PP SAP"/>
      <sheetName val="January"/>
    </sheetNames>
    <sheetDataSet>
      <sheetData sheetId="0">
        <row r="7">
          <cell r="C7">
            <v>541.94000000000005</v>
          </cell>
          <cell r="F7">
            <v>599.11999999999989</v>
          </cell>
          <cell r="H7">
            <v>308.43</v>
          </cell>
          <cell r="I7">
            <v>4.8</v>
          </cell>
        </row>
        <row r="8">
          <cell r="C8">
            <v>65.12</v>
          </cell>
          <cell r="D8">
            <v>-45.08</v>
          </cell>
          <cell r="F8">
            <v>154.94</v>
          </cell>
          <cell r="H8">
            <v>46.7</v>
          </cell>
        </row>
        <row r="10">
          <cell r="C10">
            <v>60.06</v>
          </cell>
          <cell r="E10">
            <v>21.5</v>
          </cell>
          <cell r="F10">
            <v>313.22000000000003</v>
          </cell>
          <cell r="H10">
            <v>131.57</v>
          </cell>
          <cell r="I10">
            <v>317.14</v>
          </cell>
        </row>
        <row r="11">
          <cell r="B11">
            <v>12.55</v>
          </cell>
          <cell r="D11">
            <v>0</v>
          </cell>
          <cell r="F11">
            <v>149.33000000000004</v>
          </cell>
          <cell r="G11">
            <v>431.58000000000004</v>
          </cell>
          <cell r="I11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(2)"/>
      <sheetName val="SAP"/>
      <sheetName val="WBSe"/>
      <sheetName val="PP SAP (2)"/>
      <sheetName val="PP SAP"/>
      <sheetName val="February"/>
    </sheetNames>
    <sheetDataSet>
      <sheetData sheetId="0">
        <row r="7">
          <cell r="C7">
            <v>244.44</v>
          </cell>
          <cell r="F7">
            <v>2476.52</v>
          </cell>
          <cell r="I7">
            <v>80</v>
          </cell>
        </row>
        <row r="8">
          <cell r="C8">
            <v>80.39</v>
          </cell>
          <cell r="F8">
            <v>109.92999999999999</v>
          </cell>
          <cell r="H8">
            <v>314.3</v>
          </cell>
        </row>
        <row r="9">
          <cell r="H9">
            <v>43.9</v>
          </cell>
          <cell r="I9">
            <v>10.5</v>
          </cell>
        </row>
        <row r="10">
          <cell r="C10">
            <v>274.26</v>
          </cell>
          <cell r="E10">
            <v>20</v>
          </cell>
          <cell r="F10">
            <v>1074.55</v>
          </cell>
          <cell r="H10">
            <v>140.5</v>
          </cell>
          <cell r="I10">
            <v>79.5</v>
          </cell>
        </row>
        <row r="11">
          <cell r="B11">
            <v>35.520000000000003</v>
          </cell>
          <cell r="D11">
            <v>82.76</v>
          </cell>
          <cell r="F11">
            <v>153.66</v>
          </cell>
          <cell r="H11">
            <v>61</v>
          </cell>
          <cell r="I11">
            <v>17.399999999999999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(3)"/>
      <sheetName val="SAP (2)"/>
      <sheetName val="SAP"/>
      <sheetName val="WBSe"/>
      <sheetName val="PP SAP (2)"/>
      <sheetName val="PP SAP"/>
      <sheetName val="March"/>
    </sheetNames>
    <sheetDataSet>
      <sheetData sheetId="0">
        <row r="7">
          <cell r="E7">
            <v>31.95</v>
          </cell>
          <cell r="F7">
            <v>1455.57</v>
          </cell>
          <cell r="H7">
            <v>119.7</v>
          </cell>
          <cell r="I7">
            <v>96.45</v>
          </cell>
        </row>
        <row r="8">
          <cell r="C8">
            <v>72.81</v>
          </cell>
          <cell r="F8">
            <v>361.85</v>
          </cell>
          <cell r="G8">
            <v>257.96999999999997</v>
          </cell>
          <cell r="H8">
            <v>351.2</v>
          </cell>
          <cell r="I8">
            <v>29</v>
          </cell>
        </row>
        <row r="9">
          <cell r="C9">
            <v>14.74</v>
          </cell>
        </row>
        <row r="10">
          <cell r="F10">
            <v>1003.6999999999998</v>
          </cell>
          <cell r="H10">
            <v>373.27</v>
          </cell>
          <cell r="I10">
            <v>71.599999999999994</v>
          </cell>
        </row>
        <row r="11">
          <cell r="B11">
            <v>102.53999999999999</v>
          </cell>
          <cell r="F11">
            <v>326.64</v>
          </cell>
          <cell r="G11">
            <v>-17.649999999999999</v>
          </cell>
          <cell r="H11">
            <v>64</v>
          </cell>
          <cell r="I11">
            <v>10.3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(4)"/>
      <sheetName val="SAP (3)"/>
      <sheetName val="SAP (2)"/>
      <sheetName val="SAP"/>
      <sheetName val="WBSe"/>
    </sheetNames>
    <sheetDataSet>
      <sheetData sheetId="0">
        <row r="8">
          <cell r="F8">
            <v>7.18</v>
          </cell>
        </row>
        <row r="9">
          <cell r="C9">
            <v>17.420000000000002</v>
          </cell>
          <cell r="H9">
            <v>43.5</v>
          </cell>
          <cell r="I9">
            <v>10.18</v>
          </cell>
        </row>
        <row r="10">
          <cell r="B10">
            <v>19</v>
          </cell>
          <cell r="F10">
            <v>1514.8999999999996</v>
          </cell>
          <cell r="H10">
            <v>622.7299999999999</v>
          </cell>
          <cell r="I10">
            <v>145.60000000000002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(3)"/>
      <sheetName val="SAP (2)"/>
      <sheetName val="SAP"/>
      <sheetName val="WBSe"/>
    </sheetNames>
    <sheetDataSet>
      <sheetData sheetId="0">
        <row r="8">
          <cell r="D8">
            <v>92.06</v>
          </cell>
          <cell r="F8">
            <v>119.6</v>
          </cell>
          <cell r="G8">
            <v>0</v>
          </cell>
          <cell r="H8">
            <v>133.69999999999999</v>
          </cell>
          <cell r="I8">
            <v>6.2</v>
          </cell>
        </row>
        <row r="9">
          <cell r="C9">
            <v>34.840000000000003</v>
          </cell>
          <cell r="H9">
            <v>43.5</v>
          </cell>
          <cell r="I9">
            <v>9.9</v>
          </cell>
        </row>
        <row r="10">
          <cell r="C10">
            <v>300.03999999999996</v>
          </cell>
          <cell r="E10">
            <v>93</v>
          </cell>
          <cell r="F10">
            <v>722.98</v>
          </cell>
          <cell r="H10">
            <v>76.470000000000013</v>
          </cell>
          <cell r="I10">
            <v>84.22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(4)"/>
      <sheetName val="SAP (3)"/>
      <sheetName val="SAP (2)"/>
      <sheetName val="SAP"/>
      <sheetName val="WBSe"/>
      <sheetName val="PP SAP (2)"/>
      <sheetName val="PP SAP"/>
    </sheetNames>
    <sheetDataSet>
      <sheetData sheetId="0">
        <row r="7">
          <cell r="F7">
            <v>0</v>
          </cell>
          <cell r="H7">
            <v>0</v>
          </cell>
        </row>
        <row r="8">
          <cell r="B8">
            <v>29.02</v>
          </cell>
          <cell r="C8">
            <v>30.6</v>
          </cell>
          <cell r="E8">
            <v>17.399999999999999</v>
          </cell>
          <cell r="F8">
            <v>169.32999999999998</v>
          </cell>
          <cell r="G8">
            <v>0</v>
          </cell>
        </row>
        <row r="9">
          <cell r="D9">
            <v>444.24</v>
          </cell>
        </row>
        <row r="10">
          <cell r="E10">
            <v>37</v>
          </cell>
          <cell r="F10">
            <v>409.29</v>
          </cell>
          <cell r="H10">
            <v>364.41</v>
          </cell>
          <cell r="I10">
            <v>33.6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(3)"/>
      <sheetName val="SAP (2)"/>
      <sheetName val="SAP"/>
      <sheetName val="WBSe"/>
      <sheetName val="PP SAP (2)"/>
      <sheetName val="PP SAP"/>
    </sheetNames>
    <sheetDataSet>
      <sheetData sheetId="0">
        <row r="8">
          <cell r="C8">
            <v>288.08</v>
          </cell>
          <cell r="F8">
            <v>176.48999999999998</v>
          </cell>
          <cell r="H8">
            <v>449.28000000000009</v>
          </cell>
          <cell r="I8">
            <v>50</v>
          </cell>
        </row>
        <row r="9">
          <cell r="C9">
            <v>54.339999999999996</v>
          </cell>
          <cell r="F9">
            <v>60.900000000000006</v>
          </cell>
          <cell r="H9">
            <v>130.5</v>
          </cell>
          <cell r="I9">
            <v>32</v>
          </cell>
        </row>
        <row r="10">
          <cell r="C10">
            <v>130.85999999999999</v>
          </cell>
          <cell r="F10">
            <v>-249.56000000000006</v>
          </cell>
          <cell r="H10">
            <v>-209.04999999999998</v>
          </cell>
          <cell r="I10">
            <v>6.2</v>
          </cell>
        </row>
        <row r="12">
          <cell r="F12">
            <v>6.64</v>
          </cell>
          <cell r="H12">
            <v>28.2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(5)"/>
      <sheetName val="SAP (4)"/>
      <sheetName val="SAP (3)"/>
      <sheetName val="SAP (2)"/>
      <sheetName val="SAP"/>
      <sheetName val="WBSe"/>
      <sheetName val="PP SAP (2)"/>
      <sheetName val="PP SAP"/>
      <sheetName val="September"/>
    </sheetNames>
    <sheetDataSet>
      <sheetData sheetId="0">
        <row r="7">
          <cell r="F7">
            <v>428.20999999999981</v>
          </cell>
          <cell r="H7">
            <v>72.77</v>
          </cell>
          <cell r="I7">
            <v>110</v>
          </cell>
        </row>
        <row r="8">
          <cell r="F8">
            <v>217.68</v>
          </cell>
          <cell r="H8">
            <v>436.4</v>
          </cell>
          <cell r="I8">
            <v>25.95</v>
          </cell>
        </row>
        <row r="10">
          <cell r="F10">
            <v>22.93</v>
          </cell>
          <cell r="H10">
            <v>84.55</v>
          </cell>
        </row>
        <row r="12">
          <cell r="C12">
            <v>17.100000000000001</v>
          </cell>
          <cell r="F12">
            <v>37.75</v>
          </cell>
          <cell r="H12">
            <v>28.2</v>
          </cell>
          <cell r="I12">
            <v>44.1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(5)"/>
      <sheetName val="SAP (4)"/>
      <sheetName val="SAP (3)"/>
      <sheetName val="SAP (2)"/>
      <sheetName val="SAP"/>
      <sheetName val="WBSe"/>
      <sheetName val="PP SAP (2)"/>
      <sheetName val="PP SAP"/>
      <sheetName val="October"/>
    </sheetNames>
    <sheetDataSet>
      <sheetData sheetId="0">
        <row r="7">
          <cell r="C7">
            <v>452.71000000000004</v>
          </cell>
          <cell r="D7">
            <v>92.71</v>
          </cell>
          <cell r="E7">
            <v>15.9</v>
          </cell>
          <cell r="F7">
            <v>1687.1300000000003</v>
          </cell>
          <cell r="G7">
            <v>275.83</v>
          </cell>
          <cell r="H7">
            <v>72.77</v>
          </cell>
          <cell r="I7">
            <v>118.7</v>
          </cell>
        </row>
        <row r="8">
          <cell r="C8">
            <v>87.22999999999999</v>
          </cell>
          <cell r="E8">
            <v>45.65</v>
          </cell>
          <cell r="F8">
            <v>278.45</v>
          </cell>
          <cell r="H8">
            <v>265.2</v>
          </cell>
        </row>
        <row r="9">
          <cell r="H9">
            <v>87</v>
          </cell>
          <cell r="I9">
            <v>21</v>
          </cell>
        </row>
        <row r="10">
          <cell r="C10">
            <v>122.36999999999999</v>
          </cell>
          <cell r="E10">
            <v>27</v>
          </cell>
          <cell r="F10">
            <v>571.37</v>
          </cell>
          <cell r="H10">
            <v>381.44</v>
          </cell>
          <cell r="I10">
            <v>36</v>
          </cell>
        </row>
        <row r="12">
          <cell r="C12">
            <v>5.74</v>
          </cell>
          <cell r="F12">
            <v>83.25</v>
          </cell>
          <cell r="H12">
            <v>324.72999999999996</v>
          </cell>
          <cell r="I12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(5)"/>
      <sheetName val="SAP (4)"/>
      <sheetName val="SAP (3)"/>
      <sheetName val="SAP (2)"/>
      <sheetName val="SAP"/>
      <sheetName val="WBSe"/>
      <sheetName val="PP SAP (2)"/>
      <sheetName val="PP SAP"/>
      <sheetName val="November"/>
    </sheetNames>
    <sheetDataSet>
      <sheetData sheetId="0">
        <row r="7">
          <cell r="C7">
            <v>692.30000000000007</v>
          </cell>
          <cell r="F7">
            <v>915.39999999999986</v>
          </cell>
          <cell r="I7">
            <v>50</v>
          </cell>
        </row>
        <row r="8">
          <cell r="C8">
            <v>144.55000000000001</v>
          </cell>
          <cell r="D8">
            <v>85.08</v>
          </cell>
          <cell r="F8">
            <v>30.1</v>
          </cell>
          <cell r="G8">
            <v>186.64</v>
          </cell>
          <cell r="H8">
            <v>256.60000000000002</v>
          </cell>
          <cell r="I8">
            <v>41.99</v>
          </cell>
        </row>
        <row r="10">
          <cell r="C10">
            <v>195.93</v>
          </cell>
          <cell r="E10">
            <v>8</v>
          </cell>
          <cell r="F10">
            <v>561.03</v>
          </cell>
          <cell r="H10">
            <v>220.49</v>
          </cell>
        </row>
        <row r="11">
          <cell r="B11">
            <v>34.82</v>
          </cell>
          <cell r="F11">
            <v>116.14</v>
          </cell>
          <cell r="H11">
            <v>60.6</v>
          </cell>
          <cell r="I11">
            <v>42.4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P (5)"/>
      <sheetName val="SAP (4)"/>
      <sheetName val="SAP (3)"/>
      <sheetName val="SAP (2)"/>
      <sheetName val="SAP"/>
      <sheetName val="WBSe"/>
      <sheetName val="PP SAP (2)"/>
      <sheetName val="PP SAP"/>
      <sheetName val="December"/>
    </sheetNames>
    <sheetDataSet>
      <sheetData sheetId="0">
        <row r="7">
          <cell r="F7">
            <v>1081.0899999999999</v>
          </cell>
          <cell r="H7">
            <v>145.18</v>
          </cell>
          <cell r="I7">
            <v>76.900000000000006</v>
          </cell>
        </row>
        <row r="8">
          <cell r="C8">
            <v>60.5</v>
          </cell>
          <cell r="D8">
            <v>-39.86</v>
          </cell>
          <cell r="F8">
            <v>16.899999999999999</v>
          </cell>
          <cell r="G8">
            <v>-26</v>
          </cell>
          <cell r="H8">
            <v>186.5</v>
          </cell>
          <cell r="I8">
            <v>-38.99</v>
          </cell>
        </row>
        <row r="9">
          <cell r="C9">
            <v>13.64</v>
          </cell>
          <cell r="F9">
            <v>14.08</v>
          </cell>
          <cell r="H9">
            <v>201.5</v>
          </cell>
          <cell r="I9">
            <v>57.76</v>
          </cell>
        </row>
        <row r="10">
          <cell r="C10">
            <v>141.75</v>
          </cell>
          <cell r="F10">
            <v>294.94</v>
          </cell>
          <cell r="H10">
            <v>282.76</v>
          </cell>
          <cell r="I10">
            <v>28.4</v>
          </cell>
        </row>
        <row r="11">
          <cell r="B11">
            <v>12.23</v>
          </cell>
          <cell r="D11">
            <v>84.36</v>
          </cell>
          <cell r="F11">
            <v>4.3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0"/>
  <sheetViews>
    <sheetView tabSelected="1" workbookViewId="0">
      <pane xSplit="1" ySplit="5" topLeftCell="B6" activePane="bottomRight" state="frozen"/>
      <selection activeCell="J18" sqref="J18"/>
      <selection pane="topRight" activeCell="J18" sqref="J18"/>
      <selection pane="bottomLeft" activeCell="J18" sqref="J18"/>
      <selection pane="bottomRight" activeCell="F18" sqref="F18"/>
    </sheetView>
  </sheetViews>
  <sheetFormatPr defaultRowHeight="12.75" x14ac:dyDescent="0.2"/>
  <cols>
    <col min="1" max="1" width="15.125" style="2" customWidth="1"/>
    <col min="2" max="10" width="14.375" style="2" customWidth="1"/>
    <col min="11" max="16384" width="9" style="2"/>
  </cols>
  <sheetData>
    <row r="1" spans="1:13" ht="18" x14ac:dyDescent="0.25">
      <c r="A1" s="1" t="s">
        <v>13</v>
      </c>
      <c r="B1" s="1"/>
      <c r="C1" s="1"/>
      <c r="D1" s="1"/>
    </row>
    <row r="3" spans="1:13" s="4" customFormat="1" ht="20.25" customHeight="1" x14ac:dyDescent="0.2">
      <c r="A3" s="15" t="s">
        <v>10</v>
      </c>
      <c r="B3" s="3"/>
      <c r="C3" s="3"/>
      <c r="D3" s="3"/>
    </row>
    <row r="4" spans="1:13" s="4" customFormat="1" x14ac:dyDescent="0.2"/>
    <row r="5" spans="1:13" s="8" customFormat="1" ht="51" customHeight="1" x14ac:dyDescent="0.2">
      <c r="A5" s="5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7"/>
    </row>
    <row r="6" spans="1:13" s="4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</row>
    <row r="7" spans="1:13" s="13" customFormat="1" ht="32.25" customHeight="1" x14ac:dyDescent="0.2">
      <c r="A7" s="16">
        <v>42095</v>
      </c>
      <c r="B7" s="10">
        <f>[1]Summary!B8</f>
        <v>0</v>
      </c>
      <c r="C7" s="10">
        <f>[1]Summary!C8</f>
        <v>16.560000000000002</v>
      </c>
      <c r="D7" s="10">
        <f>[1]Summary!D8</f>
        <v>-24.01</v>
      </c>
      <c r="E7" s="10">
        <f>[1]Summary!E8</f>
        <v>0</v>
      </c>
      <c r="F7" s="10">
        <f>[1]Summary!F8</f>
        <v>-623.30500000000006</v>
      </c>
      <c r="G7" s="10">
        <f>[1]Summary!G8</f>
        <v>-20.56</v>
      </c>
      <c r="H7" s="10">
        <f>[1]Summary!H8</f>
        <v>363.2</v>
      </c>
      <c r="I7" s="10">
        <f>[1]Summary!I8</f>
        <v>0</v>
      </c>
      <c r="J7" s="11">
        <f t="shared" ref="J7:J18" si="0">SUM(B7:I7)</f>
        <v>-288.11500000000007</v>
      </c>
      <c r="K7" s="12"/>
      <c r="L7" s="12"/>
      <c r="M7" s="12"/>
    </row>
    <row r="8" spans="1:13" s="13" customFormat="1" ht="32.25" customHeight="1" x14ac:dyDescent="0.2">
      <c r="A8" s="16">
        <v>42125</v>
      </c>
      <c r="B8" s="10">
        <f>[2]Summary!B8</f>
        <v>0</v>
      </c>
      <c r="C8" s="10">
        <f>[2]Summary!C8</f>
        <v>0</v>
      </c>
      <c r="D8" s="10">
        <f>[2]Summary!D8</f>
        <v>0</v>
      </c>
      <c r="E8" s="10">
        <f>[2]Summary!E8</f>
        <v>0</v>
      </c>
      <c r="F8" s="10">
        <f>[2]Summary!F8</f>
        <v>7.18</v>
      </c>
      <c r="G8" s="10">
        <f>[2]Summary!G8</f>
        <v>0</v>
      </c>
      <c r="H8" s="10">
        <f>[2]Summary!H8</f>
        <v>0</v>
      </c>
      <c r="I8" s="10">
        <f>[2]Summary!I8</f>
        <v>0</v>
      </c>
      <c r="J8" s="11">
        <f t="shared" si="0"/>
        <v>7.18</v>
      </c>
      <c r="K8" s="12"/>
      <c r="L8" s="12"/>
      <c r="M8" s="12"/>
    </row>
    <row r="9" spans="1:13" s="13" customFormat="1" ht="32.25" customHeight="1" x14ac:dyDescent="0.2">
      <c r="A9" s="16">
        <v>42156</v>
      </c>
      <c r="B9" s="10">
        <f>[3]Summary!B8</f>
        <v>0</v>
      </c>
      <c r="C9" s="10">
        <f>[3]Summary!C8</f>
        <v>0</v>
      </c>
      <c r="D9" s="10">
        <f>[3]Summary!D8</f>
        <v>92.06</v>
      </c>
      <c r="E9" s="10">
        <f>[3]Summary!E8</f>
        <v>0</v>
      </c>
      <c r="F9" s="10">
        <f>[3]Summary!F8</f>
        <v>119.6</v>
      </c>
      <c r="G9" s="10">
        <f>[3]Summary!G8</f>
        <v>0</v>
      </c>
      <c r="H9" s="10">
        <f>[3]Summary!H8</f>
        <v>133.69999999999999</v>
      </c>
      <c r="I9" s="10">
        <f>[3]Summary!I8</f>
        <v>6.2</v>
      </c>
      <c r="J9" s="11">
        <f t="shared" si="0"/>
        <v>351.56</v>
      </c>
      <c r="K9" s="12"/>
      <c r="L9" s="12"/>
      <c r="M9" s="12"/>
    </row>
    <row r="10" spans="1:13" s="13" customFormat="1" ht="32.25" customHeight="1" x14ac:dyDescent="0.2">
      <c r="A10" s="16">
        <v>42186</v>
      </c>
      <c r="B10" s="10">
        <f>[4]Summary!B8</f>
        <v>29.02</v>
      </c>
      <c r="C10" s="10">
        <f>[4]Summary!C8</f>
        <v>30.6</v>
      </c>
      <c r="D10" s="10">
        <f>[4]Summary!D8</f>
        <v>0</v>
      </c>
      <c r="E10" s="10">
        <f>[4]Summary!E8</f>
        <v>17.399999999999999</v>
      </c>
      <c r="F10" s="10">
        <f>[4]Summary!F8</f>
        <v>169.32999999999998</v>
      </c>
      <c r="G10" s="10">
        <f>[4]Summary!G8</f>
        <v>0</v>
      </c>
      <c r="H10" s="10">
        <f>[4]Summary!H8</f>
        <v>0</v>
      </c>
      <c r="I10" s="10">
        <f>[4]Summary!I8</f>
        <v>0</v>
      </c>
      <c r="J10" s="11">
        <f t="shared" si="0"/>
        <v>246.35</v>
      </c>
      <c r="K10" s="12"/>
      <c r="L10" s="12"/>
      <c r="M10" s="12"/>
    </row>
    <row r="11" spans="1:13" s="13" customFormat="1" ht="32.25" customHeight="1" x14ac:dyDescent="0.2">
      <c r="A11" s="16">
        <v>42217</v>
      </c>
      <c r="B11" s="10">
        <f>[5]Summary!B8</f>
        <v>0</v>
      </c>
      <c r="C11" s="10">
        <f>[5]Summary!C8</f>
        <v>288.08</v>
      </c>
      <c r="D11" s="10">
        <f>[5]Summary!D8</f>
        <v>0</v>
      </c>
      <c r="E11" s="10">
        <f>[5]Summary!E8</f>
        <v>0</v>
      </c>
      <c r="F11" s="10">
        <f>[5]Summary!F8</f>
        <v>176.48999999999998</v>
      </c>
      <c r="G11" s="10">
        <f>[5]Summary!G8</f>
        <v>0</v>
      </c>
      <c r="H11" s="10">
        <f>[5]Summary!H8</f>
        <v>449.28000000000009</v>
      </c>
      <c r="I11" s="10">
        <f>[5]Summary!I8</f>
        <v>50</v>
      </c>
      <c r="J11" s="11">
        <f t="shared" si="0"/>
        <v>963.85</v>
      </c>
      <c r="K11" s="12"/>
      <c r="L11" s="12"/>
      <c r="M11" s="12"/>
    </row>
    <row r="12" spans="1:13" s="13" customFormat="1" ht="32.25" customHeight="1" x14ac:dyDescent="0.2">
      <c r="A12" s="16">
        <v>42248</v>
      </c>
      <c r="B12" s="10">
        <f>[6]Summary!B8</f>
        <v>0</v>
      </c>
      <c r="C12" s="10">
        <f>[6]Summary!C8</f>
        <v>0</v>
      </c>
      <c r="D12" s="10">
        <f>[6]Summary!D8</f>
        <v>0</v>
      </c>
      <c r="E12" s="10">
        <f>[6]Summary!E8</f>
        <v>0</v>
      </c>
      <c r="F12" s="10">
        <f>[6]Summary!F8</f>
        <v>217.68</v>
      </c>
      <c r="G12" s="10">
        <f>[6]Summary!G8</f>
        <v>0</v>
      </c>
      <c r="H12" s="10">
        <f>[6]Summary!H8</f>
        <v>436.4</v>
      </c>
      <c r="I12" s="10">
        <f>[6]Summary!I8</f>
        <v>25.95</v>
      </c>
      <c r="J12" s="11">
        <f t="shared" si="0"/>
        <v>680.03</v>
      </c>
      <c r="K12" s="12"/>
      <c r="L12" s="12"/>
      <c r="M12" s="12"/>
    </row>
    <row r="13" spans="1:13" s="13" customFormat="1" ht="32.25" customHeight="1" x14ac:dyDescent="0.2">
      <c r="A13" s="16">
        <v>42278</v>
      </c>
      <c r="B13" s="10">
        <f>[7]Summary!B8</f>
        <v>0</v>
      </c>
      <c r="C13" s="10">
        <f>[7]Summary!C8</f>
        <v>87.22999999999999</v>
      </c>
      <c r="D13" s="10">
        <f>[7]Summary!D8</f>
        <v>0</v>
      </c>
      <c r="E13" s="10">
        <f>[7]Summary!E8</f>
        <v>45.65</v>
      </c>
      <c r="F13" s="10">
        <f>[7]Summary!F8</f>
        <v>278.45</v>
      </c>
      <c r="G13" s="10">
        <f>[7]Summary!G8</f>
        <v>0</v>
      </c>
      <c r="H13" s="10">
        <f>[7]Summary!H8</f>
        <v>265.2</v>
      </c>
      <c r="I13" s="10">
        <f>[7]Summary!I8</f>
        <v>0</v>
      </c>
      <c r="J13" s="11">
        <f t="shared" si="0"/>
        <v>676.53</v>
      </c>
      <c r="K13" s="12"/>
      <c r="L13" s="12"/>
      <c r="M13" s="12"/>
    </row>
    <row r="14" spans="1:13" s="13" customFormat="1" ht="32.25" customHeight="1" x14ac:dyDescent="0.2">
      <c r="A14" s="16">
        <v>42309</v>
      </c>
      <c r="B14" s="10">
        <f>[8]Summary!B8</f>
        <v>0</v>
      </c>
      <c r="C14" s="10">
        <f>[8]Summary!C8</f>
        <v>144.55000000000001</v>
      </c>
      <c r="D14" s="10">
        <f>[8]Summary!D8</f>
        <v>85.08</v>
      </c>
      <c r="E14" s="10">
        <f>[8]Summary!E8</f>
        <v>0</v>
      </c>
      <c r="F14" s="10">
        <f>[8]Summary!F8</f>
        <v>30.1</v>
      </c>
      <c r="G14" s="10">
        <f>[8]Summary!G8</f>
        <v>186.64</v>
      </c>
      <c r="H14" s="10">
        <f>[8]Summary!H8</f>
        <v>256.60000000000002</v>
      </c>
      <c r="I14" s="10">
        <f>[8]Summary!I8</f>
        <v>41.99</v>
      </c>
      <c r="J14" s="11">
        <f t="shared" si="0"/>
        <v>744.96</v>
      </c>
      <c r="K14" s="12"/>
      <c r="L14" s="12"/>
      <c r="M14" s="12"/>
    </row>
    <row r="15" spans="1:13" s="13" customFormat="1" ht="32.25" customHeight="1" x14ac:dyDescent="0.2">
      <c r="A15" s="16">
        <v>42339</v>
      </c>
      <c r="B15" s="10">
        <f>[9]Summary!B8</f>
        <v>0</v>
      </c>
      <c r="C15" s="10">
        <f>[9]Summary!C8</f>
        <v>60.5</v>
      </c>
      <c r="D15" s="10">
        <f>[9]Summary!D8</f>
        <v>-39.86</v>
      </c>
      <c r="E15" s="10">
        <f>[9]Summary!E8</f>
        <v>0</v>
      </c>
      <c r="F15" s="10">
        <f>[9]Summary!F8</f>
        <v>16.899999999999999</v>
      </c>
      <c r="G15" s="10">
        <f>[9]Summary!G8</f>
        <v>-26</v>
      </c>
      <c r="H15" s="10">
        <f>[9]Summary!H8</f>
        <v>186.5</v>
      </c>
      <c r="I15" s="10">
        <f>[9]Summary!I8</f>
        <v>-38.99</v>
      </c>
      <c r="J15" s="11">
        <f t="shared" si="0"/>
        <v>159.04999999999998</v>
      </c>
      <c r="K15" s="12"/>
      <c r="L15" s="12"/>
      <c r="M15" s="12"/>
    </row>
    <row r="16" spans="1:13" s="13" customFormat="1" ht="32.25" customHeight="1" x14ac:dyDescent="0.2">
      <c r="A16" s="16">
        <v>42370</v>
      </c>
      <c r="B16" s="10">
        <f>[10]Summary!B8</f>
        <v>0</v>
      </c>
      <c r="C16" s="10">
        <f>[10]Summary!C8</f>
        <v>65.12</v>
      </c>
      <c r="D16" s="10">
        <f>[10]Summary!D8</f>
        <v>-45.08</v>
      </c>
      <c r="E16" s="10">
        <f>[10]Summary!E8</f>
        <v>0</v>
      </c>
      <c r="F16" s="10">
        <f>[10]Summary!F8</f>
        <v>154.94</v>
      </c>
      <c r="G16" s="10">
        <f>[10]Summary!G8</f>
        <v>0</v>
      </c>
      <c r="H16" s="10">
        <f>[10]Summary!H8</f>
        <v>46.7</v>
      </c>
      <c r="I16" s="10">
        <f>[10]Summary!I8</f>
        <v>0</v>
      </c>
      <c r="J16" s="11">
        <f t="shared" si="0"/>
        <v>221.68</v>
      </c>
      <c r="K16" s="12"/>
      <c r="L16" s="12"/>
      <c r="M16" s="12"/>
    </row>
    <row r="17" spans="1:13" s="13" customFormat="1" ht="32.25" customHeight="1" x14ac:dyDescent="0.2">
      <c r="A17" s="16">
        <v>42401</v>
      </c>
      <c r="B17" s="10">
        <f>[11]Summary!B8</f>
        <v>0</v>
      </c>
      <c r="C17" s="10">
        <f>[11]Summary!C8</f>
        <v>80.39</v>
      </c>
      <c r="D17" s="10">
        <f>[11]Summary!D8</f>
        <v>0</v>
      </c>
      <c r="E17" s="10">
        <f>[11]Summary!E8</f>
        <v>0</v>
      </c>
      <c r="F17" s="10">
        <f>[11]Summary!F8</f>
        <v>109.92999999999999</v>
      </c>
      <c r="G17" s="10">
        <f>[11]Summary!G8</f>
        <v>0</v>
      </c>
      <c r="H17" s="10">
        <f>[11]Summary!H8</f>
        <v>314.3</v>
      </c>
      <c r="I17" s="10">
        <f>[11]Summary!I8</f>
        <v>0</v>
      </c>
      <c r="J17" s="11">
        <f t="shared" si="0"/>
        <v>504.62</v>
      </c>
      <c r="K17" s="12"/>
      <c r="L17" s="12"/>
      <c r="M17" s="12"/>
    </row>
    <row r="18" spans="1:13" s="13" customFormat="1" ht="32.25" customHeight="1" x14ac:dyDescent="0.2">
      <c r="A18" s="16">
        <v>42430</v>
      </c>
      <c r="B18" s="10">
        <f>[12]Summary!B8</f>
        <v>0</v>
      </c>
      <c r="C18" s="10">
        <f>[12]Summary!C8</f>
        <v>72.81</v>
      </c>
      <c r="D18" s="10">
        <f>[12]Summary!D8</f>
        <v>0</v>
      </c>
      <c r="E18" s="10">
        <f>[12]Summary!E8</f>
        <v>0</v>
      </c>
      <c r="F18" s="10">
        <f>[12]Summary!F8</f>
        <v>361.85</v>
      </c>
      <c r="G18" s="10">
        <f>[12]Summary!G8</f>
        <v>257.96999999999997</v>
      </c>
      <c r="H18" s="10">
        <f>[12]Summary!H8</f>
        <v>351.2</v>
      </c>
      <c r="I18" s="10">
        <f>[12]Summary!I8</f>
        <v>29</v>
      </c>
      <c r="J18" s="11">
        <f t="shared" si="0"/>
        <v>1072.83</v>
      </c>
      <c r="K18" s="12"/>
      <c r="L18" s="12"/>
      <c r="M18" s="12"/>
    </row>
    <row r="19" spans="1:1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2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pageMargins left="0.39370078740157483" right="0.39370078740157483" top="0.47244094488188981" bottom="0.47244094488188981" header="0.23622047244094491" footer="0.23622047244094491"/>
  <pageSetup paperSize="9" scale="78" orientation="landscape" r:id="rId1"/>
  <headerFooter alignWithMargins="0">
    <oddHeader>&amp;CNOT PROTECTIVELY MARKED</oddHeader>
    <oddFooter>&amp;L&amp;Z&amp;F&amp;R&amp;D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60"/>
  <sheetViews>
    <sheetView workbookViewId="0">
      <pane xSplit="1" ySplit="5" topLeftCell="B6" activePane="bottomRight" state="frozen"/>
      <selection activeCell="E14" sqref="E14"/>
      <selection pane="topRight" activeCell="E14" sqref="E14"/>
      <selection pane="bottomLeft" activeCell="E14" sqref="E14"/>
      <selection pane="bottomRight" activeCell="B15" sqref="B15:I15"/>
    </sheetView>
  </sheetViews>
  <sheetFormatPr defaultRowHeight="12.75" x14ac:dyDescent="0.2"/>
  <cols>
    <col min="1" max="1" width="15.125" style="2" customWidth="1"/>
    <col min="2" max="10" width="14.375" style="2" customWidth="1"/>
    <col min="11" max="16384" width="9" style="2"/>
  </cols>
  <sheetData>
    <row r="1" spans="1:13" ht="18" x14ac:dyDescent="0.25">
      <c r="A1" s="1" t="s">
        <v>13</v>
      </c>
      <c r="B1" s="1"/>
      <c r="C1" s="1"/>
      <c r="D1" s="1"/>
    </row>
    <row r="3" spans="1:13" s="4" customFormat="1" ht="20.25" customHeight="1" x14ac:dyDescent="0.2">
      <c r="A3" s="15" t="s">
        <v>9</v>
      </c>
      <c r="B3" s="3"/>
      <c r="C3" s="3"/>
      <c r="D3" s="3"/>
    </row>
    <row r="4" spans="1:13" s="4" customFormat="1" x14ac:dyDescent="0.2"/>
    <row r="5" spans="1:13" s="8" customFormat="1" ht="51" customHeight="1" x14ac:dyDescent="0.2">
      <c r="A5" s="5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7"/>
    </row>
    <row r="6" spans="1:13" s="4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</row>
    <row r="7" spans="1:13" s="13" customFormat="1" ht="32.25" customHeight="1" x14ac:dyDescent="0.2">
      <c r="A7" s="16">
        <v>42095</v>
      </c>
      <c r="B7" s="10">
        <f>[1]Summary!B7</f>
        <v>0</v>
      </c>
      <c r="C7" s="10">
        <f>[1]Summary!C7</f>
        <v>0</v>
      </c>
      <c r="D7" s="10">
        <f>[1]Summary!D7</f>
        <v>-58.2</v>
      </c>
      <c r="E7" s="10">
        <f>[1]Summary!E7</f>
        <v>0</v>
      </c>
      <c r="F7" s="10">
        <f>[1]Summary!F7</f>
        <v>-626.69500000000005</v>
      </c>
      <c r="G7" s="10">
        <f>[1]Summary!G7</f>
        <v>0</v>
      </c>
      <c r="H7" s="10">
        <f>[1]Summary!H7</f>
        <v>-54.710000000000015</v>
      </c>
      <c r="I7" s="10">
        <f>[1]Summary!I7</f>
        <v>12.5</v>
      </c>
      <c r="J7" s="11">
        <f t="shared" ref="J7:J18" si="0">SUM(B7:I7)</f>
        <v>-727.10500000000013</v>
      </c>
      <c r="K7" s="12"/>
      <c r="L7" s="12"/>
      <c r="M7" s="12"/>
    </row>
    <row r="8" spans="1:13" s="13" customFormat="1" ht="32.25" customHeight="1" x14ac:dyDescent="0.2">
      <c r="A8" s="16">
        <v>42125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0</v>
      </c>
      <c r="K8" s="12"/>
      <c r="L8" s="12"/>
      <c r="M8" s="12"/>
    </row>
    <row r="9" spans="1:13" s="13" customFormat="1" ht="32.25" customHeight="1" x14ac:dyDescent="0.2">
      <c r="A9" s="16">
        <v>42156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 t="shared" si="0"/>
        <v>0</v>
      </c>
      <c r="K9" s="12"/>
      <c r="L9" s="12"/>
      <c r="M9" s="12"/>
    </row>
    <row r="10" spans="1:13" s="13" customFormat="1" ht="32.25" customHeight="1" x14ac:dyDescent="0.2">
      <c r="A10" s="16">
        <v>42186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 t="shared" si="0"/>
        <v>0</v>
      </c>
      <c r="K10" s="12"/>
      <c r="L10" s="12"/>
      <c r="M10" s="12"/>
    </row>
    <row r="11" spans="1:13" s="13" customFormat="1" ht="32.25" customHeight="1" x14ac:dyDescent="0.2">
      <c r="A11" s="16">
        <v>42217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si="0"/>
        <v>0</v>
      </c>
      <c r="K11" s="12"/>
      <c r="L11" s="12"/>
      <c r="M11" s="12"/>
    </row>
    <row r="12" spans="1:13" s="13" customFormat="1" ht="32.25" customHeight="1" x14ac:dyDescent="0.2">
      <c r="A12" s="16">
        <v>42248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 t="shared" si="0"/>
        <v>0</v>
      </c>
      <c r="K12" s="12"/>
      <c r="L12" s="12"/>
      <c r="M12" s="12"/>
    </row>
    <row r="13" spans="1:13" s="13" customFormat="1" ht="32.25" customHeight="1" x14ac:dyDescent="0.2">
      <c r="A13" s="16">
        <v>42278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0"/>
        <v>0</v>
      </c>
      <c r="K13" s="12"/>
      <c r="L13" s="12"/>
      <c r="M13" s="12"/>
    </row>
    <row r="14" spans="1:13" s="13" customFormat="1" ht="32.25" customHeight="1" x14ac:dyDescent="0.2">
      <c r="A14" s="16">
        <v>42309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 t="shared" si="0"/>
        <v>0</v>
      </c>
      <c r="K14" s="12"/>
      <c r="L14" s="12"/>
      <c r="M14" s="12"/>
    </row>
    <row r="15" spans="1:13" s="13" customFormat="1" ht="32.25" customHeight="1" x14ac:dyDescent="0.2">
      <c r="A15" s="16">
        <v>42339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 t="shared" si="0"/>
        <v>0</v>
      </c>
      <c r="K15" s="12"/>
      <c r="L15" s="12"/>
      <c r="M15" s="12"/>
    </row>
    <row r="16" spans="1:13" s="13" customFormat="1" ht="32.25" customHeight="1" x14ac:dyDescent="0.2">
      <c r="A16" s="16">
        <v>42370</v>
      </c>
      <c r="B16" s="10"/>
      <c r="C16" s="10"/>
      <c r="D16" s="10"/>
      <c r="E16" s="10"/>
      <c r="F16" s="10"/>
      <c r="G16" s="10"/>
      <c r="H16" s="10"/>
      <c r="I16" s="10"/>
      <c r="J16" s="11">
        <f t="shared" si="0"/>
        <v>0</v>
      </c>
      <c r="K16" s="12"/>
      <c r="L16" s="12"/>
      <c r="M16" s="12"/>
    </row>
    <row r="17" spans="1:13" s="13" customFormat="1" ht="32.25" customHeight="1" x14ac:dyDescent="0.2">
      <c r="A17" s="16">
        <v>42401</v>
      </c>
      <c r="B17" s="10"/>
      <c r="C17" s="10"/>
      <c r="D17" s="10"/>
      <c r="E17" s="10"/>
      <c r="F17" s="10"/>
      <c r="G17" s="10"/>
      <c r="H17" s="10"/>
      <c r="I17" s="10"/>
      <c r="J17" s="11">
        <f t="shared" si="0"/>
        <v>0</v>
      </c>
      <c r="K17" s="12"/>
      <c r="L17" s="12"/>
      <c r="M17" s="12"/>
    </row>
    <row r="18" spans="1:13" s="13" customFormat="1" ht="32.25" customHeight="1" x14ac:dyDescent="0.2">
      <c r="A18" s="16">
        <v>42430</v>
      </c>
      <c r="B18" s="10"/>
      <c r="C18" s="10"/>
      <c r="D18" s="10"/>
      <c r="E18" s="10"/>
      <c r="F18" s="10"/>
      <c r="G18" s="10"/>
      <c r="H18" s="10"/>
      <c r="I18" s="10"/>
      <c r="J18" s="11">
        <f t="shared" si="0"/>
        <v>0</v>
      </c>
      <c r="K18" s="12"/>
      <c r="L18" s="12"/>
      <c r="M18" s="12"/>
    </row>
    <row r="19" spans="1:1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2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pageMargins left="0.39370078740157483" right="0.39370078740157483" top="0.47244094488188981" bottom="0.47244094488188981" header="0.23622047244094491" footer="0.23622047244094491"/>
  <pageSetup paperSize="9" scale="78" orientation="landscape" r:id="rId1"/>
  <headerFooter alignWithMargins="0">
    <oddHeader>&amp;CNOT PROTECTIVELY MARKED</oddHeader>
    <oddFooter>&amp;L&amp;Z&amp;F&amp;R&amp;D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60"/>
  <sheetViews>
    <sheetView workbookViewId="0">
      <pane xSplit="1" ySplit="5" topLeftCell="B6" activePane="bottomRight" state="frozen"/>
      <selection activeCell="E14" sqref="E14"/>
      <selection pane="topRight" activeCell="E14" sqref="E14"/>
      <selection pane="bottomLeft" activeCell="E14" sqref="E14"/>
      <selection pane="bottomRight" activeCell="B18" sqref="B18:I18"/>
    </sheetView>
  </sheetViews>
  <sheetFormatPr defaultRowHeight="12.75" x14ac:dyDescent="0.2"/>
  <cols>
    <col min="1" max="1" width="15.125" style="2" customWidth="1"/>
    <col min="2" max="10" width="14.375" style="2" customWidth="1"/>
    <col min="11" max="16384" width="9" style="2"/>
  </cols>
  <sheetData>
    <row r="1" spans="1:13" ht="18" x14ac:dyDescent="0.25">
      <c r="A1" s="1" t="s">
        <v>13</v>
      </c>
      <c r="B1" s="1"/>
      <c r="C1" s="1"/>
      <c r="D1" s="1"/>
    </row>
    <row r="3" spans="1:13" s="4" customFormat="1" ht="20.25" customHeight="1" x14ac:dyDescent="0.2">
      <c r="A3" s="15" t="s">
        <v>12</v>
      </c>
      <c r="B3" s="3"/>
      <c r="C3" s="3"/>
      <c r="D3" s="3"/>
    </row>
    <row r="4" spans="1:13" s="4" customFormat="1" x14ac:dyDescent="0.2"/>
    <row r="5" spans="1:13" s="8" customFormat="1" ht="51" customHeight="1" x14ac:dyDescent="0.2">
      <c r="A5" s="5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7"/>
    </row>
    <row r="6" spans="1:13" s="4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</row>
    <row r="7" spans="1:13" s="13" customFormat="1" ht="32.25" customHeight="1" x14ac:dyDescent="0.2">
      <c r="A7" s="16">
        <v>42095</v>
      </c>
      <c r="B7" s="10">
        <f>[1]Summary!B10</f>
        <v>0</v>
      </c>
      <c r="C7" s="10">
        <f>[1]Summary!C10</f>
        <v>92.2</v>
      </c>
      <c r="D7" s="10">
        <f>[1]Summary!D10</f>
        <v>0</v>
      </c>
      <c r="E7" s="10">
        <f>[1]Summary!E10</f>
        <v>56</v>
      </c>
      <c r="F7" s="10">
        <f>[1]Summary!F10</f>
        <v>360.23999999999944</v>
      </c>
      <c r="G7" s="10">
        <f>[1]Summary!G10</f>
        <v>-17.05</v>
      </c>
      <c r="H7" s="10">
        <f>[1]Summary!H10</f>
        <v>142.31</v>
      </c>
      <c r="I7" s="10">
        <f>[1]Summary!I10</f>
        <v>305.12</v>
      </c>
      <c r="J7" s="11">
        <f t="shared" ref="J7:J18" si="0">SUM(B7:I7)</f>
        <v>938.81999999999937</v>
      </c>
      <c r="K7" s="12"/>
      <c r="L7" s="12"/>
      <c r="M7" s="12"/>
    </row>
    <row r="8" spans="1:13" s="13" customFormat="1" ht="32.25" customHeight="1" x14ac:dyDescent="0.2">
      <c r="A8" s="16">
        <v>42125</v>
      </c>
      <c r="B8" s="10">
        <f>[2]Summary!B10</f>
        <v>19</v>
      </c>
      <c r="C8" s="10">
        <f>[2]Summary!C10</f>
        <v>0</v>
      </c>
      <c r="D8" s="10">
        <f>[2]Summary!D10</f>
        <v>0</v>
      </c>
      <c r="E8" s="10">
        <f>[2]Summary!E10</f>
        <v>0</v>
      </c>
      <c r="F8" s="10">
        <f>[2]Summary!F10</f>
        <v>1514.8999999999996</v>
      </c>
      <c r="G8" s="10">
        <f>[2]Summary!G10</f>
        <v>0</v>
      </c>
      <c r="H8" s="10">
        <f>[2]Summary!H10</f>
        <v>622.7299999999999</v>
      </c>
      <c r="I8" s="10">
        <f>[2]Summary!I10</f>
        <v>145.60000000000002</v>
      </c>
      <c r="J8" s="11">
        <f t="shared" si="0"/>
        <v>2302.2299999999996</v>
      </c>
      <c r="K8" s="12"/>
      <c r="L8" s="12"/>
      <c r="M8" s="12"/>
    </row>
    <row r="9" spans="1:13" s="13" customFormat="1" ht="32.25" customHeight="1" x14ac:dyDescent="0.2">
      <c r="A9" s="16">
        <v>42156</v>
      </c>
      <c r="B9" s="10">
        <f>[3]Summary!B10</f>
        <v>0</v>
      </c>
      <c r="C9" s="10">
        <f>[3]Summary!C10</f>
        <v>300.03999999999996</v>
      </c>
      <c r="D9" s="10">
        <f>[3]Summary!D10</f>
        <v>0</v>
      </c>
      <c r="E9" s="10">
        <f>[3]Summary!E10</f>
        <v>93</v>
      </c>
      <c r="F9" s="10">
        <f>[3]Summary!F10</f>
        <v>722.98</v>
      </c>
      <c r="G9" s="10">
        <f>[3]Summary!G10</f>
        <v>0</v>
      </c>
      <c r="H9" s="10">
        <f>[3]Summary!H10</f>
        <v>76.470000000000013</v>
      </c>
      <c r="I9" s="10">
        <f>[3]Summary!I10</f>
        <v>84.22</v>
      </c>
      <c r="J9" s="11">
        <f t="shared" si="0"/>
        <v>1276.71</v>
      </c>
      <c r="K9" s="12"/>
      <c r="L9" s="12"/>
      <c r="M9" s="12"/>
    </row>
    <row r="10" spans="1:13" s="13" customFormat="1" ht="32.25" customHeight="1" x14ac:dyDescent="0.2">
      <c r="A10" s="16">
        <v>42186</v>
      </c>
      <c r="B10" s="10">
        <f>[4]Summary!B10</f>
        <v>0</v>
      </c>
      <c r="C10" s="10">
        <f>[4]Summary!C10</f>
        <v>0</v>
      </c>
      <c r="D10" s="10">
        <f>[4]Summary!D10</f>
        <v>0</v>
      </c>
      <c r="E10" s="10">
        <f>[4]Summary!E10</f>
        <v>37</v>
      </c>
      <c r="F10" s="10">
        <f>[4]Summary!F10</f>
        <v>409.29</v>
      </c>
      <c r="G10" s="10">
        <f>[4]Summary!G10</f>
        <v>0</v>
      </c>
      <c r="H10" s="10">
        <f>[4]Summary!H10</f>
        <v>364.41</v>
      </c>
      <c r="I10" s="10">
        <f>[4]Summary!I10</f>
        <v>33.6</v>
      </c>
      <c r="J10" s="11">
        <f t="shared" si="0"/>
        <v>844.30000000000007</v>
      </c>
      <c r="K10" s="12"/>
      <c r="L10" s="12"/>
      <c r="M10" s="12"/>
    </row>
    <row r="11" spans="1:13" s="13" customFormat="1" ht="32.25" customHeight="1" x14ac:dyDescent="0.2">
      <c r="A11" s="16">
        <v>42217</v>
      </c>
      <c r="B11" s="10">
        <f>[5]Summary!B10</f>
        <v>0</v>
      </c>
      <c r="C11" s="10">
        <f>[5]Summary!C10</f>
        <v>130.85999999999999</v>
      </c>
      <c r="D11" s="10">
        <f>[5]Summary!D10</f>
        <v>0</v>
      </c>
      <c r="E11" s="10">
        <f>[5]Summary!E10</f>
        <v>0</v>
      </c>
      <c r="F11" s="10">
        <f>[5]Summary!F10</f>
        <v>-249.56000000000006</v>
      </c>
      <c r="G11" s="10">
        <f>[5]Summary!G10</f>
        <v>0</v>
      </c>
      <c r="H11" s="10">
        <f>[5]Summary!H10</f>
        <v>-209.04999999999998</v>
      </c>
      <c r="I11" s="10">
        <f>[5]Summary!I10</f>
        <v>6.2</v>
      </c>
      <c r="J11" s="11">
        <f t="shared" si="0"/>
        <v>-321.55000000000007</v>
      </c>
      <c r="K11" s="12"/>
      <c r="L11" s="12"/>
      <c r="M11" s="12"/>
    </row>
    <row r="12" spans="1:13" s="13" customFormat="1" ht="32.25" customHeight="1" x14ac:dyDescent="0.2">
      <c r="A12" s="16">
        <v>42248</v>
      </c>
      <c r="B12" s="10">
        <f>[6]Summary!B10</f>
        <v>0</v>
      </c>
      <c r="C12" s="10">
        <f>[6]Summary!C10</f>
        <v>0</v>
      </c>
      <c r="D12" s="10">
        <f>[6]Summary!D10</f>
        <v>0</v>
      </c>
      <c r="E12" s="10">
        <f>[6]Summary!E10</f>
        <v>0</v>
      </c>
      <c r="F12" s="10">
        <f>[6]Summary!F10</f>
        <v>22.93</v>
      </c>
      <c r="G12" s="10">
        <f>[6]Summary!G10</f>
        <v>0</v>
      </c>
      <c r="H12" s="10">
        <f>[6]Summary!H10</f>
        <v>84.55</v>
      </c>
      <c r="I12" s="10">
        <f>[6]Summary!I10</f>
        <v>0</v>
      </c>
      <c r="J12" s="11">
        <f t="shared" si="0"/>
        <v>107.47999999999999</v>
      </c>
      <c r="K12" s="12"/>
      <c r="L12" s="12"/>
      <c r="M12" s="12"/>
    </row>
    <row r="13" spans="1:13" s="13" customFormat="1" ht="32.25" customHeight="1" x14ac:dyDescent="0.2">
      <c r="A13" s="16">
        <v>42278</v>
      </c>
      <c r="B13" s="10">
        <f>[7]Summary!B10</f>
        <v>0</v>
      </c>
      <c r="C13" s="10">
        <f>[7]Summary!C10</f>
        <v>122.36999999999999</v>
      </c>
      <c r="D13" s="10">
        <f>[7]Summary!D10</f>
        <v>0</v>
      </c>
      <c r="E13" s="10">
        <f>[7]Summary!E10</f>
        <v>27</v>
      </c>
      <c r="F13" s="10">
        <f>[7]Summary!F10</f>
        <v>571.37</v>
      </c>
      <c r="G13" s="10">
        <f>[7]Summary!G10</f>
        <v>0</v>
      </c>
      <c r="H13" s="10">
        <f>[7]Summary!H10</f>
        <v>381.44</v>
      </c>
      <c r="I13" s="10">
        <f>[7]Summary!I10</f>
        <v>36</v>
      </c>
      <c r="J13" s="11">
        <f t="shared" si="0"/>
        <v>1138.18</v>
      </c>
      <c r="K13" s="12"/>
      <c r="L13" s="12"/>
      <c r="M13" s="12"/>
    </row>
    <row r="14" spans="1:13" s="13" customFormat="1" ht="32.25" customHeight="1" x14ac:dyDescent="0.2">
      <c r="A14" s="16">
        <v>42309</v>
      </c>
      <c r="B14" s="10">
        <f>[8]Summary!B10</f>
        <v>0</v>
      </c>
      <c r="C14" s="10">
        <f>[8]Summary!C10</f>
        <v>195.93</v>
      </c>
      <c r="D14" s="10">
        <f>[8]Summary!D10</f>
        <v>0</v>
      </c>
      <c r="E14" s="10">
        <f>[8]Summary!E10</f>
        <v>8</v>
      </c>
      <c r="F14" s="10">
        <f>[8]Summary!F10</f>
        <v>561.03</v>
      </c>
      <c r="G14" s="10">
        <f>[8]Summary!G10</f>
        <v>0</v>
      </c>
      <c r="H14" s="10">
        <f>[8]Summary!H10</f>
        <v>220.49</v>
      </c>
      <c r="I14" s="10">
        <f>[8]Summary!I10</f>
        <v>0</v>
      </c>
      <c r="J14" s="11">
        <f t="shared" si="0"/>
        <v>985.45</v>
      </c>
      <c r="K14" s="12"/>
      <c r="L14" s="12"/>
      <c r="M14" s="12"/>
    </row>
    <row r="15" spans="1:13" s="13" customFormat="1" ht="32.25" customHeight="1" x14ac:dyDescent="0.2">
      <c r="A15" s="16">
        <v>42339</v>
      </c>
      <c r="B15" s="10">
        <f>[9]Summary!B10</f>
        <v>0</v>
      </c>
      <c r="C15" s="10">
        <f>[9]Summary!C10</f>
        <v>141.75</v>
      </c>
      <c r="D15" s="10">
        <f>[9]Summary!D10</f>
        <v>0</v>
      </c>
      <c r="E15" s="10">
        <f>[9]Summary!E10</f>
        <v>0</v>
      </c>
      <c r="F15" s="10">
        <f>[9]Summary!F10</f>
        <v>294.94</v>
      </c>
      <c r="G15" s="10">
        <f>[9]Summary!G10</f>
        <v>0</v>
      </c>
      <c r="H15" s="10">
        <f>[9]Summary!H10</f>
        <v>282.76</v>
      </c>
      <c r="I15" s="10">
        <f>[9]Summary!I10</f>
        <v>28.4</v>
      </c>
      <c r="J15" s="11">
        <f t="shared" si="0"/>
        <v>747.85</v>
      </c>
      <c r="K15" s="12"/>
      <c r="L15" s="12"/>
      <c r="M15" s="12"/>
    </row>
    <row r="16" spans="1:13" s="13" customFormat="1" ht="32.25" customHeight="1" x14ac:dyDescent="0.2">
      <c r="A16" s="16">
        <v>42370</v>
      </c>
      <c r="B16" s="10">
        <f>[10]Summary!B10</f>
        <v>0</v>
      </c>
      <c r="C16" s="10">
        <f>[10]Summary!C10</f>
        <v>60.06</v>
      </c>
      <c r="D16" s="10">
        <f>[10]Summary!D10</f>
        <v>0</v>
      </c>
      <c r="E16" s="10">
        <f>[10]Summary!E10</f>
        <v>21.5</v>
      </c>
      <c r="F16" s="10">
        <f>[10]Summary!F10</f>
        <v>313.22000000000003</v>
      </c>
      <c r="G16" s="10">
        <f>[10]Summary!G10</f>
        <v>0</v>
      </c>
      <c r="H16" s="10">
        <f>[10]Summary!H10</f>
        <v>131.57</v>
      </c>
      <c r="I16" s="10">
        <f>[10]Summary!I10</f>
        <v>317.14</v>
      </c>
      <c r="J16" s="11">
        <f t="shared" si="0"/>
        <v>843.49</v>
      </c>
      <c r="K16" s="12"/>
      <c r="L16" s="12"/>
      <c r="M16" s="12"/>
    </row>
    <row r="17" spans="1:13" s="13" customFormat="1" ht="32.25" customHeight="1" x14ac:dyDescent="0.2">
      <c r="A17" s="16">
        <v>42401</v>
      </c>
      <c r="B17" s="10">
        <f>[11]Summary!B10</f>
        <v>0</v>
      </c>
      <c r="C17" s="10">
        <f>[11]Summary!C10</f>
        <v>274.26</v>
      </c>
      <c r="D17" s="10">
        <f>[11]Summary!D10</f>
        <v>0</v>
      </c>
      <c r="E17" s="10">
        <f>[11]Summary!E10</f>
        <v>20</v>
      </c>
      <c r="F17" s="10">
        <f>[11]Summary!F10</f>
        <v>1074.55</v>
      </c>
      <c r="G17" s="10">
        <f>[11]Summary!G10</f>
        <v>0</v>
      </c>
      <c r="H17" s="10">
        <f>[11]Summary!H10</f>
        <v>140.5</v>
      </c>
      <c r="I17" s="10">
        <f>[11]Summary!I10</f>
        <v>79.5</v>
      </c>
      <c r="J17" s="11">
        <f t="shared" si="0"/>
        <v>1588.81</v>
      </c>
      <c r="K17" s="12"/>
      <c r="L17" s="12"/>
      <c r="M17" s="12"/>
    </row>
    <row r="18" spans="1:13" s="13" customFormat="1" ht="32.25" customHeight="1" x14ac:dyDescent="0.2">
      <c r="A18" s="16">
        <v>42430</v>
      </c>
      <c r="B18" s="10">
        <f>[12]Summary!B10</f>
        <v>0</v>
      </c>
      <c r="C18" s="10">
        <f>[12]Summary!C10</f>
        <v>0</v>
      </c>
      <c r="D18" s="10">
        <f>[12]Summary!D10</f>
        <v>0</v>
      </c>
      <c r="E18" s="10">
        <f>[12]Summary!E10</f>
        <v>0</v>
      </c>
      <c r="F18" s="10">
        <f>[12]Summary!F10</f>
        <v>1003.6999999999998</v>
      </c>
      <c r="G18" s="10">
        <f>[12]Summary!G10</f>
        <v>0</v>
      </c>
      <c r="H18" s="10">
        <f>[12]Summary!H10</f>
        <v>373.27</v>
      </c>
      <c r="I18" s="10">
        <f>[12]Summary!I10</f>
        <v>71.599999999999994</v>
      </c>
      <c r="J18" s="11">
        <f t="shared" si="0"/>
        <v>1448.5699999999997</v>
      </c>
      <c r="K18" s="12"/>
      <c r="L18" s="12"/>
      <c r="M18" s="12"/>
    </row>
    <row r="19" spans="1:1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2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pageMargins left="0.39370078740157483" right="0.39370078740157483" top="0.47244094488188981" bottom="0.47244094488188981" header="0.23622047244094491" footer="0.23622047244094491"/>
  <pageSetup paperSize="9" scale="78" orientation="landscape" r:id="rId1"/>
  <headerFooter alignWithMargins="0">
    <oddHeader>&amp;CNOT PROTECTIVELY MARKED</oddHeader>
    <oddFooter>&amp;L&amp;Z&amp;F&amp;R&amp;D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60"/>
  <sheetViews>
    <sheetView workbookViewId="0">
      <pane xSplit="1" ySplit="5" topLeftCell="B6" activePane="bottomRight" state="frozen"/>
      <selection activeCell="E14" sqref="E14"/>
      <selection pane="topRight" activeCell="E14" sqref="E14"/>
      <selection pane="bottomLeft" activeCell="E14" sqref="E14"/>
      <selection pane="bottomRight" activeCell="B18" sqref="B18:I18"/>
    </sheetView>
  </sheetViews>
  <sheetFormatPr defaultRowHeight="12.75" x14ac:dyDescent="0.2"/>
  <cols>
    <col min="1" max="1" width="15.125" style="2" customWidth="1"/>
    <col min="2" max="10" width="14.375" style="2" customWidth="1"/>
    <col min="11" max="16384" width="9" style="2"/>
  </cols>
  <sheetData>
    <row r="1" spans="1:13" ht="18" x14ac:dyDescent="0.25">
      <c r="A1" s="1" t="s">
        <v>13</v>
      </c>
      <c r="B1" s="1"/>
      <c r="C1" s="1"/>
      <c r="D1" s="1"/>
    </row>
    <row r="3" spans="1:13" s="4" customFormat="1" ht="20.25" customHeight="1" x14ac:dyDescent="0.2">
      <c r="A3" s="15" t="s">
        <v>11</v>
      </c>
      <c r="B3" s="3"/>
      <c r="C3" s="3"/>
      <c r="D3" s="3"/>
    </row>
    <row r="4" spans="1:13" s="4" customFormat="1" x14ac:dyDescent="0.2"/>
    <row r="5" spans="1:13" s="8" customFormat="1" ht="51" customHeight="1" x14ac:dyDescent="0.2">
      <c r="A5" s="5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7"/>
    </row>
    <row r="6" spans="1:13" s="4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</row>
    <row r="7" spans="1:13" s="13" customFormat="1" ht="32.25" customHeight="1" x14ac:dyDescent="0.2">
      <c r="A7" s="16">
        <v>42095</v>
      </c>
      <c r="B7" s="10">
        <f>[1]Summary!B9</f>
        <v>0</v>
      </c>
      <c r="C7" s="10">
        <f>[1]Summary!C9</f>
        <v>0</v>
      </c>
      <c r="D7" s="10">
        <f>[1]Summary!D9</f>
        <v>0</v>
      </c>
      <c r="E7" s="10">
        <f>[1]Summary!E9</f>
        <v>0</v>
      </c>
      <c r="F7" s="10">
        <f>[1]Summary!F9</f>
        <v>0</v>
      </c>
      <c r="G7" s="10">
        <f>[1]Summary!G9</f>
        <v>0</v>
      </c>
      <c r="H7" s="10">
        <f>[1]Summary!H9</f>
        <v>0</v>
      </c>
      <c r="I7" s="10">
        <f>[1]Summary!I9</f>
        <v>0</v>
      </c>
      <c r="J7" s="11">
        <f t="shared" ref="J7:J18" si="0">SUM(B7:I7)</f>
        <v>0</v>
      </c>
      <c r="K7" s="12"/>
      <c r="L7" s="12"/>
      <c r="M7" s="12"/>
    </row>
    <row r="8" spans="1:13" s="13" customFormat="1" ht="32.25" customHeight="1" x14ac:dyDescent="0.2">
      <c r="A8" s="16">
        <v>42125</v>
      </c>
      <c r="B8" s="10">
        <f>[2]Summary!B9</f>
        <v>0</v>
      </c>
      <c r="C8" s="10">
        <f>[2]Summary!C9</f>
        <v>17.420000000000002</v>
      </c>
      <c r="D8" s="10">
        <f>[2]Summary!D9</f>
        <v>0</v>
      </c>
      <c r="E8" s="10">
        <f>[2]Summary!E9</f>
        <v>0</v>
      </c>
      <c r="F8" s="10">
        <f>[2]Summary!F9</f>
        <v>0</v>
      </c>
      <c r="G8" s="10">
        <f>[2]Summary!G9</f>
        <v>0</v>
      </c>
      <c r="H8" s="10">
        <f>[2]Summary!H9</f>
        <v>43.5</v>
      </c>
      <c r="I8" s="10">
        <f>[2]Summary!I9</f>
        <v>10.18</v>
      </c>
      <c r="J8" s="11">
        <f t="shared" si="0"/>
        <v>71.099999999999994</v>
      </c>
      <c r="K8" s="12"/>
      <c r="L8" s="12"/>
      <c r="M8" s="12"/>
    </row>
    <row r="9" spans="1:13" s="13" customFormat="1" ht="32.25" customHeight="1" x14ac:dyDescent="0.2">
      <c r="A9" s="16">
        <v>42156</v>
      </c>
      <c r="B9" s="10">
        <f>[3]Summary!B9</f>
        <v>0</v>
      </c>
      <c r="C9" s="10">
        <f>[3]Summary!C9</f>
        <v>34.840000000000003</v>
      </c>
      <c r="D9" s="10">
        <f>[3]Summary!D9</f>
        <v>0</v>
      </c>
      <c r="E9" s="10">
        <f>[3]Summary!E9</f>
        <v>0</v>
      </c>
      <c r="F9" s="10">
        <f>[3]Summary!F9</f>
        <v>0</v>
      </c>
      <c r="G9" s="10">
        <f>[3]Summary!G9</f>
        <v>0</v>
      </c>
      <c r="H9" s="10">
        <f>[3]Summary!H9</f>
        <v>43.5</v>
      </c>
      <c r="I9" s="10">
        <f>[3]Summary!I9</f>
        <v>9.9</v>
      </c>
      <c r="J9" s="11">
        <f t="shared" si="0"/>
        <v>88.240000000000009</v>
      </c>
      <c r="K9" s="12"/>
      <c r="L9" s="12"/>
      <c r="M9" s="12"/>
    </row>
    <row r="10" spans="1:13" s="13" customFormat="1" ht="32.25" customHeight="1" x14ac:dyDescent="0.2">
      <c r="A10" s="16">
        <v>42186</v>
      </c>
      <c r="B10" s="10">
        <f>[4]Summary!B9</f>
        <v>0</v>
      </c>
      <c r="C10" s="10">
        <f>[4]Summary!C9</f>
        <v>0</v>
      </c>
      <c r="D10" s="10">
        <f>[4]Summary!D9</f>
        <v>444.24</v>
      </c>
      <c r="E10" s="10">
        <f>[4]Summary!E9</f>
        <v>0</v>
      </c>
      <c r="F10" s="10">
        <f>[4]Summary!F9</f>
        <v>0</v>
      </c>
      <c r="G10" s="10">
        <f>[4]Summary!G9</f>
        <v>0</v>
      </c>
      <c r="H10" s="10">
        <f>[4]Summary!H9</f>
        <v>0</v>
      </c>
      <c r="I10" s="10">
        <f>[4]Summary!I9</f>
        <v>0</v>
      </c>
      <c r="J10" s="11">
        <f t="shared" si="0"/>
        <v>444.24</v>
      </c>
      <c r="K10" s="12"/>
      <c r="L10" s="12"/>
      <c r="M10" s="12"/>
    </row>
    <row r="11" spans="1:13" s="13" customFormat="1" ht="32.25" customHeight="1" x14ac:dyDescent="0.2">
      <c r="A11" s="16">
        <v>42217</v>
      </c>
      <c r="B11" s="10">
        <f>[5]Summary!B9</f>
        <v>0</v>
      </c>
      <c r="C11" s="10">
        <f>[5]Summary!C9</f>
        <v>54.339999999999996</v>
      </c>
      <c r="D11" s="10">
        <f>[5]Summary!D9</f>
        <v>0</v>
      </c>
      <c r="E11" s="10">
        <f>[5]Summary!E9</f>
        <v>0</v>
      </c>
      <c r="F11" s="10">
        <f>[5]Summary!F9</f>
        <v>60.900000000000006</v>
      </c>
      <c r="G11" s="10">
        <f>[5]Summary!G9</f>
        <v>0</v>
      </c>
      <c r="H11" s="10">
        <f>[5]Summary!H9</f>
        <v>130.5</v>
      </c>
      <c r="I11" s="10">
        <f>[5]Summary!I9</f>
        <v>32</v>
      </c>
      <c r="J11" s="11">
        <f t="shared" si="0"/>
        <v>277.74</v>
      </c>
      <c r="K11" s="12"/>
      <c r="L11" s="12"/>
      <c r="M11" s="12"/>
    </row>
    <row r="12" spans="1:13" s="13" customFormat="1" ht="32.25" customHeight="1" x14ac:dyDescent="0.2">
      <c r="A12" s="16">
        <v>42248</v>
      </c>
      <c r="B12" s="10">
        <f>[6]Summary!B9</f>
        <v>0</v>
      </c>
      <c r="C12" s="10">
        <f>[6]Summary!C9</f>
        <v>0</v>
      </c>
      <c r="D12" s="10">
        <f>[6]Summary!D9</f>
        <v>0</v>
      </c>
      <c r="E12" s="10">
        <f>[6]Summary!E9</f>
        <v>0</v>
      </c>
      <c r="F12" s="10">
        <f>[6]Summary!F9</f>
        <v>0</v>
      </c>
      <c r="G12" s="10">
        <f>[6]Summary!G9</f>
        <v>0</v>
      </c>
      <c r="H12" s="10">
        <f>[6]Summary!H9</f>
        <v>0</v>
      </c>
      <c r="I12" s="10">
        <f>[6]Summary!I9</f>
        <v>0</v>
      </c>
      <c r="J12" s="11">
        <f t="shared" si="0"/>
        <v>0</v>
      </c>
      <c r="K12" s="12"/>
      <c r="L12" s="12"/>
      <c r="M12" s="12"/>
    </row>
    <row r="13" spans="1:13" s="13" customFormat="1" ht="32.25" customHeight="1" x14ac:dyDescent="0.2">
      <c r="A13" s="16">
        <v>42278</v>
      </c>
      <c r="B13" s="10">
        <f>[7]Summary!B9</f>
        <v>0</v>
      </c>
      <c r="C13" s="10">
        <f>[7]Summary!C9</f>
        <v>0</v>
      </c>
      <c r="D13" s="10">
        <f>[7]Summary!D9</f>
        <v>0</v>
      </c>
      <c r="E13" s="10">
        <f>[7]Summary!E9</f>
        <v>0</v>
      </c>
      <c r="F13" s="10">
        <f>[7]Summary!F9</f>
        <v>0</v>
      </c>
      <c r="G13" s="10">
        <f>[7]Summary!G9</f>
        <v>0</v>
      </c>
      <c r="H13" s="10">
        <f>[7]Summary!H9</f>
        <v>87</v>
      </c>
      <c r="I13" s="10">
        <f>[7]Summary!I9</f>
        <v>21</v>
      </c>
      <c r="J13" s="11">
        <f t="shared" si="0"/>
        <v>108</v>
      </c>
      <c r="K13" s="12"/>
      <c r="L13" s="12"/>
      <c r="M13" s="12"/>
    </row>
    <row r="14" spans="1:13" s="13" customFormat="1" ht="32.25" customHeight="1" x14ac:dyDescent="0.2">
      <c r="A14" s="16">
        <v>42309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 t="shared" si="0"/>
        <v>0</v>
      </c>
      <c r="K14" s="12"/>
      <c r="L14" s="12"/>
      <c r="M14" s="12"/>
    </row>
    <row r="15" spans="1:13" s="13" customFormat="1" ht="32.25" customHeight="1" x14ac:dyDescent="0.2">
      <c r="A15" s="16">
        <v>42339</v>
      </c>
      <c r="B15" s="10">
        <f>[9]Summary!B9</f>
        <v>0</v>
      </c>
      <c r="C15" s="10">
        <f>[9]Summary!C9</f>
        <v>13.64</v>
      </c>
      <c r="D15" s="10">
        <f>[9]Summary!D9</f>
        <v>0</v>
      </c>
      <c r="E15" s="10">
        <f>[9]Summary!E9</f>
        <v>0</v>
      </c>
      <c r="F15" s="10">
        <f>[9]Summary!F9</f>
        <v>14.08</v>
      </c>
      <c r="G15" s="10">
        <f>[9]Summary!G9</f>
        <v>0</v>
      </c>
      <c r="H15" s="10">
        <f>[9]Summary!H9</f>
        <v>201.5</v>
      </c>
      <c r="I15" s="10">
        <f>[9]Summary!I9</f>
        <v>57.76</v>
      </c>
      <c r="J15" s="11">
        <f t="shared" si="0"/>
        <v>286.98</v>
      </c>
      <c r="K15" s="12"/>
      <c r="L15" s="12"/>
      <c r="M15" s="12"/>
    </row>
    <row r="16" spans="1:13" s="13" customFormat="1" ht="32.25" customHeight="1" x14ac:dyDescent="0.2">
      <c r="A16" s="16">
        <v>42370</v>
      </c>
      <c r="B16" s="10">
        <f>[10]Summary!B9</f>
        <v>0</v>
      </c>
      <c r="C16" s="10">
        <f>[10]Summary!C9</f>
        <v>0</v>
      </c>
      <c r="D16" s="10">
        <f>[10]Summary!D9</f>
        <v>0</v>
      </c>
      <c r="E16" s="10">
        <f>[10]Summary!E9</f>
        <v>0</v>
      </c>
      <c r="F16" s="10">
        <f>[10]Summary!F9</f>
        <v>0</v>
      </c>
      <c r="G16" s="10">
        <f>[10]Summary!G9</f>
        <v>0</v>
      </c>
      <c r="H16" s="10">
        <f>[10]Summary!H9</f>
        <v>0</v>
      </c>
      <c r="I16" s="10">
        <f>[10]Summary!I9</f>
        <v>0</v>
      </c>
      <c r="J16" s="11">
        <f t="shared" si="0"/>
        <v>0</v>
      </c>
      <c r="K16" s="12"/>
      <c r="L16" s="12"/>
      <c r="M16" s="12"/>
    </row>
    <row r="17" spans="1:13" s="13" customFormat="1" ht="32.25" customHeight="1" x14ac:dyDescent="0.2">
      <c r="A17" s="16">
        <v>42401</v>
      </c>
      <c r="B17" s="10">
        <f>[11]Summary!B9</f>
        <v>0</v>
      </c>
      <c r="C17" s="10">
        <f>[11]Summary!C9</f>
        <v>0</v>
      </c>
      <c r="D17" s="10">
        <f>[11]Summary!D9</f>
        <v>0</v>
      </c>
      <c r="E17" s="10">
        <f>[11]Summary!E9</f>
        <v>0</v>
      </c>
      <c r="F17" s="10">
        <f>[11]Summary!F9</f>
        <v>0</v>
      </c>
      <c r="G17" s="10">
        <f>[11]Summary!G9</f>
        <v>0</v>
      </c>
      <c r="H17" s="10">
        <f>[11]Summary!H9</f>
        <v>43.9</v>
      </c>
      <c r="I17" s="10">
        <f>[11]Summary!I9</f>
        <v>10.5</v>
      </c>
      <c r="J17" s="11">
        <f t="shared" si="0"/>
        <v>54.4</v>
      </c>
      <c r="K17" s="12"/>
      <c r="L17" s="12"/>
      <c r="M17" s="12"/>
    </row>
    <row r="18" spans="1:13" s="13" customFormat="1" ht="32.25" customHeight="1" x14ac:dyDescent="0.2">
      <c r="A18" s="16">
        <v>42430</v>
      </c>
      <c r="B18" s="10">
        <f>[12]Summary!B9</f>
        <v>0</v>
      </c>
      <c r="C18" s="10">
        <f>[12]Summary!C9</f>
        <v>14.74</v>
      </c>
      <c r="D18" s="10">
        <f>[12]Summary!D9</f>
        <v>0</v>
      </c>
      <c r="E18" s="10">
        <f>[12]Summary!E9</f>
        <v>0</v>
      </c>
      <c r="F18" s="10">
        <f>[12]Summary!F9</f>
        <v>0</v>
      </c>
      <c r="G18" s="10">
        <f>[12]Summary!G9</f>
        <v>0</v>
      </c>
      <c r="H18" s="10">
        <f>[12]Summary!H9</f>
        <v>0</v>
      </c>
      <c r="I18" s="10">
        <f>[12]Summary!I9</f>
        <v>0</v>
      </c>
      <c r="J18" s="11">
        <f t="shared" si="0"/>
        <v>14.74</v>
      </c>
      <c r="K18" s="12"/>
      <c r="L18" s="12"/>
      <c r="M18" s="12"/>
    </row>
    <row r="19" spans="1:1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2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pageMargins left="0.39370078740157483" right="0.39370078740157483" top="0.47244094488188981" bottom="0.47244094488188981" header="0.23622047244094491" footer="0.23622047244094491"/>
  <pageSetup paperSize="9" scale="88" orientation="landscape" r:id="rId1"/>
  <headerFooter alignWithMargins="0">
    <oddHeader>&amp;CNOT PROTECTIVELY MARKED</oddHeader>
    <oddFooter>&amp;L&amp;Z&amp;F&amp;R&amp;D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60"/>
  <sheetViews>
    <sheetView workbookViewId="0">
      <pane xSplit="1" ySplit="5" topLeftCell="B6" activePane="bottomRight" state="frozen"/>
      <selection activeCell="E14" sqref="E14"/>
      <selection pane="topRight" activeCell="E14" sqref="E14"/>
      <selection pane="bottomLeft" activeCell="E14" sqref="E14"/>
      <selection pane="bottomRight" activeCell="I24" sqref="I24"/>
    </sheetView>
  </sheetViews>
  <sheetFormatPr defaultRowHeight="12.75" x14ac:dyDescent="0.2"/>
  <cols>
    <col min="1" max="1" width="15.125" style="2" customWidth="1"/>
    <col min="2" max="10" width="14.375" style="2" customWidth="1"/>
    <col min="11" max="16384" width="9" style="2"/>
  </cols>
  <sheetData>
    <row r="1" spans="1:13" ht="18" x14ac:dyDescent="0.25">
      <c r="A1" s="1" t="s">
        <v>13</v>
      </c>
      <c r="B1" s="1"/>
      <c r="C1" s="1"/>
      <c r="D1" s="1"/>
    </row>
    <row r="3" spans="1:13" s="4" customFormat="1" ht="20.25" customHeight="1" x14ac:dyDescent="0.2">
      <c r="A3" s="15" t="s">
        <v>14</v>
      </c>
      <c r="B3" s="3"/>
      <c r="C3" s="3"/>
      <c r="D3" s="3"/>
    </row>
    <row r="4" spans="1:13" s="4" customFormat="1" x14ac:dyDescent="0.2"/>
    <row r="5" spans="1:13" s="8" customFormat="1" ht="51" customHeight="1" x14ac:dyDescent="0.2">
      <c r="A5" s="5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7"/>
    </row>
    <row r="6" spans="1:13" s="4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</row>
    <row r="7" spans="1:13" s="13" customFormat="1" ht="32.25" customHeight="1" x14ac:dyDescent="0.2">
      <c r="A7" s="16">
        <v>42095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ref="J7:J18" si="0">SUM(B7:I7)</f>
        <v>0</v>
      </c>
      <c r="K7" s="12"/>
      <c r="L7" s="12"/>
      <c r="M7" s="12"/>
    </row>
    <row r="8" spans="1:13" s="13" customFormat="1" ht="32.25" customHeight="1" x14ac:dyDescent="0.2">
      <c r="A8" s="16">
        <v>42125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0</v>
      </c>
      <c r="K8" s="12"/>
      <c r="L8" s="12"/>
      <c r="M8" s="12"/>
    </row>
    <row r="9" spans="1:13" s="13" customFormat="1" ht="32.25" customHeight="1" x14ac:dyDescent="0.2">
      <c r="A9" s="16">
        <v>42156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 t="shared" si="0"/>
        <v>0</v>
      </c>
      <c r="K9" s="12"/>
      <c r="L9" s="12"/>
      <c r="M9" s="12"/>
    </row>
    <row r="10" spans="1:13" s="13" customFormat="1" ht="32.25" customHeight="1" x14ac:dyDescent="0.2">
      <c r="A10" s="16">
        <v>42186</v>
      </c>
      <c r="B10" s="10">
        <f>[4]Summary!B7</f>
        <v>0</v>
      </c>
      <c r="C10" s="10">
        <f>[4]Summary!C7</f>
        <v>0</v>
      </c>
      <c r="D10" s="10">
        <f>[4]Summary!D7</f>
        <v>0</v>
      </c>
      <c r="E10" s="10">
        <f>[4]Summary!E7</f>
        <v>0</v>
      </c>
      <c r="F10" s="10">
        <f>[4]Summary!F7</f>
        <v>0</v>
      </c>
      <c r="G10" s="10">
        <f>[4]Summary!G7</f>
        <v>0</v>
      </c>
      <c r="H10" s="10">
        <f>[4]Summary!H7</f>
        <v>0</v>
      </c>
      <c r="I10" s="10">
        <f>[4]Summary!I7</f>
        <v>0</v>
      </c>
      <c r="J10" s="11">
        <f t="shared" si="0"/>
        <v>0</v>
      </c>
      <c r="K10" s="12"/>
      <c r="L10" s="12"/>
      <c r="M10" s="12"/>
    </row>
    <row r="11" spans="1:13" s="13" customFormat="1" ht="32.25" customHeight="1" x14ac:dyDescent="0.2">
      <c r="A11" s="16">
        <v>42217</v>
      </c>
      <c r="B11" s="10">
        <f>[5]Summary!B8</f>
        <v>0</v>
      </c>
      <c r="C11" s="10">
        <f>[5]Summary!C8</f>
        <v>288.08</v>
      </c>
      <c r="D11" s="10">
        <f>[5]Summary!D8</f>
        <v>0</v>
      </c>
      <c r="E11" s="10">
        <f>[5]Summary!E8</f>
        <v>0</v>
      </c>
      <c r="F11" s="10">
        <f>[5]Summary!F8</f>
        <v>176.48999999999998</v>
      </c>
      <c r="G11" s="10">
        <f>[5]Summary!G8</f>
        <v>0</v>
      </c>
      <c r="H11" s="10">
        <f>[5]Summary!H8</f>
        <v>449.28000000000009</v>
      </c>
      <c r="I11" s="10">
        <f>[5]Summary!I8</f>
        <v>50</v>
      </c>
      <c r="J11" s="11">
        <f t="shared" si="0"/>
        <v>963.85</v>
      </c>
      <c r="K11" s="12"/>
      <c r="L11" s="12"/>
      <c r="M11" s="12"/>
    </row>
    <row r="12" spans="1:13" s="13" customFormat="1" ht="32.25" customHeight="1" x14ac:dyDescent="0.2">
      <c r="A12" s="16">
        <v>42248</v>
      </c>
      <c r="B12" s="10">
        <f>[6]Summary!B7</f>
        <v>0</v>
      </c>
      <c r="C12" s="10">
        <f>[6]Summary!C7</f>
        <v>0</v>
      </c>
      <c r="D12" s="10">
        <f>[6]Summary!D7</f>
        <v>0</v>
      </c>
      <c r="E12" s="10">
        <f>[6]Summary!E7</f>
        <v>0</v>
      </c>
      <c r="F12" s="10">
        <f>[6]Summary!F7</f>
        <v>428.20999999999981</v>
      </c>
      <c r="G12" s="10">
        <f>[6]Summary!G7</f>
        <v>0</v>
      </c>
      <c r="H12" s="10">
        <f>[6]Summary!H7</f>
        <v>72.77</v>
      </c>
      <c r="I12" s="10">
        <f>[6]Summary!I7</f>
        <v>110</v>
      </c>
      <c r="J12" s="11">
        <f t="shared" si="0"/>
        <v>610.97999999999979</v>
      </c>
      <c r="K12" s="12"/>
      <c r="L12" s="12"/>
      <c r="M12" s="12"/>
    </row>
    <row r="13" spans="1:13" s="13" customFormat="1" ht="32.25" customHeight="1" x14ac:dyDescent="0.2">
      <c r="A13" s="16">
        <v>42278</v>
      </c>
      <c r="B13" s="10">
        <f>[7]Summary!B7</f>
        <v>0</v>
      </c>
      <c r="C13" s="10">
        <f>[7]Summary!C7</f>
        <v>452.71000000000004</v>
      </c>
      <c r="D13" s="10">
        <f>[7]Summary!D7</f>
        <v>92.71</v>
      </c>
      <c r="E13" s="10">
        <f>[7]Summary!E7</f>
        <v>15.9</v>
      </c>
      <c r="F13" s="10">
        <f>[7]Summary!F7</f>
        <v>1687.1300000000003</v>
      </c>
      <c r="G13" s="10">
        <f>[7]Summary!G7</f>
        <v>275.83</v>
      </c>
      <c r="H13" s="10">
        <f>[7]Summary!H7</f>
        <v>72.77</v>
      </c>
      <c r="I13" s="10">
        <f>[7]Summary!I7</f>
        <v>118.7</v>
      </c>
      <c r="J13" s="11">
        <f t="shared" si="0"/>
        <v>2715.75</v>
      </c>
      <c r="K13" s="12"/>
      <c r="L13" s="12"/>
      <c r="M13" s="12"/>
    </row>
    <row r="14" spans="1:13" s="13" customFormat="1" ht="32.25" customHeight="1" x14ac:dyDescent="0.2">
      <c r="A14" s="16">
        <v>42309</v>
      </c>
      <c r="B14" s="10">
        <f>[8]Summary!B7</f>
        <v>0</v>
      </c>
      <c r="C14" s="10">
        <f>[8]Summary!C7</f>
        <v>692.30000000000007</v>
      </c>
      <c r="D14" s="10">
        <f>[8]Summary!D7</f>
        <v>0</v>
      </c>
      <c r="E14" s="10">
        <f>[8]Summary!E7</f>
        <v>0</v>
      </c>
      <c r="F14" s="10">
        <f>[8]Summary!F7</f>
        <v>915.39999999999986</v>
      </c>
      <c r="G14" s="10">
        <f>[8]Summary!G7</f>
        <v>0</v>
      </c>
      <c r="H14" s="10">
        <f>[8]Summary!H7</f>
        <v>0</v>
      </c>
      <c r="I14" s="10">
        <f>[8]Summary!I7</f>
        <v>50</v>
      </c>
      <c r="J14" s="11">
        <f t="shared" si="0"/>
        <v>1657.6999999999998</v>
      </c>
      <c r="K14" s="12"/>
      <c r="L14" s="12"/>
      <c r="M14" s="12"/>
    </row>
    <row r="15" spans="1:13" s="13" customFormat="1" ht="32.25" customHeight="1" x14ac:dyDescent="0.2">
      <c r="A15" s="16">
        <v>42339</v>
      </c>
      <c r="B15" s="10">
        <f>[9]Summary!B7</f>
        <v>0</v>
      </c>
      <c r="C15" s="10">
        <f>[9]Summary!C7</f>
        <v>0</v>
      </c>
      <c r="D15" s="10">
        <f>[9]Summary!D7</f>
        <v>0</v>
      </c>
      <c r="E15" s="10">
        <f>[9]Summary!E7</f>
        <v>0</v>
      </c>
      <c r="F15" s="10">
        <f>[9]Summary!F7</f>
        <v>1081.0899999999999</v>
      </c>
      <c r="G15" s="10">
        <f>[9]Summary!G7</f>
        <v>0</v>
      </c>
      <c r="H15" s="10">
        <f>[9]Summary!H7</f>
        <v>145.18</v>
      </c>
      <c r="I15" s="10">
        <f>[9]Summary!I7</f>
        <v>76.900000000000006</v>
      </c>
      <c r="J15" s="11">
        <f t="shared" si="0"/>
        <v>1303.17</v>
      </c>
      <c r="K15" s="12"/>
      <c r="L15" s="12"/>
      <c r="M15" s="12"/>
    </row>
    <row r="16" spans="1:13" s="13" customFormat="1" ht="32.25" customHeight="1" x14ac:dyDescent="0.2">
      <c r="A16" s="16">
        <v>42370</v>
      </c>
      <c r="B16" s="10">
        <f>[10]Summary!B7</f>
        <v>0</v>
      </c>
      <c r="C16" s="10">
        <f>[10]Summary!C7</f>
        <v>541.94000000000005</v>
      </c>
      <c r="D16" s="10">
        <f>[10]Summary!D7</f>
        <v>0</v>
      </c>
      <c r="E16" s="10">
        <f>[10]Summary!E7</f>
        <v>0</v>
      </c>
      <c r="F16" s="10">
        <f>[10]Summary!F7</f>
        <v>599.11999999999989</v>
      </c>
      <c r="G16" s="10">
        <f>[10]Summary!G7</f>
        <v>0</v>
      </c>
      <c r="H16" s="10">
        <f>[10]Summary!H7</f>
        <v>308.43</v>
      </c>
      <c r="I16" s="10">
        <f>[10]Summary!I7</f>
        <v>4.8</v>
      </c>
      <c r="J16" s="11">
        <f t="shared" si="0"/>
        <v>1454.29</v>
      </c>
      <c r="K16" s="12"/>
      <c r="L16" s="12"/>
      <c r="M16" s="12"/>
    </row>
    <row r="17" spans="1:13" s="13" customFormat="1" ht="32.25" customHeight="1" x14ac:dyDescent="0.2">
      <c r="A17" s="16">
        <v>42401</v>
      </c>
      <c r="B17" s="10">
        <f>[11]Summary!B7</f>
        <v>0</v>
      </c>
      <c r="C17" s="10">
        <f>[11]Summary!C7</f>
        <v>244.44</v>
      </c>
      <c r="D17" s="10">
        <f>[11]Summary!D7</f>
        <v>0</v>
      </c>
      <c r="E17" s="10">
        <f>[11]Summary!E7</f>
        <v>0</v>
      </c>
      <c r="F17" s="10">
        <f>[11]Summary!F7</f>
        <v>2476.52</v>
      </c>
      <c r="G17" s="10">
        <f>[11]Summary!G7</f>
        <v>0</v>
      </c>
      <c r="H17" s="10">
        <f>[11]Summary!H7</f>
        <v>0</v>
      </c>
      <c r="I17" s="10">
        <f>[11]Summary!I7</f>
        <v>80</v>
      </c>
      <c r="J17" s="11">
        <f t="shared" si="0"/>
        <v>2800.96</v>
      </c>
      <c r="K17" s="12"/>
      <c r="L17" s="12"/>
      <c r="M17" s="12"/>
    </row>
    <row r="18" spans="1:13" s="13" customFormat="1" ht="32.25" customHeight="1" x14ac:dyDescent="0.2">
      <c r="A18" s="16">
        <v>42430</v>
      </c>
      <c r="B18" s="10">
        <f>[12]Summary!B7</f>
        <v>0</v>
      </c>
      <c r="C18" s="10">
        <f>[12]Summary!C7</f>
        <v>0</v>
      </c>
      <c r="D18" s="10">
        <f>[12]Summary!D7</f>
        <v>0</v>
      </c>
      <c r="E18" s="10">
        <f>[12]Summary!E7</f>
        <v>31.95</v>
      </c>
      <c r="F18" s="10">
        <f>[12]Summary!F7</f>
        <v>1455.57</v>
      </c>
      <c r="G18" s="10">
        <f>[12]Summary!G7</f>
        <v>0</v>
      </c>
      <c r="H18" s="10">
        <f>[12]Summary!H7</f>
        <v>119.7</v>
      </c>
      <c r="I18" s="10">
        <f>[12]Summary!I7</f>
        <v>96.45</v>
      </c>
      <c r="J18" s="11">
        <f t="shared" si="0"/>
        <v>1703.67</v>
      </c>
      <c r="K18" s="12"/>
      <c r="L18" s="12"/>
      <c r="M18" s="12"/>
    </row>
    <row r="19" spans="1:1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2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pageMargins left="0.39370078740157483" right="0.39370078740157483" top="0.47244094488188981" bottom="0.47244094488188981" header="0.23622047244094491" footer="0.23622047244094491"/>
  <pageSetup paperSize="9" scale="88" orientation="landscape" r:id="rId1"/>
  <headerFooter alignWithMargins="0">
    <oddHeader>&amp;CNOT PROTECTIVELY MARKED</oddHeader>
    <oddFooter>&amp;L&amp;Z&amp;F&amp;R&amp;D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60"/>
  <sheetViews>
    <sheetView workbookViewId="0">
      <pane xSplit="1" ySplit="5" topLeftCell="B6" activePane="bottomRight" state="frozen"/>
      <selection activeCell="E14" sqref="E14"/>
      <selection pane="topRight" activeCell="E14" sqref="E14"/>
      <selection pane="bottomLeft" activeCell="E14" sqref="E14"/>
      <selection pane="bottomRight" activeCell="D31" sqref="D31"/>
    </sheetView>
  </sheetViews>
  <sheetFormatPr defaultRowHeight="12.75" x14ac:dyDescent="0.2"/>
  <cols>
    <col min="1" max="1" width="15.125" style="2" customWidth="1"/>
    <col min="2" max="10" width="14.375" style="2" customWidth="1"/>
    <col min="11" max="16384" width="9" style="2"/>
  </cols>
  <sheetData>
    <row r="1" spans="1:13" ht="18" x14ac:dyDescent="0.25">
      <c r="A1" s="1" t="s">
        <v>13</v>
      </c>
      <c r="B1" s="1"/>
      <c r="C1" s="1"/>
      <c r="D1" s="1"/>
    </row>
    <row r="3" spans="1:13" s="4" customFormat="1" ht="20.25" customHeight="1" x14ac:dyDescent="0.2">
      <c r="A3" s="15" t="s">
        <v>15</v>
      </c>
      <c r="B3" s="3"/>
      <c r="C3" s="3"/>
      <c r="D3" s="3"/>
    </row>
    <row r="4" spans="1:13" s="4" customFormat="1" x14ac:dyDescent="0.2"/>
    <row r="5" spans="1:13" s="8" customFormat="1" ht="51" customHeight="1" x14ac:dyDescent="0.2">
      <c r="A5" s="5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7"/>
    </row>
    <row r="6" spans="1:13" s="4" customFormat="1" x14ac:dyDescent="0.2">
      <c r="A6" s="9"/>
      <c r="B6" s="9"/>
      <c r="C6" s="9"/>
      <c r="D6" s="9"/>
      <c r="E6" s="9"/>
      <c r="F6" s="9"/>
      <c r="G6" s="9"/>
      <c r="H6" s="9"/>
      <c r="I6" s="9"/>
      <c r="J6" s="9"/>
    </row>
    <row r="7" spans="1:13" s="13" customFormat="1" ht="32.25" customHeight="1" x14ac:dyDescent="0.2">
      <c r="A7" s="16">
        <v>42095</v>
      </c>
      <c r="B7" s="10"/>
      <c r="C7" s="10"/>
      <c r="D7" s="10"/>
      <c r="E7" s="10"/>
      <c r="F7" s="10"/>
      <c r="G7" s="10"/>
      <c r="H7" s="10"/>
      <c r="I7" s="10"/>
      <c r="J7" s="11">
        <f t="shared" ref="J7:J18" si="0">SUM(B7:I7)</f>
        <v>0</v>
      </c>
      <c r="K7" s="12"/>
      <c r="L7" s="12"/>
      <c r="M7" s="12"/>
    </row>
    <row r="8" spans="1:13" s="13" customFormat="1" ht="32.25" customHeight="1" x14ac:dyDescent="0.2">
      <c r="A8" s="16">
        <v>42125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0</v>
      </c>
      <c r="K8" s="12"/>
      <c r="L8" s="12"/>
      <c r="M8" s="12"/>
    </row>
    <row r="9" spans="1:13" s="13" customFormat="1" ht="32.25" customHeight="1" x14ac:dyDescent="0.2">
      <c r="A9" s="16">
        <v>42156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 t="shared" si="0"/>
        <v>0</v>
      </c>
      <c r="K9" s="12"/>
      <c r="L9" s="12"/>
      <c r="M9" s="12"/>
    </row>
    <row r="10" spans="1:13" s="13" customFormat="1" ht="32.25" customHeight="1" x14ac:dyDescent="0.2">
      <c r="A10" s="16">
        <v>42186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 t="shared" si="0"/>
        <v>0</v>
      </c>
      <c r="K10" s="12"/>
      <c r="L10" s="12"/>
      <c r="M10" s="12"/>
    </row>
    <row r="11" spans="1:13" s="13" customFormat="1" ht="32.25" customHeight="1" x14ac:dyDescent="0.2">
      <c r="A11" s="16">
        <v>42217</v>
      </c>
      <c r="B11" s="10">
        <f>[5]Summary!B12</f>
        <v>0</v>
      </c>
      <c r="C11" s="10">
        <f>[5]Summary!C12</f>
        <v>0</v>
      </c>
      <c r="D11" s="10">
        <f>[5]Summary!D12</f>
        <v>0</v>
      </c>
      <c r="E11" s="10">
        <f>[5]Summary!E12</f>
        <v>0</v>
      </c>
      <c r="F11" s="10">
        <f>[5]Summary!F12</f>
        <v>6.64</v>
      </c>
      <c r="G11" s="10">
        <f>[5]Summary!G12</f>
        <v>0</v>
      </c>
      <c r="H11" s="10">
        <f>[5]Summary!H12</f>
        <v>28.2</v>
      </c>
      <c r="I11" s="10">
        <f>[5]Summary!I12</f>
        <v>0</v>
      </c>
      <c r="J11" s="11">
        <f t="shared" si="0"/>
        <v>34.839999999999996</v>
      </c>
      <c r="K11" s="12"/>
      <c r="L11" s="12"/>
      <c r="M11" s="12"/>
    </row>
    <row r="12" spans="1:13" s="13" customFormat="1" ht="32.25" customHeight="1" x14ac:dyDescent="0.2">
      <c r="A12" s="16">
        <v>42248</v>
      </c>
      <c r="B12" s="10">
        <f>[6]Summary!B12</f>
        <v>0</v>
      </c>
      <c r="C12" s="10">
        <f>[6]Summary!C12</f>
        <v>17.100000000000001</v>
      </c>
      <c r="D12" s="10">
        <f>[6]Summary!D12</f>
        <v>0</v>
      </c>
      <c r="E12" s="10">
        <f>[6]Summary!E12</f>
        <v>0</v>
      </c>
      <c r="F12" s="10">
        <f>[6]Summary!F12</f>
        <v>37.75</v>
      </c>
      <c r="G12" s="10">
        <f>[6]Summary!G12</f>
        <v>0</v>
      </c>
      <c r="H12" s="10">
        <f>[6]Summary!H12</f>
        <v>28.2</v>
      </c>
      <c r="I12" s="10">
        <f>[6]Summary!I12</f>
        <v>44.1</v>
      </c>
      <c r="J12" s="11">
        <f t="shared" si="0"/>
        <v>127.15</v>
      </c>
      <c r="K12" s="12"/>
      <c r="L12" s="12"/>
      <c r="M12" s="12"/>
    </row>
    <row r="13" spans="1:13" s="13" customFormat="1" ht="32.25" customHeight="1" x14ac:dyDescent="0.2">
      <c r="A13" s="16">
        <v>42278</v>
      </c>
      <c r="B13" s="10">
        <f>[7]Summary!B12</f>
        <v>0</v>
      </c>
      <c r="C13" s="10">
        <f>[7]Summary!C12</f>
        <v>5.74</v>
      </c>
      <c r="D13" s="10">
        <f>[7]Summary!D12</f>
        <v>0</v>
      </c>
      <c r="E13" s="10">
        <f>[7]Summary!E12</f>
        <v>0</v>
      </c>
      <c r="F13" s="10">
        <f>[7]Summary!F12</f>
        <v>83.25</v>
      </c>
      <c r="G13" s="10">
        <f>[7]Summary!G12</f>
        <v>0</v>
      </c>
      <c r="H13" s="10">
        <f>[7]Summary!H12</f>
        <v>324.72999999999996</v>
      </c>
      <c r="I13" s="10">
        <f>[7]Summary!I12</f>
        <v>11</v>
      </c>
      <c r="J13" s="11">
        <f t="shared" si="0"/>
        <v>424.71999999999997</v>
      </c>
      <c r="K13" s="12"/>
      <c r="L13" s="12"/>
      <c r="M13" s="12"/>
    </row>
    <row r="14" spans="1:13" s="13" customFormat="1" ht="32.25" customHeight="1" x14ac:dyDescent="0.2">
      <c r="A14" s="16">
        <v>42309</v>
      </c>
      <c r="B14" s="10">
        <f>[8]Summary!B11</f>
        <v>34.82</v>
      </c>
      <c r="C14" s="10">
        <f>[8]Summary!C11</f>
        <v>0</v>
      </c>
      <c r="D14" s="10">
        <f>[8]Summary!D11</f>
        <v>0</v>
      </c>
      <c r="E14" s="10">
        <f>[8]Summary!E11</f>
        <v>0</v>
      </c>
      <c r="F14" s="10">
        <f>[8]Summary!F11</f>
        <v>116.14</v>
      </c>
      <c r="G14" s="10">
        <f>[8]Summary!G11</f>
        <v>0</v>
      </c>
      <c r="H14" s="10">
        <f>[8]Summary!H11</f>
        <v>60.6</v>
      </c>
      <c r="I14" s="10">
        <f>[8]Summary!I11</f>
        <v>42.4</v>
      </c>
      <c r="J14" s="11">
        <f t="shared" si="0"/>
        <v>253.96</v>
      </c>
      <c r="K14" s="12"/>
      <c r="L14" s="12"/>
      <c r="M14" s="12"/>
    </row>
    <row r="15" spans="1:13" s="13" customFormat="1" ht="32.25" customHeight="1" x14ac:dyDescent="0.2">
      <c r="A15" s="16">
        <v>42339</v>
      </c>
      <c r="B15" s="10">
        <f>[9]Summary!B11</f>
        <v>12.23</v>
      </c>
      <c r="C15" s="10">
        <f>[9]Summary!C11</f>
        <v>0</v>
      </c>
      <c r="D15" s="10">
        <f>[9]Summary!D11</f>
        <v>84.36</v>
      </c>
      <c r="E15" s="10">
        <f>[9]Summary!E11</f>
        <v>0</v>
      </c>
      <c r="F15" s="10">
        <f>[9]Summary!F11</f>
        <v>4.3</v>
      </c>
      <c r="G15" s="10">
        <f>[9]Summary!G11</f>
        <v>0</v>
      </c>
      <c r="H15" s="10">
        <f>[9]Summary!H11</f>
        <v>0</v>
      </c>
      <c r="I15" s="10">
        <f>[9]Summary!I11</f>
        <v>0</v>
      </c>
      <c r="J15" s="11">
        <f t="shared" si="0"/>
        <v>100.89</v>
      </c>
      <c r="K15" s="12"/>
      <c r="L15" s="12"/>
      <c r="M15" s="12"/>
    </row>
    <row r="16" spans="1:13" s="13" customFormat="1" ht="32.25" customHeight="1" x14ac:dyDescent="0.2">
      <c r="A16" s="16">
        <v>42370</v>
      </c>
      <c r="B16" s="10">
        <f>[10]Summary!B11</f>
        <v>12.55</v>
      </c>
      <c r="C16" s="10">
        <f>[10]Summary!C11</f>
        <v>0</v>
      </c>
      <c r="D16" s="10">
        <f>[10]Summary!D11</f>
        <v>0</v>
      </c>
      <c r="E16" s="10">
        <f>[10]Summary!E11</f>
        <v>0</v>
      </c>
      <c r="F16" s="10">
        <f>[10]Summary!F11</f>
        <v>149.33000000000004</v>
      </c>
      <c r="G16" s="10">
        <f>[10]Summary!G11</f>
        <v>431.58000000000004</v>
      </c>
      <c r="H16" s="10">
        <f>[10]Summary!H11</f>
        <v>0</v>
      </c>
      <c r="I16" s="10">
        <f>[10]Summary!I11</f>
        <v>10</v>
      </c>
      <c r="J16" s="11">
        <f t="shared" si="0"/>
        <v>603.46</v>
      </c>
      <c r="K16" s="12"/>
      <c r="L16" s="12"/>
      <c r="M16" s="12"/>
    </row>
    <row r="17" spans="1:13" s="13" customFormat="1" ht="32.25" customHeight="1" x14ac:dyDescent="0.2">
      <c r="A17" s="16">
        <v>42401</v>
      </c>
      <c r="B17" s="10">
        <f>[11]Summary!B11</f>
        <v>35.520000000000003</v>
      </c>
      <c r="C17" s="10">
        <f>[11]Summary!C11</f>
        <v>0</v>
      </c>
      <c r="D17" s="10">
        <f>[11]Summary!D11</f>
        <v>82.76</v>
      </c>
      <c r="E17" s="10">
        <f>[11]Summary!E11</f>
        <v>0</v>
      </c>
      <c r="F17" s="10">
        <f>[11]Summary!F11</f>
        <v>153.66</v>
      </c>
      <c r="G17" s="10">
        <f>[11]Summary!G11</f>
        <v>0</v>
      </c>
      <c r="H17" s="10">
        <f>[11]Summary!H11</f>
        <v>61</v>
      </c>
      <c r="I17" s="10">
        <f>[11]Summary!I11</f>
        <v>17.399999999999999</v>
      </c>
      <c r="J17" s="11">
        <f t="shared" si="0"/>
        <v>350.34</v>
      </c>
      <c r="K17" s="12"/>
      <c r="L17" s="12"/>
      <c r="M17" s="12"/>
    </row>
    <row r="18" spans="1:13" s="13" customFormat="1" ht="32.25" customHeight="1" x14ac:dyDescent="0.2">
      <c r="A18" s="16">
        <v>42430</v>
      </c>
      <c r="B18" s="10">
        <f>[12]Summary!B11</f>
        <v>102.53999999999999</v>
      </c>
      <c r="C18" s="10">
        <f>[12]Summary!C11</f>
        <v>0</v>
      </c>
      <c r="D18" s="10">
        <f>[12]Summary!D11</f>
        <v>0</v>
      </c>
      <c r="E18" s="10">
        <f>[12]Summary!E11</f>
        <v>0</v>
      </c>
      <c r="F18" s="10">
        <f>[12]Summary!F11</f>
        <v>326.64</v>
      </c>
      <c r="G18" s="10">
        <f>[12]Summary!G11</f>
        <v>-17.649999999999999</v>
      </c>
      <c r="H18" s="10">
        <f>[12]Summary!H11</f>
        <v>64</v>
      </c>
      <c r="I18" s="10">
        <f>[12]Summary!I11</f>
        <v>10.3</v>
      </c>
      <c r="J18" s="11">
        <f t="shared" si="0"/>
        <v>485.83</v>
      </c>
      <c r="K18" s="12"/>
      <c r="L18" s="12"/>
      <c r="M18" s="12"/>
    </row>
    <row r="19" spans="1:13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2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pageMargins left="0.39370078740157483" right="0.39370078740157483" top="0.47244094488188981" bottom="0.47244094488188981" header="0.23622047244094491" footer="0.23622047244094491"/>
  <pageSetup paperSize="9" scale="88" orientation="landscape" r:id="rId1"/>
  <headerFooter alignWithMargins="0">
    <oddHeader>&amp;CNOT PROTECTIVELY MARKED</oddHeader>
    <oddFooter>&amp;L&amp;Z&amp;F&amp;R&amp;D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MGriffiths</vt:lpstr>
      <vt:lpstr>ACooper</vt:lpstr>
      <vt:lpstr>SChesterman</vt:lpstr>
      <vt:lpstr>KKilpatrick</vt:lpstr>
      <vt:lpstr>CArmitt</vt:lpstr>
      <vt:lpstr>JRobertson</vt:lpstr>
      <vt:lpstr>ACooper!Print_Titles</vt:lpstr>
      <vt:lpstr>CArmitt!Print_Titles</vt:lpstr>
      <vt:lpstr>JRobertson!Print_Titles</vt:lpstr>
      <vt:lpstr>KKilpatrick!Print_Titles</vt:lpstr>
      <vt:lpstr>MGriffiths!Print_Titles</vt:lpstr>
      <vt:lpstr>SChesterman!Print_Titles</vt:lpstr>
    </vt:vector>
  </TitlesOfParts>
  <Company>CNC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Meryl_Reading</dc:creator>
  <cp:lastModifiedBy>Rebecca_Webber</cp:lastModifiedBy>
  <cp:lastPrinted>2015-03-19T09:34:16Z</cp:lastPrinted>
  <dcterms:created xsi:type="dcterms:W3CDTF">2015-03-19T08:53:48Z</dcterms:created>
  <dcterms:modified xsi:type="dcterms:W3CDTF">2016-08-22T11:45:14Z</dcterms:modified>
</cp:coreProperties>
</file>